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92e216e23c6f6423/Desktop/"/>
    </mc:Choice>
  </mc:AlternateContent>
  <xr:revisionPtr revIDLastSave="22" documentId="13_ncr:1_{F1CFEFF1-48F1-40AA-A429-C3C822DD13CE}" xr6:coauthVersionLast="47" xr6:coauthVersionMax="47" xr10:uidLastSave="{D1AC3273-4C80-4A2C-B73E-062509E87A48}"/>
  <bookViews>
    <workbookView xWindow="-120" yWindow="-120" windowWidth="29040" windowHeight="15720" tabRatio="500" activeTab="4" xr2:uid="{00000000-000D-0000-FFFF-FFFF00000000}"/>
  </bookViews>
  <sheets>
    <sheet name="🏠 الفهرس" sheetId="1" r:id="rId1"/>
    <sheet name="⚙ الإعدادات" sheetId="2" r:id="rId2"/>
    <sheet name="📋 سجل الأصول" sheetId="3" r:id="rId3"/>
    <sheet name="📅 الإهلاك الشهري" sheetId="4" r:id="rId4"/>
    <sheet name="📊 ملخص الفئات" sheetId="5" r:id="rId5"/>
    <sheet name="📝 القيود المحاسبية" sheetId="6" r:id="rId6"/>
    <sheet name="📈 Dashboard" sheetId="7" r:id="rId7"/>
    <sheet name="➕ إضافة أصل" sheetId="8" r:id="rId8"/>
  </sheets>
  <definedNames>
    <definedName name="تاريخ_التقرير">'⚙ الإعدادات'!$B$11</definedName>
    <definedName name="جدول_الفئات">'⚙ الإعدادات'!$A$19:$F$24</definedName>
    <definedName name="قائمة_الفئات">'⚙ الإعدادات'!$A$19:$A$24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193" i="3" l="1"/>
  <c r="D6" i="7"/>
  <c r="A6" i="7"/>
  <c r="E26" i="5"/>
  <c r="D26" i="5"/>
  <c r="C26" i="5"/>
  <c r="B26" i="5"/>
  <c r="E25" i="5"/>
  <c r="D25" i="5"/>
  <c r="C25" i="5"/>
  <c r="B25" i="5"/>
  <c r="E24" i="5"/>
  <c r="D24" i="5"/>
  <c r="C24" i="5"/>
  <c r="B24" i="5"/>
  <c r="C23" i="5"/>
  <c r="B23" i="5"/>
  <c r="J10" i="5"/>
  <c r="E10" i="5"/>
  <c r="D10" i="5"/>
  <c r="C10" i="5"/>
  <c r="B17" i="5" s="1"/>
  <c r="J9" i="5"/>
  <c r="E9" i="5"/>
  <c r="B17" i="7" s="1"/>
  <c r="D9" i="5"/>
  <c r="C9" i="5"/>
  <c r="J8" i="5"/>
  <c r="E8" i="5"/>
  <c r="B16" i="7" s="1"/>
  <c r="D8" i="5"/>
  <c r="C8" i="5"/>
  <c r="J7" i="5"/>
  <c r="E7" i="5"/>
  <c r="B15" i="7" s="1"/>
  <c r="D7" i="5"/>
  <c r="C7" i="5"/>
  <c r="J6" i="5"/>
  <c r="E6" i="5"/>
  <c r="B14" i="7" s="1"/>
  <c r="D6" i="5"/>
  <c r="C6" i="5"/>
  <c r="J5" i="5"/>
  <c r="E5" i="5"/>
  <c r="D5" i="5"/>
  <c r="C5" i="5"/>
  <c r="R504" i="4"/>
  <c r="Q504" i="4"/>
  <c r="P504" i="4"/>
  <c r="O504" i="4"/>
  <c r="N504" i="4"/>
  <c r="M504" i="4"/>
  <c r="L504" i="4"/>
  <c r="K504" i="4"/>
  <c r="J504" i="4"/>
  <c r="I504" i="4"/>
  <c r="H504" i="4"/>
  <c r="G504" i="4"/>
  <c r="F504" i="4"/>
  <c r="E504" i="4"/>
  <c r="D504" i="4"/>
  <c r="C504" i="4"/>
  <c r="B504" i="4"/>
  <c r="A504" i="4"/>
  <c r="R503" i="4"/>
  <c r="Q503" i="4"/>
  <c r="P503" i="4"/>
  <c r="O503" i="4"/>
  <c r="N503" i="4"/>
  <c r="M503" i="4"/>
  <c r="L503" i="4"/>
  <c r="K503" i="4"/>
  <c r="J503" i="4"/>
  <c r="I503" i="4"/>
  <c r="H503" i="4"/>
  <c r="G503" i="4"/>
  <c r="F503" i="4"/>
  <c r="E503" i="4"/>
  <c r="D503" i="4"/>
  <c r="C503" i="4"/>
  <c r="B503" i="4"/>
  <c r="A503" i="4"/>
  <c r="R502" i="4"/>
  <c r="Q502" i="4"/>
  <c r="P502" i="4"/>
  <c r="O502" i="4"/>
  <c r="N502" i="4"/>
  <c r="M502" i="4"/>
  <c r="L502" i="4"/>
  <c r="K502" i="4"/>
  <c r="J502" i="4"/>
  <c r="I502" i="4"/>
  <c r="H502" i="4"/>
  <c r="G502" i="4"/>
  <c r="F502" i="4"/>
  <c r="E502" i="4"/>
  <c r="D502" i="4"/>
  <c r="C502" i="4"/>
  <c r="B502" i="4"/>
  <c r="A502" i="4"/>
  <c r="R501" i="4"/>
  <c r="Q501" i="4"/>
  <c r="P501" i="4"/>
  <c r="O501" i="4"/>
  <c r="N501" i="4"/>
  <c r="M501" i="4"/>
  <c r="L501" i="4"/>
  <c r="K501" i="4"/>
  <c r="J501" i="4"/>
  <c r="I501" i="4"/>
  <c r="H501" i="4"/>
  <c r="G501" i="4"/>
  <c r="F501" i="4"/>
  <c r="E501" i="4"/>
  <c r="D501" i="4"/>
  <c r="C501" i="4"/>
  <c r="B501" i="4"/>
  <c r="A501" i="4"/>
  <c r="R500" i="4"/>
  <c r="Q500" i="4"/>
  <c r="P500" i="4"/>
  <c r="O500" i="4"/>
  <c r="N500" i="4"/>
  <c r="M500" i="4"/>
  <c r="L500" i="4"/>
  <c r="K500" i="4"/>
  <c r="J500" i="4"/>
  <c r="I500" i="4"/>
  <c r="H500" i="4"/>
  <c r="G500" i="4"/>
  <c r="F500" i="4"/>
  <c r="E500" i="4"/>
  <c r="D500" i="4"/>
  <c r="C500" i="4"/>
  <c r="B500" i="4"/>
  <c r="A500" i="4"/>
  <c r="R499" i="4"/>
  <c r="Q499" i="4"/>
  <c r="P499" i="4"/>
  <c r="O499" i="4"/>
  <c r="N499" i="4"/>
  <c r="M499" i="4"/>
  <c r="L499" i="4"/>
  <c r="K499" i="4"/>
  <c r="J499" i="4"/>
  <c r="I499" i="4"/>
  <c r="H499" i="4"/>
  <c r="G499" i="4"/>
  <c r="F499" i="4"/>
  <c r="E499" i="4"/>
  <c r="D499" i="4"/>
  <c r="C499" i="4"/>
  <c r="B499" i="4"/>
  <c r="A499" i="4"/>
  <c r="R498" i="4"/>
  <c r="Q498" i="4"/>
  <c r="P498" i="4"/>
  <c r="O498" i="4"/>
  <c r="N498" i="4"/>
  <c r="M498" i="4"/>
  <c r="L498" i="4"/>
  <c r="K498" i="4"/>
  <c r="J498" i="4"/>
  <c r="I498" i="4"/>
  <c r="H498" i="4"/>
  <c r="G498" i="4"/>
  <c r="F498" i="4"/>
  <c r="E498" i="4"/>
  <c r="D498" i="4"/>
  <c r="C498" i="4"/>
  <c r="B498" i="4"/>
  <c r="A498" i="4"/>
  <c r="R497" i="4"/>
  <c r="Q497" i="4"/>
  <c r="P497" i="4"/>
  <c r="O497" i="4"/>
  <c r="N497" i="4"/>
  <c r="M497" i="4"/>
  <c r="L497" i="4"/>
  <c r="K497" i="4"/>
  <c r="J497" i="4"/>
  <c r="I497" i="4"/>
  <c r="H497" i="4"/>
  <c r="G497" i="4"/>
  <c r="F497" i="4"/>
  <c r="E497" i="4"/>
  <c r="D497" i="4"/>
  <c r="C497" i="4"/>
  <c r="B497" i="4"/>
  <c r="A497" i="4"/>
  <c r="R496" i="4"/>
  <c r="Q496" i="4"/>
  <c r="P496" i="4"/>
  <c r="O496" i="4"/>
  <c r="N496" i="4"/>
  <c r="M496" i="4"/>
  <c r="L496" i="4"/>
  <c r="K496" i="4"/>
  <c r="J496" i="4"/>
  <c r="I496" i="4"/>
  <c r="H496" i="4"/>
  <c r="G496" i="4"/>
  <c r="F496" i="4"/>
  <c r="E496" i="4"/>
  <c r="D496" i="4"/>
  <c r="C496" i="4"/>
  <c r="B496" i="4"/>
  <c r="A496" i="4"/>
  <c r="R495" i="4"/>
  <c r="Q495" i="4"/>
  <c r="P495" i="4"/>
  <c r="O495" i="4"/>
  <c r="N495" i="4"/>
  <c r="M495" i="4"/>
  <c r="L495" i="4"/>
  <c r="K495" i="4"/>
  <c r="J495" i="4"/>
  <c r="I495" i="4"/>
  <c r="H495" i="4"/>
  <c r="G495" i="4"/>
  <c r="F495" i="4"/>
  <c r="E495" i="4"/>
  <c r="D495" i="4"/>
  <c r="C495" i="4"/>
  <c r="B495" i="4"/>
  <c r="A495" i="4"/>
  <c r="R494" i="4"/>
  <c r="Q494" i="4"/>
  <c r="P494" i="4"/>
  <c r="O494" i="4"/>
  <c r="N494" i="4"/>
  <c r="M494" i="4"/>
  <c r="L494" i="4"/>
  <c r="K494" i="4"/>
  <c r="J494" i="4"/>
  <c r="I494" i="4"/>
  <c r="H494" i="4"/>
  <c r="G494" i="4"/>
  <c r="F494" i="4"/>
  <c r="E494" i="4"/>
  <c r="D494" i="4"/>
  <c r="C494" i="4"/>
  <c r="B494" i="4"/>
  <c r="A494" i="4"/>
  <c r="R493" i="4"/>
  <c r="Q493" i="4"/>
  <c r="P493" i="4"/>
  <c r="O493" i="4"/>
  <c r="N493" i="4"/>
  <c r="M493" i="4"/>
  <c r="L493" i="4"/>
  <c r="K493" i="4"/>
  <c r="J493" i="4"/>
  <c r="I493" i="4"/>
  <c r="H493" i="4"/>
  <c r="G493" i="4"/>
  <c r="F493" i="4"/>
  <c r="E493" i="4"/>
  <c r="D493" i="4"/>
  <c r="C493" i="4"/>
  <c r="B493" i="4"/>
  <c r="A493" i="4"/>
  <c r="R492" i="4"/>
  <c r="Q492" i="4"/>
  <c r="P492" i="4"/>
  <c r="O492" i="4"/>
  <c r="N492" i="4"/>
  <c r="M492" i="4"/>
  <c r="L492" i="4"/>
  <c r="K492" i="4"/>
  <c r="J492" i="4"/>
  <c r="I492" i="4"/>
  <c r="H492" i="4"/>
  <c r="G492" i="4"/>
  <c r="F492" i="4"/>
  <c r="E492" i="4"/>
  <c r="D492" i="4"/>
  <c r="C492" i="4"/>
  <c r="B492" i="4"/>
  <c r="A492" i="4"/>
  <c r="R491" i="4"/>
  <c r="Q491" i="4"/>
  <c r="P491" i="4"/>
  <c r="O491" i="4"/>
  <c r="N491" i="4"/>
  <c r="M491" i="4"/>
  <c r="L491" i="4"/>
  <c r="K491" i="4"/>
  <c r="J491" i="4"/>
  <c r="I491" i="4"/>
  <c r="H491" i="4"/>
  <c r="G491" i="4"/>
  <c r="F491" i="4"/>
  <c r="E491" i="4"/>
  <c r="D491" i="4"/>
  <c r="C491" i="4"/>
  <c r="B491" i="4"/>
  <c r="A491" i="4"/>
  <c r="R490" i="4"/>
  <c r="Q490" i="4"/>
  <c r="P490" i="4"/>
  <c r="O490" i="4"/>
  <c r="N490" i="4"/>
  <c r="M490" i="4"/>
  <c r="L490" i="4"/>
  <c r="K490" i="4"/>
  <c r="J490" i="4"/>
  <c r="I490" i="4"/>
  <c r="H490" i="4"/>
  <c r="G490" i="4"/>
  <c r="F490" i="4"/>
  <c r="E490" i="4"/>
  <c r="D490" i="4"/>
  <c r="C490" i="4"/>
  <c r="B490" i="4"/>
  <c r="A490" i="4"/>
  <c r="R489" i="4"/>
  <c r="Q489" i="4"/>
  <c r="P489" i="4"/>
  <c r="O489" i="4"/>
  <c r="N489" i="4"/>
  <c r="M489" i="4"/>
  <c r="L489" i="4"/>
  <c r="K489" i="4"/>
  <c r="J489" i="4"/>
  <c r="I489" i="4"/>
  <c r="H489" i="4"/>
  <c r="G489" i="4"/>
  <c r="F489" i="4"/>
  <c r="E489" i="4"/>
  <c r="D489" i="4"/>
  <c r="C489" i="4"/>
  <c r="B489" i="4"/>
  <c r="A489" i="4"/>
  <c r="R488" i="4"/>
  <c r="Q488" i="4"/>
  <c r="P488" i="4"/>
  <c r="O488" i="4"/>
  <c r="N488" i="4"/>
  <c r="M488" i="4"/>
  <c r="L488" i="4"/>
  <c r="K488" i="4"/>
  <c r="J488" i="4"/>
  <c r="I488" i="4"/>
  <c r="H488" i="4"/>
  <c r="G488" i="4"/>
  <c r="F488" i="4"/>
  <c r="E488" i="4"/>
  <c r="D488" i="4"/>
  <c r="C488" i="4"/>
  <c r="B488" i="4"/>
  <c r="A488" i="4"/>
  <c r="R487" i="4"/>
  <c r="Q487" i="4"/>
  <c r="P487" i="4"/>
  <c r="O487" i="4"/>
  <c r="N487" i="4"/>
  <c r="M487" i="4"/>
  <c r="L487" i="4"/>
  <c r="K487" i="4"/>
  <c r="J487" i="4"/>
  <c r="I487" i="4"/>
  <c r="H487" i="4"/>
  <c r="G487" i="4"/>
  <c r="F487" i="4"/>
  <c r="E487" i="4"/>
  <c r="D487" i="4"/>
  <c r="C487" i="4"/>
  <c r="B487" i="4"/>
  <c r="A487" i="4"/>
  <c r="R486" i="4"/>
  <c r="Q486" i="4"/>
  <c r="P486" i="4"/>
  <c r="O486" i="4"/>
  <c r="N486" i="4"/>
  <c r="M486" i="4"/>
  <c r="L486" i="4"/>
  <c r="K486" i="4"/>
  <c r="J486" i="4"/>
  <c r="I486" i="4"/>
  <c r="H486" i="4"/>
  <c r="G486" i="4"/>
  <c r="F486" i="4"/>
  <c r="E486" i="4"/>
  <c r="D486" i="4"/>
  <c r="C486" i="4"/>
  <c r="B486" i="4"/>
  <c r="A486" i="4"/>
  <c r="R485" i="4"/>
  <c r="Q485" i="4"/>
  <c r="P485" i="4"/>
  <c r="O485" i="4"/>
  <c r="N485" i="4"/>
  <c r="M485" i="4"/>
  <c r="L485" i="4"/>
  <c r="K485" i="4"/>
  <c r="J485" i="4"/>
  <c r="I485" i="4"/>
  <c r="H485" i="4"/>
  <c r="G485" i="4"/>
  <c r="F485" i="4"/>
  <c r="E485" i="4"/>
  <c r="D485" i="4"/>
  <c r="C485" i="4"/>
  <c r="B485" i="4"/>
  <c r="A485" i="4"/>
  <c r="R484" i="4"/>
  <c r="Q484" i="4"/>
  <c r="P484" i="4"/>
  <c r="O484" i="4"/>
  <c r="N484" i="4"/>
  <c r="M484" i="4"/>
  <c r="L484" i="4"/>
  <c r="K484" i="4"/>
  <c r="J484" i="4"/>
  <c r="I484" i="4"/>
  <c r="H484" i="4"/>
  <c r="G484" i="4"/>
  <c r="F484" i="4"/>
  <c r="E484" i="4"/>
  <c r="D484" i="4"/>
  <c r="C484" i="4"/>
  <c r="B484" i="4"/>
  <c r="A484" i="4"/>
  <c r="R483" i="4"/>
  <c r="Q483" i="4"/>
  <c r="P483" i="4"/>
  <c r="O483" i="4"/>
  <c r="N483" i="4"/>
  <c r="M483" i="4"/>
  <c r="L483" i="4"/>
  <c r="K483" i="4"/>
  <c r="J483" i="4"/>
  <c r="I483" i="4"/>
  <c r="H483" i="4"/>
  <c r="G483" i="4"/>
  <c r="F483" i="4"/>
  <c r="E483" i="4"/>
  <c r="D483" i="4"/>
  <c r="C483" i="4"/>
  <c r="B483" i="4"/>
  <c r="A483" i="4"/>
  <c r="R482" i="4"/>
  <c r="Q482" i="4"/>
  <c r="P482" i="4"/>
  <c r="O482" i="4"/>
  <c r="N482" i="4"/>
  <c r="M482" i="4"/>
  <c r="L482" i="4"/>
  <c r="K482" i="4"/>
  <c r="J482" i="4"/>
  <c r="I482" i="4"/>
  <c r="H482" i="4"/>
  <c r="G482" i="4"/>
  <c r="F482" i="4"/>
  <c r="E482" i="4"/>
  <c r="D482" i="4"/>
  <c r="C482" i="4"/>
  <c r="B482" i="4"/>
  <c r="A482" i="4"/>
  <c r="R481" i="4"/>
  <c r="Q481" i="4"/>
  <c r="P481" i="4"/>
  <c r="O481" i="4"/>
  <c r="N481" i="4"/>
  <c r="M481" i="4"/>
  <c r="L481" i="4"/>
  <c r="K481" i="4"/>
  <c r="J481" i="4"/>
  <c r="I481" i="4"/>
  <c r="H481" i="4"/>
  <c r="G481" i="4"/>
  <c r="F481" i="4"/>
  <c r="E481" i="4"/>
  <c r="D481" i="4"/>
  <c r="C481" i="4"/>
  <c r="B481" i="4"/>
  <c r="A481" i="4"/>
  <c r="R480" i="4"/>
  <c r="Q480" i="4"/>
  <c r="P480" i="4"/>
  <c r="O480" i="4"/>
  <c r="N480" i="4"/>
  <c r="M480" i="4"/>
  <c r="L480" i="4"/>
  <c r="K480" i="4"/>
  <c r="J480" i="4"/>
  <c r="I480" i="4"/>
  <c r="H480" i="4"/>
  <c r="G480" i="4"/>
  <c r="F480" i="4"/>
  <c r="E480" i="4"/>
  <c r="D480" i="4"/>
  <c r="C480" i="4"/>
  <c r="B480" i="4"/>
  <c r="A480" i="4"/>
  <c r="R479" i="4"/>
  <c r="Q479" i="4"/>
  <c r="P479" i="4"/>
  <c r="O479" i="4"/>
  <c r="N479" i="4"/>
  <c r="M479" i="4"/>
  <c r="L479" i="4"/>
  <c r="K479" i="4"/>
  <c r="J479" i="4"/>
  <c r="I479" i="4"/>
  <c r="H479" i="4"/>
  <c r="G479" i="4"/>
  <c r="F479" i="4"/>
  <c r="E479" i="4"/>
  <c r="D479" i="4"/>
  <c r="C479" i="4"/>
  <c r="B479" i="4"/>
  <c r="A479" i="4"/>
  <c r="R478" i="4"/>
  <c r="Q478" i="4"/>
  <c r="P478" i="4"/>
  <c r="O478" i="4"/>
  <c r="N478" i="4"/>
  <c r="M478" i="4"/>
  <c r="L478" i="4"/>
  <c r="K478" i="4"/>
  <c r="J478" i="4"/>
  <c r="I478" i="4"/>
  <c r="H478" i="4"/>
  <c r="G478" i="4"/>
  <c r="F478" i="4"/>
  <c r="E478" i="4"/>
  <c r="D478" i="4"/>
  <c r="C478" i="4"/>
  <c r="B478" i="4"/>
  <c r="A478" i="4"/>
  <c r="R477" i="4"/>
  <c r="Q477" i="4"/>
  <c r="P477" i="4"/>
  <c r="O477" i="4"/>
  <c r="N477" i="4"/>
  <c r="M477" i="4"/>
  <c r="L477" i="4"/>
  <c r="K477" i="4"/>
  <c r="J477" i="4"/>
  <c r="I477" i="4"/>
  <c r="H477" i="4"/>
  <c r="G477" i="4"/>
  <c r="F477" i="4"/>
  <c r="E477" i="4"/>
  <c r="D477" i="4"/>
  <c r="C477" i="4"/>
  <c r="B477" i="4"/>
  <c r="A477" i="4"/>
  <c r="R476" i="4"/>
  <c r="Q476" i="4"/>
  <c r="P476" i="4"/>
  <c r="O476" i="4"/>
  <c r="N476" i="4"/>
  <c r="M476" i="4"/>
  <c r="L476" i="4"/>
  <c r="K476" i="4"/>
  <c r="J476" i="4"/>
  <c r="I476" i="4"/>
  <c r="H476" i="4"/>
  <c r="G476" i="4"/>
  <c r="F476" i="4"/>
  <c r="E476" i="4"/>
  <c r="D476" i="4"/>
  <c r="C476" i="4"/>
  <c r="B476" i="4"/>
  <c r="A476" i="4"/>
  <c r="R475" i="4"/>
  <c r="Q475" i="4"/>
  <c r="P475" i="4"/>
  <c r="O475" i="4"/>
  <c r="N475" i="4"/>
  <c r="M475" i="4"/>
  <c r="L475" i="4"/>
  <c r="K475" i="4"/>
  <c r="J475" i="4"/>
  <c r="I475" i="4"/>
  <c r="H475" i="4"/>
  <c r="G475" i="4"/>
  <c r="F475" i="4"/>
  <c r="E475" i="4"/>
  <c r="D475" i="4"/>
  <c r="C475" i="4"/>
  <c r="B475" i="4"/>
  <c r="A475" i="4"/>
  <c r="R474" i="4"/>
  <c r="Q474" i="4"/>
  <c r="P474" i="4"/>
  <c r="O474" i="4"/>
  <c r="N474" i="4"/>
  <c r="M474" i="4"/>
  <c r="L474" i="4"/>
  <c r="K474" i="4"/>
  <c r="J474" i="4"/>
  <c r="I474" i="4"/>
  <c r="H474" i="4"/>
  <c r="G474" i="4"/>
  <c r="F474" i="4"/>
  <c r="E474" i="4"/>
  <c r="D474" i="4"/>
  <c r="C474" i="4"/>
  <c r="B474" i="4"/>
  <c r="A474" i="4"/>
  <c r="R473" i="4"/>
  <c r="Q473" i="4"/>
  <c r="P473" i="4"/>
  <c r="O473" i="4"/>
  <c r="N473" i="4"/>
  <c r="M473" i="4"/>
  <c r="L473" i="4"/>
  <c r="K473" i="4"/>
  <c r="J473" i="4"/>
  <c r="I473" i="4"/>
  <c r="H473" i="4"/>
  <c r="G473" i="4"/>
  <c r="F473" i="4"/>
  <c r="E473" i="4"/>
  <c r="D473" i="4"/>
  <c r="C473" i="4"/>
  <c r="B473" i="4"/>
  <c r="A473" i="4"/>
  <c r="R472" i="4"/>
  <c r="Q472" i="4"/>
  <c r="P472" i="4"/>
  <c r="O472" i="4"/>
  <c r="N472" i="4"/>
  <c r="M472" i="4"/>
  <c r="L472" i="4"/>
  <c r="K472" i="4"/>
  <c r="J472" i="4"/>
  <c r="I472" i="4"/>
  <c r="H472" i="4"/>
  <c r="G472" i="4"/>
  <c r="F472" i="4"/>
  <c r="E472" i="4"/>
  <c r="D472" i="4"/>
  <c r="C472" i="4"/>
  <c r="B472" i="4"/>
  <c r="A472" i="4"/>
  <c r="R471" i="4"/>
  <c r="Q471" i="4"/>
  <c r="P471" i="4"/>
  <c r="O471" i="4"/>
  <c r="N471" i="4"/>
  <c r="M471" i="4"/>
  <c r="L471" i="4"/>
  <c r="K471" i="4"/>
  <c r="J471" i="4"/>
  <c r="I471" i="4"/>
  <c r="H471" i="4"/>
  <c r="G471" i="4"/>
  <c r="F471" i="4"/>
  <c r="E471" i="4"/>
  <c r="D471" i="4"/>
  <c r="C471" i="4"/>
  <c r="B471" i="4"/>
  <c r="A471" i="4"/>
  <c r="R470" i="4"/>
  <c r="Q470" i="4"/>
  <c r="P470" i="4"/>
  <c r="O470" i="4"/>
  <c r="N470" i="4"/>
  <c r="M470" i="4"/>
  <c r="L470" i="4"/>
  <c r="K470" i="4"/>
  <c r="J470" i="4"/>
  <c r="I470" i="4"/>
  <c r="H470" i="4"/>
  <c r="G470" i="4"/>
  <c r="F470" i="4"/>
  <c r="E470" i="4"/>
  <c r="D470" i="4"/>
  <c r="C470" i="4"/>
  <c r="B470" i="4"/>
  <c r="A470" i="4"/>
  <c r="R469" i="4"/>
  <c r="Q469" i="4"/>
  <c r="P469" i="4"/>
  <c r="O469" i="4"/>
  <c r="N469" i="4"/>
  <c r="M469" i="4"/>
  <c r="L469" i="4"/>
  <c r="K469" i="4"/>
  <c r="J469" i="4"/>
  <c r="I469" i="4"/>
  <c r="H469" i="4"/>
  <c r="G469" i="4"/>
  <c r="F469" i="4"/>
  <c r="E469" i="4"/>
  <c r="D469" i="4"/>
  <c r="C469" i="4"/>
  <c r="B469" i="4"/>
  <c r="A469" i="4"/>
  <c r="R468" i="4"/>
  <c r="Q468" i="4"/>
  <c r="P468" i="4"/>
  <c r="O468" i="4"/>
  <c r="N468" i="4"/>
  <c r="M468" i="4"/>
  <c r="L468" i="4"/>
  <c r="K468" i="4"/>
  <c r="J468" i="4"/>
  <c r="I468" i="4"/>
  <c r="H468" i="4"/>
  <c r="G468" i="4"/>
  <c r="F468" i="4"/>
  <c r="E468" i="4"/>
  <c r="D468" i="4"/>
  <c r="C468" i="4"/>
  <c r="B468" i="4"/>
  <c r="A468" i="4"/>
  <c r="R467" i="4"/>
  <c r="Q467" i="4"/>
  <c r="P467" i="4"/>
  <c r="O467" i="4"/>
  <c r="N467" i="4"/>
  <c r="M467" i="4"/>
  <c r="L467" i="4"/>
  <c r="K467" i="4"/>
  <c r="J467" i="4"/>
  <c r="I467" i="4"/>
  <c r="H467" i="4"/>
  <c r="G467" i="4"/>
  <c r="F467" i="4"/>
  <c r="E467" i="4"/>
  <c r="D467" i="4"/>
  <c r="C467" i="4"/>
  <c r="B467" i="4"/>
  <c r="A467" i="4"/>
  <c r="R466" i="4"/>
  <c r="Q466" i="4"/>
  <c r="P466" i="4"/>
  <c r="O466" i="4"/>
  <c r="N466" i="4"/>
  <c r="M466" i="4"/>
  <c r="L466" i="4"/>
  <c r="K466" i="4"/>
  <c r="J466" i="4"/>
  <c r="I466" i="4"/>
  <c r="H466" i="4"/>
  <c r="G466" i="4"/>
  <c r="F466" i="4"/>
  <c r="E466" i="4"/>
  <c r="D466" i="4"/>
  <c r="C466" i="4"/>
  <c r="B466" i="4"/>
  <c r="A466" i="4"/>
  <c r="R465" i="4"/>
  <c r="Q465" i="4"/>
  <c r="P465" i="4"/>
  <c r="O465" i="4"/>
  <c r="N465" i="4"/>
  <c r="M465" i="4"/>
  <c r="L465" i="4"/>
  <c r="K465" i="4"/>
  <c r="J465" i="4"/>
  <c r="I465" i="4"/>
  <c r="H465" i="4"/>
  <c r="G465" i="4"/>
  <c r="F465" i="4"/>
  <c r="E465" i="4"/>
  <c r="D465" i="4"/>
  <c r="C465" i="4"/>
  <c r="B465" i="4"/>
  <c r="A465" i="4"/>
  <c r="R464" i="4"/>
  <c r="Q464" i="4"/>
  <c r="P464" i="4"/>
  <c r="O464" i="4"/>
  <c r="N464" i="4"/>
  <c r="M464" i="4"/>
  <c r="L464" i="4"/>
  <c r="K464" i="4"/>
  <c r="J464" i="4"/>
  <c r="I464" i="4"/>
  <c r="H464" i="4"/>
  <c r="G464" i="4"/>
  <c r="F464" i="4"/>
  <c r="E464" i="4"/>
  <c r="D464" i="4"/>
  <c r="C464" i="4"/>
  <c r="B464" i="4"/>
  <c r="A464" i="4"/>
  <c r="R463" i="4"/>
  <c r="Q463" i="4"/>
  <c r="P463" i="4"/>
  <c r="O463" i="4"/>
  <c r="N463" i="4"/>
  <c r="M463" i="4"/>
  <c r="L463" i="4"/>
  <c r="K463" i="4"/>
  <c r="J463" i="4"/>
  <c r="I463" i="4"/>
  <c r="H463" i="4"/>
  <c r="G463" i="4"/>
  <c r="F463" i="4"/>
  <c r="E463" i="4"/>
  <c r="D463" i="4"/>
  <c r="C463" i="4"/>
  <c r="B463" i="4"/>
  <c r="A463" i="4"/>
  <c r="R462" i="4"/>
  <c r="Q462" i="4"/>
  <c r="P462" i="4"/>
  <c r="O462" i="4"/>
  <c r="N462" i="4"/>
  <c r="M462" i="4"/>
  <c r="L462" i="4"/>
  <c r="K462" i="4"/>
  <c r="J462" i="4"/>
  <c r="I462" i="4"/>
  <c r="H462" i="4"/>
  <c r="G462" i="4"/>
  <c r="F462" i="4"/>
  <c r="E462" i="4"/>
  <c r="D462" i="4"/>
  <c r="C462" i="4"/>
  <c r="B462" i="4"/>
  <c r="A462" i="4"/>
  <c r="R461" i="4"/>
  <c r="Q461" i="4"/>
  <c r="P461" i="4"/>
  <c r="O461" i="4"/>
  <c r="N461" i="4"/>
  <c r="M461" i="4"/>
  <c r="L461" i="4"/>
  <c r="K461" i="4"/>
  <c r="J461" i="4"/>
  <c r="I461" i="4"/>
  <c r="H461" i="4"/>
  <c r="G461" i="4"/>
  <c r="F461" i="4"/>
  <c r="E461" i="4"/>
  <c r="D461" i="4"/>
  <c r="C461" i="4"/>
  <c r="B461" i="4"/>
  <c r="A461" i="4"/>
  <c r="R460" i="4"/>
  <c r="Q460" i="4"/>
  <c r="P460" i="4"/>
  <c r="O460" i="4"/>
  <c r="N460" i="4"/>
  <c r="M460" i="4"/>
  <c r="L460" i="4"/>
  <c r="K460" i="4"/>
  <c r="J460" i="4"/>
  <c r="I460" i="4"/>
  <c r="H460" i="4"/>
  <c r="G460" i="4"/>
  <c r="F460" i="4"/>
  <c r="E460" i="4"/>
  <c r="D460" i="4"/>
  <c r="C460" i="4"/>
  <c r="B460" i="4"/>
  <c r="A460" i="4"/>
  <c r="R459" i="4"/>
  <c r="Q459" i="4"/>
  <c r="P459" i="4"/>
  <c r="O459" i="4"/>
  <c r="N459" i="4"/>
  <c r="M459" i="4"/>
  <c r="L459" i="4"/>
  <c r="K459" i="4"/>
  <c r="J459" i="4"/>
  <c r="I459" i="4"/>
  <c r="H459" i="4"/>
  <c r="G459" i="4"/>
  <c r="F459" i="4"/>
  <c r="E459" i="4"/>
  <c r="D459" i="4"/>
  <c r="C459" i="4"/>
  <c r="B459" i="4"/>
  <c r="A459" i="4"/>
  <c r="R458" i="4"/>
  <c r="Q458" i="4"/>
  <c r="P458" i="4"/>
  <c r="O458" i="4"/>
  <c r="N458" i="4"/>
  <c r="M458" i="4"/>
  <c r="L458" i="4"/>
  <c r="K458" i="4"/>
  <c r="J458" i="4"/>
  <c r="I458" i="4"/>
  <c r="H458" i="4"/>
  <c r="G458" i="4"/>
  <c r="F458" i="4"/>
  <c r="E458" i="4"/>
  <c r="D458" i="4"/>
  <c r="C458" i="4"/>
  <c r="B458" i="4"/>
  <c r="A458" i="4"/>
  <c r="R457" i="4"/>
  <c r="Q457" i="4"/>
  <c r="P457" i="4"/>
  <c r="O457" i="4"/>
  <c r="N457" i="4"/>
  <c r="M457" i="4"/>
  <c r="L457" i="4"/>
  <c r="K457" i="4"/>
  <c r="J457" i="4"/>
  <c r="I457" i="4"/>
  <c r="H457" i="4"/>
  <c r="G457" i="4"/>
  <c r="F457" i="4"/>
  <c r="E457" i="4"/>
  <c r="D457" i="4"/>
  <c r="C457" i="4"/>
  <c r="B457" i="4"/>
  <c r="A457" i="4"/>
  <c r="R456" i="4"/>
  <c r="Q456" i="4"/>
  <c r="P456" i="4"/>
  <c r="O456" i="4"/>
  <c r="N456" i="4"/>
  <c r="M456" i="4"/>
  <c r="L456" i="4"/>
  <c r="K456" i="4"/>
  <c r="J456" i="4"/>
  <c r="I456" i="4"/>
  <c r="H456" i="4"/>
  <c r="G456" i="4"/>
  <c r="F456" i="4"/>
  <c r="E456" i="4"/>
  <c r="D456" i="4"/>
  <c r="C456" i="4"/>
  <c r="B456" i="4"/>
  <c r="A456" i="4"/>
  <c r="R455" i="4"/>
  <c r="Q455" i="4"/>
  <c r="P455" i="4"/>
  <c r="O455" i="4"/>
  <c r="N455" i="4"/>
  <c r="M455" i="4"/>
  <c r="L455" i="4"/>
  <c r="K455" i="4"/>
  <c r="J455" i="4"/>
  <c r="I455" i="4"/>
  <c r="H455" i="4"/>
  <c r="G455" i="4"/>
  <c r="F455" i="4"/>
  <c r="E455" i="4"/>
  <c r="D455" i="4"/>
  <c r="C455" i="4"/>
  <c r="B455" i="4"/>
  <c r="A455" i="4"/>
  <c r="R454" i="4"/>
  <c r="Q454" i="4"/>
  <c r="P454" i="4"/>
  <c r="O454" i="4"/>
  <c r="N454" i="4"/>
  <c r="M454" i="4"/>
  <c r="L454" i="4"/>
  <c r="K454" i="4"/>
  <c r="J454" i="4"/>
  <c r="I454" i="4"/>
  <c r="H454" i="4"/>
  <c r="G454" i="4"/>
  <c r="F454" i="4"/>
  <c r="E454" i="4"/>
  <c r="D454" i="4"/>
  <c r="C454" i="4"/>
  <c r="B454" i="4"/>
  <c r="A454" i="4"/>
  <c r="R453" i="4"/>
  <c r="Q453" i="4"/>
  <c r="P453" i="4"/>
  <c r="O453" i="4"/>
  <c r="N453" i="4"/>
  <c r="M453" i="4"/>
  <c r="L453" i="4"/>
  <c r="K453" i="4"/>
  <c r="J453" i="4"/>
  <c r="I453" i="4"/>
  <c r="H453" i="4"/>
  <c r="G453" i="4"/>
  <c r="F453" i="4"/>
  <c r="E453" i="4"/>
  <c r="D453" i="4"/>
  <c r="C453" i="4"/>
  <c r="B453" i="4"/>
  <c r="A453" i="4"/>
  <c r="R452" i="4"/>
  <c r="Q452" i="4"/>
  <c r="P452" i="4"/>
  <c r="O452" i="4"/>
  <c r="N452" i="4"/>
  <c r="M452" i="4"/>
  <c r="L452" i="4"/>
  <c r="K452" i="4"/>
  <c r="J452" i="4"/>
  <c r="I452" i="4"/>
  <c r="H452" i="4"/>
  <c r="G452" i="4"/>
  <c r="F452" i="4"/>
  <c r="E452" i="4"/>
  <c r="D452" i="4"/>
  <c r="C452" i="4"/>
  <c r="B452" i="4"/>
  <c r="A452" i="4"/>
  <c r="R451" i="4"/>
  <c r="Q451" i="4"/>
  <c r="P451" i="4"/>
  <c r="O451" i="4"/>
  <c r="N451" i="4"/>
  <c r="M451" i="4"/>
  <c r="L451" i="4"/>
  <c r="K451" i="4"/>
  <c r="J451" i="4"/>
  <c r="I451" i="4"/>
  <c r="H451" i="4"/>
  <c r="G451" i="4"/>
  <c r="F451" i="4"/>
  <c r="E451" i="4"/>
  <c r="D451" i="4"/>
  <c r="C451" i="4"/>
  <c r="B451" i="4"/>
  <c r="A451" i="4"/>
  <c r="R450" i="4"/>
  <c r="Q450" i="4"/>
  <c r="P450" i="4"/>
  <c r="O450" i="4"/>
  <c r="N450" i="4"/>
  <c r="M450" i="4"/>
  <c r="L450" i="4"/>
  <c r="K450" i="4"/>
  <c r="J450" i="4"/>
  <c r="I450" i="4"/>
  <c r="H450" i="4"/>
  <c r="G450" i="4"/>
  <c r="F450" i="4"/>
  <c r="E450" i="4"/>
  <c r="D450" i="4"/>
  <c r="C450" i="4"/>
  <c r="B450" i="4"/>
  <c r="A450" i="4"/>
  <c r="R449" i="4"/>
  <c r="Q449" i="4"/>
  <c r="P449" i="4"/>
  <c r="O449" i="4"/>
  <c r="N449" i="4"/>
  <c r="M449" i="4"/>
  <c r="L449" i="4"/>
  <c r="K449" i="4"/>
  <c r="J449" i="4"/>
  <c r="I449" i="4"/>
  <c r="H449" i="4"/>
  <c r="G449" i="4"/>
  <c r="F449" i="4"/>
  <c r="E449" i="4"/>
  <c r="D449" i="4"/>
  <c r="C449" i="4"/>
  <c r="B449" i="4"/>
  <c r="A449" i="4"/>
  <c r="R448" i="4"/>
  <c r="Q448" i="4"/>
  <c r="P448" i="4"/>
  <c r="O448" i="4"/>
  <c r="N448" i="4"/>
  <c r="M448" i="4"/>
  <c r="L448" i="4"/>
  <c r="K448" i="4"/>
  <c r="J448" i="4"/>
  <c r="I448" i="4"/>
  <c r="H448" i="4"/>
  <c r="G448" i="4"/>
  <c r="F448" i="4"/>
  <c r="E448" i="4"/>
  <c r="D448" i="4"/>
  <c r="C448" i="4"/>
  <c r="B448" i="4"/>
  <c r="A448" i="4"/>
  <c r="R447" i="4"/>
  <c r="Q447" i="4"/>
  <c r="P447" i="4"/>
  <c r="O447" i="4"/>
  <c r="N447" i="4"/>
  <c r="M447" i="4"/>
  <c r="L447" i="4"/>
  <c r="K447" i="4"/>
  <c r="J447" i="4"/>
  <c r="I447" i="4"/>
  <c r="H447" i="4"/>
  <c r="G447" i="4"/>
  <c r="F447" i="4"/>
  <c r="E447" i="4"/>
  <c r="D447" i="4"/>
  <c r="C447" i="4"/>
  <c r="B447" i="4"/>
  <c r="A447" i="4"/>
  <c r="R446" i="4"/>
  <c r="Q446" i="4"/>
  <c r="P446" i="4"/>
  <c r="O446" i="4"/>
  <c r="N446" i="4"/>
  <c r="M446" i="4"/>
  <c r="L446" i="4"/>
  <c r="K446" i="4"/>
  <c r="J446" i="4"/>
  <c r="I446" i="4"/>
  <c r="H446" i="4"/>
  <c r="G446" i="4"/>
  <c r="F446" i="4"/>
  <c r="E446" i="4"/>
  <c r="D446" i="4"/>
  <c r="C446" i="4"/>
  <c r="B446" i="4"/>
  <c r="A446" i="4"/>
  <c r="R445" i="4"/>
  <c r="Q445" i="4"/>
  <c r="P445" i="4"/>
  <c r="O445" i="4"/>
  <c r="N445" i="4"/>
  <c r="M445" i="4"/>
  <c r="L445" i="4"/>
  <c r="K445" i="4"/>
  <c r="J445" i="4"/>
  <c r="I445" i="4"/>
  <c r="H445" i="4"/>
  <c r="G445" i="4"/>
  <c r="F445" i="4"/>
  <c r="E445" i="4"/>
  <c r="D445" i="4"/>
  <c r="C445" i="4"/>
  <c r="B445" i="4"/>
  <c r="A445" i="4"/>
  <c r="R444" i="4"/>
  <c r="Q444" i="4"/>
  <c r="P444" i="4"/>
  <c r="O444" i="4"/>
  <c r="N444" i="4"/>
  <c r="M444" i="4"/>
  <c r="L444" i="4"/>
  <c r="K444" i="4"/>
  <c r="J444" i="4"/>
  <c r="I444" i="4"/>
  <c r="H444" i="4"/>
  <c r="G444" i="4"/>
  <c r="F444" i="4"/>
  <c r="E444" i="4"/>
  <c r="D444" i="4"/>
  <c r="C444" i="4"/>
  <c r="B444" i="4"/>
  <c r="A444" i="4"/>
  <c r="R443" i="4"/>
  <c r="Q443" i="4"/>
  <c r="P443" i="4"/>
  <c r="O443" i="4"/>
  <c r="N443" i="4"/>
  <c r="M443" i="4"/>
  <c r="L443" i="4"/>
  <c r="K443" i="4"/>
  <c r="J443" i="4"/>
  <c r="I443" i="4"/>
  <c r="H443" i="4"/>
  <c r="G443" i="4"/>
  <c r="F443" i="4"/>
  <c r="E443" i="4"/>
  <c r="D443" i="4"/>
  <c r="C443" i="4"/>
  <c r="B443" i="4"/>
  <c r="A443" i="4"/>
  <c r="R442" i="4"/>
  <c r="Q442" i="4"/>
  <c r="P442" i="4"/>
  <c r="O442" i="4"/>
  <c r="N442" i="4"/>
  <c r="M442" i="4"/>
  <c r="L442" i="4"/>
  <c r="K442" i="4"/>
  <c r="J442" i="4"/>
  <c r="I442" i="4"/>
  <c r="H442" i="4"/>
  <c r="G442" i="4"/>
  <c r="F442" i="4"/>
  <c r="E442" i="4"/>
  <c r="D442" i="4"/>
  <c r="C442" i="4"/>
  <c r="B442" i="4"/>
  <c r="A442" i="4"/>
  <c r="R441" i="4"/>
  <c r="Q441" i="4"/>
  <c r="P441" i="4"/>
  <c r="O441" i="4"/>
  <c r="N441" i="4"/>
  <c r="M441" i="4"/>
  <c r="L441" i="4"/>
  <c r="K441" i="4"/>
  <c r="J441" i="4"/>
  <c r="I441" i="4"/>
  <c r="H441" i="4"/>
  <c r="G441" i="4"/>
  <c r="F441" i="4"/>
  <c r="E441" i="4"/>
  <c r="D441" i="4"/>
  <c r="C441" i="4"/>
  <c r="B441" i="4"/>
  <c r="A441" i="4"/>
  <c r="R440" i="4"/>
  <c r="Q440" i="4"/>
  <c r="P440" i="4"/>
  <c r="O440" i="4"/>
  <c r="N440" i="4"/>
  <c r="M440" i="4"/>
  <c r="L440" i="4"/>
  <c r="K440" i="4"/>
  <c r="J440" i="4"/>
  <c r="I440" i="4"/>
  <c r="H440" i="4"/>
  <c r="G440" i="4"/>
  <c r="F440" i="4"/>
  <c r="E440" i="4"/>
  <c r="D440" i="4"/>
  <c r="C440" i="4"/>
  <c r="B440" i="4"/>
  <c r="A440" i="4"/>
  <c r="R439" i="4"/>
  <c r="Q439" i="4"/>
  <c r="P439" i="4"/>
  <c r="O439" i="4"/>
  <c r="N439" i="4"/>
  <c r="M439" i="4"/>
  <c r="L439" i="4"/>
  <c r="K439" i="4"/>
  <c r="J439" i="4"/>
  <c r="I439" i="4"/>
  <c r="H439" i="4"/>
  <c r="G439" i="4"/>
  <c r="F439" i="4"/>
  <c r="E439" i="4"/>
  <c r="D439" i="4"/>
  <c r="C439" i="4"/>
  <c r="B439" i="4"/>
  <c r="A439" i="4"/>
  <c r="R438" i="4"/>
  <c r="Q438" i="4"/>
  <c r="P438" i="4"/>
  <c r="O438" i="4"/>
  <c r="N438" i="4"/>
  <c r="M438" i="4"/>
  <c r="L438" i="4"/>
  <c r="K438" i="4"/>
  <c r="J438" i="4"/>
  <c r="I438" i="4"/>
  <c r="H438" i="4"/>
  <c r="G438" i="4"/>
  <c r="F438" i="4"/>
  <c r="E438" i="4"/>
  <c r="D438" i="4"/>
  <c r="C438" i="4"/>
  <c r="B438" i="4"/>
  <c r="A438" i="4"/>
  <c r="R437" i="4"/>
  <c r="Q437" i="4"/>
  <c r="P437" i="4"/>
  <c r="O437" i="4"/>
  <c r="N437" i="4"/>
  <c r="M437" i="4"/>
  <c r="L437" i="4"/>
  <c r="K437" i="4"/>
  <c r="J437" i="4"/>
  <c r="I437" i="4"/>
  <c r="H437" i="4"/>
  <c r="G437" i="4"/>
  <c r="F437" i="4"/>
  <c r="E437" i="4"/>
  <c r="D437" i="4"/>
  <c r="C437" i="4"/>
  <c r="B437" i="4"/>
  <c r="A437" i="4"/>
  <c r="R436" i="4"/>
  <c r="Q436" i="4"/>
  <c r="P436" i="4"/>
  <c r="O436" i="4"/>
  <c r="N436" i="4"/>
  <c r="M436" i="4"/>
  <c r="L436" i="4"/>
  <c r="K436" i="4"/>
  <c r="J436" i="4"/>
  <c r="I436" i="4"/>
  <c r="H436" i="4"/>
  <c r="G436" i="4"/>
  <c r="F436" i="4"/>
  <c r="E436" i="4"/>
  <c r="D436" i="4"/>
  <c r="C436" i="4"/>
  <c r="B436" i="4"/>
  <c r="A436" i="4"/>
  <c r="R435" i="4"/>
  <c r="Q435" i="4"/>
  <c r="P435" i="4"/>
  <c r="O435" i="4"/>
  <c r="N435" i="4"/>
  <c r="M435" i="4"/>
  <c r="L435" i="4"/>
  <c r="K435" i="4"/>
  <c r="J435" i="4"/>
  <c r="I435" i="4"/>
  <c r="H435" i="4"/>
  <c r="G435" i="4"/>
  <c r="F435" i="4"/>
  <c r="E435" i="4"/>
  <c r="D435" i="4"/>
  <c r="C435" i="4"/>
  <c r="B435" i="4"/>
  <c r="A435" i="4"/>
  <c r="R434" i="4"/>
  <c r="Q434" i="4"/>
  <c r="P434" i="4"/>
  <c r="O434" i="4"/>
  <c r="N434" i="4"/>
  <c r="M434" i="4"/>
  <c r="L434" i="4"/>
  <c r="K434" i="4"/>
  <c r="J434" i="4"/>
  <c r="I434" i="4"/>
  <c r="H434" i="4"/>
  <c r="G434" i="4"/>
  <c r="F434" i="4"/>
  <c r="E434" i="4"/>
  <c r="D434" i="4"/>
  <c r="C434" i="4"/>
  <c r="B434" i="4"/>
  <c r="A434" i="4"/>
  <c r="R433" i="4"/>
  <c r="Q433" i="4"/>
  <c r="P433" i="4"/>
  <c r="O433" i="4"/>
  <c r="N433" i="4"/>
  <c r="M433" i="4"/>
  <c r="L433" i="4"/>
  <c r="K433" i="4"/>
  <c r="J433" i="4"/>
  <c r="I433" i="4"/>
  <c r="H433" i="4"/>
  <c r="G433" i="4"/>
  <c r="F433" i="4"/>
  <c r="E433" i="4"/>
  <c r="D433" i="4"/>
  <c r="C433" i="4"/>
  <c r="B433" i="4"/>
  <c r="A433" i="4"/>
  <c r="R432" i="4"/>
  <c r="Q432" i="4"/>
  <c r="P432" i="4"/>
  <c r="O432" i="4"/>
  <c r="N432" i="4"/>
  <c r="M432" i="4"/>
  <c r="L432" i="4"/>
  <c r="K432" i="4"/>
  <c r="J432" i="4"/>
  <c r="I432" i="4"/>
  <c r="H432" i="4"/>
  <c r="G432" i="4"/>
  <c r="F432" i="4"/>
  <c r="E432" i="4"/>
  <c r="D432" i="4"/>
  <c r="C432" i="4"/>
  <c r="B432" i="4"/>
  <c r="A432" i="4"/>
  <c r="R431" i="4"/>
  <c r="Q431" i="4"/>
  <c r="P431" i="4"/>
  <c r="O431" i="4"/>
  <c r="N431" i="4"/>
  <c r="M431" i="4"/>
  <c r="L431" i="4"/>
  <c r="K431" i="4"/>
  <c r="J431" i="4"/>
  <c r="I431" i="4"/>
  <c r="H431" i="4"/>
  <c r="G431" i="4"/>
  <c r="F431" i="4"/>
  <c r="E431" i="4"/>
  <c r="D431" i="4"/>
  <c r="C431" i="4"/>
  <c r="B431" i="4"/>
  <c r="A431" i="4"/>
  <c r="R430" i="4"/>
  <c r="Q430" i="4"/>
  <c r="P430" i="4"/>
  <c r="O430" i="4"/>
  <c r="N430" i="4"/>
  <c r="M430" i="4"/>
  <c r="L430" i="4"/>
  <c r="K430" i="4"/>
  <c r="J430" i="4"/>
  <c r="I430" i="4"/>
  <c r="H430" i="4"/>
  <c r="G430" i="4"/>
  <c r="F430" i="4"/>
  <c r="E430" i="4"/>
  <c r="D430" i="4"/>
  <c r="C430" i="4"/>
  <c r="B430" i="4"/>
  <c r="A430" i="4"/>
  <c r="R429" i="4"/>
  <c r="Q429" i="4"/>
  <c r="P429" i="4"/>
  <c r="O429" i="4"/>
  <c r="N429" i="4"/>
  <c r="M429" i="4"/>
  <c r="L429" i="4"/>
  <c r="K429" i="4"/>
  <c r="J429" i="4"/>
  <c r="I429" i="4"/>
  <c r="H429" i="4"/>
  <c r="G429" i="4"/>
  <c r="F429" i="4"/>
  <c r="E429" i="4"/>
  <c r="D429" i="4"/>
  <c r="C429" i="4"/>
  <c r="B429" i="4"/>
  <c r="A429" i="4"/>
  <c r="R428" i="4"/>
  <c r="Q428" i="4"/>
  <c r="P428" i="4"/>
  <c r="O428" i="4"/>
  <c r="N428" i="4"/>
  <c r="M428" i="4"/>
  <c r="L428" i="4"/>
  <c r="K428" i="4"/>
  <c r="J428" i="4"/>
  <c r="I428" i="4"/>
  <c r="H428" i="4"/>
  <c r="G428" i="4"/>
  <c r="F428" i="4"/>
  <c r="E428" i="4"/>
  <c r="D428" i="4"/>
  <c r="C428" i="4"/>
  <c r="B428" i="4"/>
  <c r="A428" i="4"/>
  <c r="R427" i="4"/>
  <c r="Q427" i="4"/>
  <c r="P427" i="4"/>
  <c r="O427" i="4"/>
  <c r="N427" i="4"/>
  <c r="M427" i="4"/>
  <c r="L427" i="4"/>
  <c r="K427" i="4"/>
  <c r="J427" i="4"/>
  <c r="I427" i="4"/>
  <c r="H427" i="4"/>
  <c r="G427" i="4"/>
  <c r="F427" i="4"/>
  <c r="E427" i="4"/>
  <c r="D427" i="4"/>
  <c r="C427" i="4"/>
  <c r="B427" i="4"/>
  <c r="A427" i="4"/>
  <c r="R426" i="4"/>
  <c r="Q426" i="4"/>
  <c r="P426" i="4"/>
  <c r="O426" i="4"/>
  <c r="N426" i="4"/>
  <c r="M426" i="4"/>
  <c r="L426" i="4"/>
  <c r="K426" i="4"/>
  <c r="J426" i="4"/>
  <c r="I426" i="4"/>
  <c r="H426" i="4"/>
  <c r="G426" i="4"/>
  <c r="F426" i="4"/>
  <c r="E426" i="4"/>
  <c r="D426" i="4"/>
  <c r="C426" i="4"/>
  <c r="B426" i="4"/>
  <c r="A426" i="4"/>
  <c r="R425" i="4"/>
  <c r="Q425" i="4"/>
  <c r="P425" i="4"/>
  <c r="O425" i="4"/>
  <c r="N425" i="4"/>
  <c r="M425" i="4"/>
  <c r="L425" i="4"/>
  <c r="K425" i="4"/>
  <c r="J425" i="4"/>
  <c r="I425" i="4"/>
  <c r="H425" i="4"/>
  <c r="G425" i="4"/>
  <c r="F425" i="4"/>
  <c r="E425" i="4"/>
  <c r="D425" i="4"/>
  <c r="C425" i="4"/>
  <c r="B425" i="4"/>
  <c r="A425" i="4"/>
  <c r="R424" i="4"/>
  <c r="Q424" i="4"/>
  <c r="P424" i="4"/>
  <c r="O424" i="4"/>
  <c r="N424" i="4"/>
  <c r="M424" i="4"/>
  <c r="L424" i="4"/>
  <c r="K424" i="4"/>
  <c r="J424" i="4"/>
  <c r="I424" i="4"/>
  <c r="H424" i="4"/>
  <c r="G424" i="4"/>
  <c r="F424" i="4"/>
  <c r="E424" i="4"/>
  <c r="D424" i="4"/>
  <c r="C424" i="4"/>
  <c r="B424" i="4"/>
  <c r="A424" i="4"/>
  <c r="R423" i="4"/>
  <c r="Q423" i="4"/>
  <c r="P423" i="4"/>
  <c r="O423" i="4"/>
  <c r="N423" i="4"/>
  <c r="M423" i="4"/>
  <c r="L423" i="4"/>
  <c r="K423" i="4"/>
  <c r="J423" i="4"/>
  <c r="I423" i="4"/>
  <c r="H423" i="4"/>
  <c r="G423" i="4"/>
  <c r="F423" i="4"/>
  <c r="E423" i="4"/>
  <c r="D423" i="4"/>
  <c r="C423" i="4"/>
  <c r="B423" i="4"/>
  <c r="A423" i="4"/>
  <c r="R422" i="4"/>
  <c r="Q422" i="4"/>
  <c r="P422" i="4"/>
  <c r="O422" i="4"/>
  <c r="N422" i="4"/>
  <c r="M422" i="4"/>
  <c r="L422" i="4"/>
  <c r="K422" i="4"/>
  <c r="J422" i="4"/>
  <c r="I422" i="4"/>
  <c r="H422" i="4"/>
  <c r="G422" i="4"/>
  <c r="F422" i="4"/>
  <c r="E422" i="4"/>
  <c r="D422" i="4"/>
  <c r="C422" i="4"/>
  <c r="B422" i="4"/>
  <c r="A422" i="4"/>
  <c r="R421" i="4"/>
  <c r="Q421" i="4"/>
  <c r="P421" i="4"/>
  <c r="O421" i="4"/>
  <c r="N421" i="4"/>
  <c r="M421" i="4"/>
  <c r="L421" i="4"/>
  <c r="K421" i="4"/>
  <c r="J421" i="4"/>
  <c r="I421" i="4"/>
  <c r="H421" i="4"/>
  <c r="G421" i="4"/>
  <c r="F421" i="4"/>
  <c r="E421" i="4"/>
  <c r="D421" i="4"/>
  <c r="C421" i="4"/>
  <c r="B421" i="4"/>
  <c r="A421" i="4"/>
  <c r="R420" i="4"/>
  <c r="Q420" i="4"/>
  <c r="P420" i="4"/>
  <c r="O420" i="4"/>
  <c r="N420" i="4"/>
  <c r="M420" i="4"/>
  <c r="L420" i="4"/>
  <c r="K420" i="4"/>
  <c r="J420" i="4"/>
  <c r="I420" i="4"/>
  <c r="H420" i="4"/>
  <c r="G420" i="4"/>
  <c r="F420" i="4"/>
  <c r="E420" i="4"/>
  <c r="D420" i="4"/>
  <c r="C420" i="4"/>
  <c r="B420" i="4"/>
  <c r="A420" i="4"/>
  <c r="R419" i="4"/>
  <c r="Q419" i="4"/>
  <c r="P419" i="4"/>
  <c r="O419" i="4"/>
  <c r="N419" i="4"/>
  <c r="M419" i="4"/>
  <c r="L419" i="4"/>
  <c r="K419" i="4"/>
  <c r="J419" i="4"/>
  <c r="I419" i="4"/>
  <c r="H419" i="4"/>
  <c r="G419" i="4"/>
  <c r="F419" i="4"/>
  <c r="E419" i="4"/>
  <c r="D419" i="4"/>
  <c r="C419" i="4"/>
  <c r="B419" i="4"/>
  <c r="A419" i="4"/>
  <c r="R418" i="4"/>
  <c r="Q418" i="4"/>
  <c r="P418" i="4"/>
  <c r="O418" i="4"/>
  <c r="N418" i="4"/>
  <c r="M418" i="4"/>
  <c r="L418" i="4"/>
  <c r="K418" i="4"/>
  <c r="J418" i="4"/>
  <c r="I418" i="4"/>
  <c r="H418" i="4"/>
  <c r="G418" i="4"/>
  <c r="F418" i="4"/>
  <c r="E418" i="4"/>
  <c r="D418" i="4"/>
  <c r="C418" i="4"/>
  <c r="B418" i="4"/>
  <c r="A418" i="4"/>
  <c r="R417" i="4"/>
  <c r="Q417" i="4"/>
  <c r="P417" i="4"/>
  <c r="O417" i="4"/>
  <c r="N417" i="4"/>
  <c r="M417" i="4"/>
  <c r="L417" i="4"/>
  <c r="K417" i="4"/>
  <c r="J417" i="4"/>
  <c r="I417" i="4"/>
  <c r="H417" i="4"/>
  <c r="G417" i="4"/>
  <c r="F417" i="4"/>
  <c r="E417" i="4"/>
  <c r="D417" i="4"/>
  <c r="C417" i="4"/>
  <c r="B417" i="4"/>
  <c r="A417" i="4"/>
  <c r="R416" i="4"/>
  <c r="Q416" i="4"/>
  <c r="P416" i="4"/>
  <c r="O416" i="4"/>
  <c r="N416" i="4"/>
  <c r="M416" i="4"/>
  <c r="L416" i="4"/>
  <c r="K416" i="4"/>
  <c r="J416" i="4"/>
  <c r="I416" i="4"/>
  <c r="H416" i="4"/>
  <c r="G416" i="4"/>
  <c r="F416" i="4"/>
  <c r="E416" i="4"/>
  <c r="D416" i="4"/>
  <c r="C416" i="4"/>
  <c r="B416" i="4"/>
  <c r="A416" i="4"/>
  <c r="R415" i="4"/>
  <c r="Q415" i="4"/>
  <c r="P415" i="4"/>
  <c r="O415" i="4"/>
  <c r="N415" i="4"/>
  <c r="M415" i="4"/>
  <c r="L415" i="4"/>
  <c r="K415" i="4"/>
  <c r="J415" i="4"/>
  <c r="I415" i="4"/>
  <c r="H415" i="4"/>
  <c r="G415" i="4"/>
  <c r="F415" i="4"/>
  <c r="E415" i="4"/>
  <c r="D415" i="4"/>
  <c r="C415" i="4"/>
  <c r="B415" i="4"/>
  <c r="A415" i="4"/>
  <c r="R414" i="4"/>
  <c r="Q414" i="4"/>
  <c r="P414" i="4"/>
  <c r="O414" i="4"/>
  <c r="N414" i="4"/>
  <c r="M414" i="4"/>
  <c r="L414" i="4"/>
  <c r="K414" i="4"/>
  <c r="J414" i="4"/>
  <c r="I414" i="4"/>
  <c r="H414" i="4"/>
  <c r="G414" i="4"/>
  <c r="F414" i="4"/>
  <c r="E414" i="4"/>
  <c r="D414" i="4"/>
  <c r="C414" i="4"/>
  <c r="B414" i="4"/>
  <c r="A414" i="4"/>
  <c r="R413" i="4"/>
  <c r="Q413" i="4"/>
  <c r="P413" i="4"/>
  <c r="O413" i="4"/>
  <c r="N413" i="4"/>
  <c r="M413" i="4"/>
  <c r="L413" i="4"/>
  <c r="K413" i="4"/>
  <c r="J413" i="4"/>
  <c r="I413" i="4"/>
  <c r="H413" i="4"/>
  <c r="G413" i="4"/>
  <c r="F413" i="4"/>
  <c r="E413" i="4"/>
  <c r="D413" i="4"/>
  <c r="C413" i="4"/>
  <c r="B413" i="4"/>
  <c r="A413" i="4"/>
  <c r="R412" i="4"/>
  <c r="Q412" i="4"/>
  <c r="P412" i="4"/>
  <c r="O412" i="4"/>
  <c r="N412" i="4"/>
  <c r="M412" i="4"/>
  <c r="L412" i="4"/>
  <c r="K412" i="4"/>
  <c r="J412" i="4"/>
  <c r="I412" i="4"/>
  <c r="H412" i="4"/>
  <c r="G412" i="4"/>
  <c r="F412" i="4"/>
  <c r="E412" i="4"/>
  <c r="D412" i="4"/>
  <c r="C412" i="4"/>
  <c r="B412" i="4"/>
  <c r="A412" i="4"/>
  <c r="R411" i="4"/>
  <c r="Q411" i="4"/>
  <c r="P411" i="4"/>
  <c r="O411" i="4"/>
  <c r="N411" i="4"/>
  <c r="M411" i="4"/>
  <c r="L411" i="4"/>
  <c r="K411" i="4"/>
  <c r="J411" i="4"/>
  <c r="I411" i="4"/>
  <c r="H411" i="4"/>
  <c r="G411" i="4"/>
  <c r="F411" i="4"/>
  <c r="E411" i="4"/>
  <c r="D411" i="4"/>
  <c r="C411" i="4"/>
  <c r="B411" i="4"/>
  <c r="A411" i="4"/>
  <c r="R410" i="4"/>
  <c r="Q410" i="4"/>
  <c r="P410" i="4"/>
  <c r="O410" i="4"/>
  <c r="N410" i="4"/>
  <c r="M410" i="4"/>
  <c r="L410" i="4"/>
  <c r="K410" i="4"/>
  <c r="J410" i="4"/>
  <c r="I410" i="4"/>
  <c r="H410" i="4"/>
  <c r="G410" i="4"/>
  <c r="F410" i="4"/>
  <c r="E410" i="4"/>
  <c r="D410" i="4"/>
  <c r="C410" i="4"/>
  <c r="B410" i="4"/>
  <c r="A410" i="4"/>
  <c r="R409" i="4"/>
  <c r="Q409" i="4"/>
  <c r="P409" i="4"/>
  <c r="O409" i="4"/>
  <c r="N409" i="4"/>
  <c r="M409" i="4"/>
  <c r="L409" i="4"/>
  <c r="K409" i="4"/>
  <c r="J409" i="4"/>
  <c r="I409" i="4"/>
  <c r="H409" i="4"/>
  <c r="G409" i="4"/>
  <c r="F409" i="4"/>
  <c r="E409" i="4"/>
  <c r="D409" i="4"/>
  <c r="C409" i="4"/>
  <c r="B409" i="4"/>
  <c r="A409" i="4"/>
  <c r="R408" i="4"/>
  <c r="Q408" i="4"/>
  <c r="P408" i="4"/>
  <c r="O408" i="4"/>
  <c r="N408" i="4"/>
  <c r="M408" i="4"/>
  <c r="L408" i="4"/>
  <c r="K408" i="4"/>
  <c r="J408" i="4"/>
  <c r="I408" i="4"/>
  <c r="H408" i="4"/>
  <c r="G408" i="4"/>
  <c r="F408" i="4"/>
  <c r="E408" i="4"/>
  <c r="D408" i="4"/>
  <c r="C408" i="4"/>
  <c r="B408" i="4"/>
  <c r="A408" i="4"/>
  <c r="R407" i="4"/>
  <c r="Q407" i="4"/>
  <c r="P407" i="4"/>
  <c r="O407" i="4"/>
  <c r="N407" i="4"/>
  <c r="M407" i="4"/>
  <c r="L407" i="4"/>
  <c r="K407" i="4"/>
  <c r="J407" i="4"/>
  <c r="I407" i="4"/>
  <c r="H407" i="4"/>
  <c r="G407" i="4"/>
  <c r="F407" i="4"/>
  <c r="E407" i="4"/>
  <c r="D407" i="4"/>
  <c r="C407" i="4"/>
  <c r="B407" i="4"/>
  <c r="A407" i="4"/>
  <c r="R406" i="4"/>
  <c r="Q406" i="4"/>
  <c r="P406" i="4"/>
  <c r="O406" i="4"/>
  <c r="N406" i="4"/>
  <c r="M406" i="4"/>
  <c r="L406" i="4"/>
  <c r="K406" i="4"/>
  <c r="J406" i="4"/>
  <c r="I406" i="4"/>
  <c r="H406" i="4"/>
  <c r="G406" i="4"/>
  <c r="F406" i="4"/>
  <c r="E406" i="4"/>
  <c r="D406" i="4"/>
  <c r="C406" i="4"/>
  <c r="B406" i="4"/>
  <c r="A406" i="4"/>
  <c r="R405" i="4"/>
  <c r="Q405" i="4"/>
  <c r="P405" i="4"/>
  <c r="O405" i="4"/>
  <c r="N405" i="4"/>
  <c r="M405" i="4"/>
  <c r="L405" i="4"/>
  <c r="K405" i="4"/>
  <c r="J405" i="4"/>
  <c r="I405" i="4"/>
  <c r="H405" i="4"/>
  <c r="G405" i="4"/>
  <c r="F405" i="4"/>
  <c r="E405" i="4"/>
  <c r="D405" i="4"/>
  <c r="C405" i="4"/>
  <c r="B405" i="4"/>
  <c r="A405" i="4"/>
  <c r="R404" i="4"/>
  <c r="Q404" i="4"/>
  <c r="P404" i="4"/>
  <c r="O404" i="4"/>
  <c r="N404" i="4"/>
  <c r="M404" i="4"/>
  <c r="L404" i="4"/>
  <c r="K404" i="4"/>
  <c r="J404" i="4"/>
  <c r="I404" i="4"/>
  <c r="H404" i="4"/>
  <c r="G404" i="4"/>
  <c r="F404" i="4"/>
  <c r="E404" i="4"/>
  <c r="D404" i="4"/>
  <c r="C404" i="4"/>
  <c r="B404" i="4"/>
  <c r="A404" i="4"/>
  <c r="R403" i="4"/>
  <c r="Q403" i="4"/>
  <c r="P403" i="4"/>
  <c r="O403" i="4"/>
  <c r="N403" i="4"/>
  <c r="M403" i="4"/>
  <c r="L403" i="4"/>
  <c r="K403" i="4"/>
  <c r="J403" i="4"/>
  <c r="I403" i="4"/>
  <c r="H403" i="4"/>
  <c r="G403" i="4"/>
  <c r="F403" i="4"/>
  <c r="E403" i="4"/>
  <c r="D403" i="4"/>
  <c r="C403" i="4"/>
  <c r="B403" i="4"/>
  <c r="A403" i="4"/>
  <c r="R402" i="4"/>
  <c r="Q402" i="4"/>
  <c r="P402" i="4"/>
  <c r="O402" i="4"/>
  <c r="N402" i="4"/>
  <c r="M402" i="4"/>
  <c r="L402" i="4"/>
  <c r="K402" i="4"/>
  <c r="J402" i="4"/>
  <c r="I402" i="4"/>
  <c r="H402" i="4"/>
  <c r="G402" i="4"/>
  <c r="F402" i="4"/>
  <c r="E402" i="4"/>
  <c r="D402" i="4"/>
  <c r="C402" i="4"/>
  <c r="B402" i="4"/>
  <c r="A402" i="4"/>
  <c r="R401" i="4"/>
  <c r="Q401" i="4"/>
  <c r="P401" i="4"/>
  <c r="O401" i="4"/>
  <c r="N401" i="4"/>
  <c r="M401" i="4"/>
  <c r="L401" i="4"/>
  <c r="K401" i="4"/>
  <c r="J401" i="4"/>
  <c r="I401" i="4"/>
  <c r="H401" i="4"/>
  <c r="G401" i="4"/>
  <c r="F401" i="4"/>
  <c r="E401" i="4"/>
  <c r="D401" i="4"/>
  <c r="C401" i="4"/>
  <c r="B401" i="4"/>
  <c r="A401" i="4"/>
  <c r="R400" i="4"/>
  <c r="Q400" i="4"/>
  <c r="P400" i="4"/>
  <c r="O400" i="4"/>
  <c r="N400" i="4"/>
  <c r="M400" i="4"/>
  <c r="L400" i="4"/>
  <c r="K400" i="4"/>
  <c r="J400" i="4"/>
  <c r="I400" i="4"/>
  <c r="H400" i="4"/>
  <c r="G400" i="4"/>
  <c r="F400" i="4"/>
  <c r="E400" i="4"/>
  <c r="D400" i="4"/>
  <c r="C400" i="4"/>
  <c r="B400" i="4"/>
  <c r="A400" i="4"/>
  <c r="R399" i="4"/>
  <c r="Q399" i="4"/>
  <c r="P399" i="4"/>
  <c r="O399" i="4"/>
  <c r="N399" i="4"/>
  <c r="M399" i="4"/>
  <c r="L399" i="4"/>
  <c r="K399" i="4"/>
  <c r="J399" i="4"/>
  <c r="I399" i="4"/>
  <c r="H399" i="4"/>
  <c r="G399" i="4"/>
  <c r="F399" i="4"/>
  <c r="E399" i="4"/>
  <c r="D399" i="4"/>
  <c r="C399" i="4"/>
  <c r="B399" i="4"/>
  <c r="A399" i="4"/>
  <c r="R398" i="4"/>
  <c r="Q398" i="4"/>
  <c r="P398" i="4"/>
  <c r="O398" i="4"/>
  <c r="N398" i="4"/>
  <c r="M398" i="4"/>
  <c r="L398" i="4"/>
  <c r="K398" i="4"/>
  <c r="J398" i="4"/>
  <c r="I398" i="4"/>
  <c r="H398" i="4"/>
  <c r="G398" i="4"/>
  <c r="F398" i="4"/>
  <c r="E398" i="4"/>
  <c r="D398" i="4"/>
  <c r="C398" i="4"/>
  <c r="B398" i="4"/>
  <c r="A398" i="4"/>
  <c r="R397" i="4"/>
  <c r="Q397" i="4"/>
  <c r="P397" i="4"/>
  <c r="O397" i="4"/>
  <c r="N397" i="4"/>
  <c r="M397" i="4"/>
  <c r="L397" i="4"/>
  <c r="K397" i="4"/>
  <c r="J397" i="4"/>
  <c r="I397" i="4"/>
  <c r="H397" i="4"/>
  <c r="G397" i="4"/>
  <c r="F397" i="4"/>
  <c r="E397" i="4"/>
  <c r="D397" i="4"/>
  <c r="C397" i="4"/>
  <c r="B397" i="4"/>
  <c r="A397" i="4"/>
  <c r="R396" i="4"/>
  <c r="Q396" i="4"/>
  <c r="P396" i="4"/>
  <c r="O396" i="4"/>
  <c r="N396" i="4"/>
  <c r="M396" i="4"/>
  <c r="L396" i="4"/>
  <c r="K396" i="4"/>
  <c r="J396" i="4"/>
  <c r="I396" i="4"/>
  <c r="H396" i="4"/>
  <c r="G396" i="4"/>
  <c r="F396" i="4"/>
  <c r="E396" i="4"/>
  <c r="D396" i="4"/>
  <c r="C396" i="4"/>
  <c r="B396" i="4"/>
  <c r="A396" i="4"/>
  <c r="R395" i="4"/>
  <c r="Q395" i="4"/>
  <c r="P395" i="4"/>
  <c r="O395" i="4"/>
  <c r="N395" i="4"/>
  <c r="M395" i="4"/>
  <c r="L395" i="4"/>
  <c r="K395" i="4"/>
  <c r="J395" i="4"/>
  <c r="I395" i="4"/>
  <c r="H395" i="4"/>
  <c r="G395" i="4"/>
  <c r="F395" i="4"/>
  <c r="E395" i="4"/>
  <c r="D395" i="4"/>
  <c r="C395" i="4"/>
  <c r="B395" i="4"/>
  <c r="A395" i="4"/>
  <c r="R394" i="4"/>
  <c r="Q394" i="4"/>
  <c r="P394" i="4"/>
  <c r="O394" i="4"/>
  <c r="N394" i="4"/>
  <c r="M394" i="4"/>
  <c r="L394" i="4"/>
  <c r="K394" i="4"/>
  <c r="J394" i="4"/>
  <c r="I394" i="4"/>
  <c r="H394" i="4"/>
  <c r="G394" i="4"/>
  <c r="F394" i="4"/>
  <c r="E394" i="4"/>
  <c r="D394" i="4"/>
  <c r="C394" i="4"/>
  <c r="B394" i="4"/>
  <c r="A394" i="4"/>
  <c r="R393" i="4"/>
  <c r="Q393" i="4"/>
  <c r="P393" i="4"/>
  <c r="O393" i="4"/>
  <c r="N393" i="4"/>
  <c r="M393" i="4"/>
  <c r="L393" i="4"/>
  <c r="K393" i="4"/>
  <c r="J393" i="4"/>
  <c r="I393" i="4"/>
  <c r="H393" i="4"/>
  <c r="G393" i="4"/>
  <c r="F393" i="4"/>
  <c r="E393" i="4"/>
  <c r="D393" i="4"/>
  <c r="C393" i="4"/>
  <c r="B393" i="4"/>
  <c r="A393" i="4"/>
  <c r="R392" i="4"/>
  <c r="Q392" i="4"/>
  <c r="P392" i="4"/>
  <c r="O392" i="4"/>
  <c r="N392" i="4"/>
  <c r="M392" i="4"/>
  <c r="L392" i="4"/>
  <c r="K392" i="4"/>
  <c r="J392" i="4"/>
  <c r="I392" i="4"/>
  <c r="H392" i="4"/>
  <c r="G392" i="4"/>
  <c r="F392" i="4"/>
  <c r="E392" i="4"/>
  <c r="D392" i="4"/>
  <c r="C392" i="4"/>
  <c r="B392" i="4"/>
  <c r="A392" i="4"/>
  <c r="R391" i="4"/>
  <c r="Q391" i="4"/>
  <c r="P391" i="4"/>
  <c r="O391" i="4"/>
  <c r="N391" i="4"/>
  <c r="M391" i="4"/>
  <c r="L391" i="4"/>
  <c r="K391" i="4"/>
  <c r="J391" i="4"/>
  <c r="I391" i="4"/>
  <c r="H391" i="4"/>
  <c r="G391" i="4"/>
  <c r="F391" i="4"/>
  <c r="E391" i="4"/>
  <c r="D391" i="4"/>
  <c r="C391" i="4"/>
  <c r="B391" i="4"/>
  <c r="A391" i="4"/>
  <c r="R390" i="4"/>
  <c r="Q390" i="4"/>
  <c r="P390" i="4"/>
  <c r="O390" i="4"/>
  <c r="N390" i="4"/>
  <c r="M390" i="4"/>
  <c r="L390" i="4"/>
  <c r="K390" i="4"/>
  <c r="J390" i="4"/>
  <c r="I390" i="4"/>
  <c r="H390" i="4"/>
  <c r="G390" i="4"/>
  <c r="F390" i="4"/>
  <c r="E390" i="4"/>
  <c r="D390" i="4"/>
  <c r="C390" i="4"/>
  <c r="B390" i="4"/>
  <c r="A390" i="4"/>
  <c r="R389" i="4"/>
  <c r="Q389" i="4"/>
  <c r="P389" i="4"/>
  <c r="O389" i="4"/>
  <c r="N389" i="4"/>
  <c r="M389" i="4"/>
  <c r="L389" i="4"/>
  <c r="K389" i="4"/>
  <c r="J389" i="4"/>
  <c r="I389" i="4"/>
  <c r="H389" i="4"/>
  <c r="G389" i="4"/>
  <c r="F389" i="4"/>
  <c r="E389" i="4"/>
  <c r="D389" i="4"/>
  <c r="C389" i="4"/>
  <c r="B389" i="4"/>
  <c r="A389" i="4"/>
  <c r="R388" i="4"/>
  <c r="Q388" i="4"/>
  <c r="P388" i="4"/>
  <c r="O388" i="4"/>
  <c r="N388" i="4"/>
  <c r="M388" i="4"/>
  <c r="L388" i="4"/>
  <c r="K388" i="4"/>
  <c r="J388" i="4"/>
  <c r="I388" i="4"/>
  <c r="H388" i="4"/>
  <c r="G388" i="4"/>
  <c r="F388" i="4"/>
  <c r="E388" i="4"/>
  <c r="D388" i="4"/>
  <c r="C388" i="4"/>
  <c r="B388" i="4"/>
  <c r="A388" i="4"/>
  <c r="R387" i="4"/>
  <c r="Q387" i="4"/>
  <c r="P387" i="4"/>
  <c r="O387" i="4"/>
  <c r="N387" i="4"/>
  <c r="M387" i="4"/>
  <c r="L387" i="4"/>
  <c r="K387" i="4"/>
  <c r="J387" i="4"/>
  <c r="I387" i="4"/>
  <c r="H387" i="4"/>
  <c r="G387" i="4"/>
  <c r="F387" i="4"/>
  <c r="E387" i="4"/>
  <c r="D387" i="4"/>
  <c r="C387" i="4"/>
  <c r="B387" i="4"/>
  <c r="A387" i="4"/>
  <c r="R386" i="4"/>
  <c r="Q386" i="4"/>
  <c r="P386" i="4"/>
  <c r="O386" i="4"/>
  <c r="N386" i="4"/>
  <c r="M386" i="4"/>
  <c r="L386" i="4"/>
  <c r="K386" i="4"/>
  <c r="J386" i="4"/>
  <c r="I386" i="4"/>
  <c r="H386" i="4"/>
  <c r="G386" i="4"/>
  <c r="F386" i="4"/>
  <c r="E386" i="4"/>
  <c r="D386" i="4"/>
  <c r="C386" i="4"/>
  <c r="B386" i="4"/>
  <c r="A386" i="4"/>
  <c r="R385" i="4"/>
  <c r="Q385" i="4"/>
  <c r="P385" i="4"/>
  <c r="O385" i="4"/>
  <c r="N385" i="4"/>
  <c r="M385" i="4"/>
  <c r="L385" i="4"/>
  <c r="K385" i="4"/>
  <c r="J385" i="4"/>
  <c r="I385" i="4"/>
  <c r="H385" i="4"/>
  <c r="G385" i="4"/>
  <c r="F385" i="4"/>
  <c r="E385" i="4"/>
  <c r="D385" i="4"/>
  <c r="C385" i="4"/>
  <c r="B385" i="4"/>
  <c r="A385" i="4"/>
  <c r="R384" i="4"/>
  <c r="Q384" i="4"/>
  <c r="P384" i="4"/>
  <c r="O384" i="4"/>
  <c r="N384" i="4"/>
  <c r="M384" i="4"/>
  <c r="L384" i="4"/>
  <c r="K384" i="4"/>
  <c r="J384" i="4"/>
  <c r="I384" i="4"/>
  <c r="H384" i="4"/>
  <c r="G384" i="4"/>
  <c r="F384" i="4"/>
  <c r="E384" i="4"/>
  <c r="D384" i="4"/>
  <c r="C384" i="4"/>
  <c r="B384" i="4"/>
  <c r="A384" i="4"/>
  <c r="R383" i="4"/>
  <c r="Q383" i="4"/>
  <c r="P383" i="4"/>
  <c r="O383" i="4"/>
  <c r="N383" i="4"/>
  <c r="M383" i="4"/>
  <c r="L383" i="4"/>
  <c r="K383" i="4"/>
  <c r="J383" i="4"/>
  <c r="I383" i="4"/>
  <c r="H383" i="4"/>
  <c r="G383" i="4"/>
  <c r="F383" i="4"/>
  <c r="E383" i="4"/>
  <c r="D383" i="4"/>
  <c r="C383" i="4"/>
  <c r="B383" i="4"/>
  <c r="A383" i="4"/>
  <c r="R382" i="4"/>
  <c r="Q382" i="4"/>
  <c r="P382" i="4"/>
  <c r="O382" i="4"/>
  <c r="N382" i="4"/>
  <c r="M382" i="4"/>
  <c r="L382" i="4"/>
  <c r="K382" i="4"/>
  <c r="J382" i="4"/>
  <c r="I382" i="4"/>
  <c r="H382" i="4"/>
  <c r="G382" i="4"/>
  <c r="F382" i="4"/>
  <c r="E382" i="4"/>
  <c r="D382" i="4"/>
  <c r="C382" i="4"/>
  <c r="B382" i="4"/>
  <c r="A382" i="4"/>
  <c r="R381" i="4"/>
  <c r="Q381" i="4"/>
  <c r="P381" i="4"/>
  <c r="O381" i="4"/>
  <c r="N381" i="4"/>
  <c r="M381" i="4"/>
  <c r="L381" i="4"/>
  <c r="K381" i="4"/>
  <c r="J381" i="4"/>
  <c r="I381" i="4"/>
  <c r="H381" i="4"/>
  <c r="G381" i="4"/>
  <c r="F381" i="4"/>
  <c r="E381" i="4"/>
  <c r="D381" i="4"/>
  <c r="C381" i="4"/>
  <c r="B381" i="4"/>
  <c r="A381" i="4"/>
  <c r="R380" i="4"/>
  <c r="Q380" i="4"/>
  <c r="P380" i="4"/>
  <c r="O380" i="4"/>
  <c r="N380" i="4"/>
  <c r="M380" i="4"/>
  <c r="L380" i="4"/>
  <c r="K380" i="4"/>
  <c r="J380" i="4"/>
  <c r="I380" i="4"/>
  <c r="H380" i="4"/>
  <c r="G380" i="4"/>
  <c r="F380" i="4"/>
  <c r="E380" i="4"/>
  <c r="D380" i="4"/>
  <c r="C380" i="4"/>
  <c r="B380" i="4"/>
  <c r="A380" i="4"/>
  <c r="R379" i="4"/>
  <c r="Q379" i="4"/>
  <c r="P379" i="4"/>
  <c r="O379" i="4"/>
  <c r="N379" i="4"/>
  <c r="M379" i="4"/>
  <c r="L379" i="4"/>
  <c r="K379" i="4"/>
  <c r="J379" i="4"/>
  <c r="I379" i="4"/>
  <c r="H379" i="4"/>
  <c r="G379" i="4"/>
  <c r="F379" i="4"/>
  <c r="E379" i="4"/>
  <c r="D379" i="4"/>
  <c r="C379" i="4"/>
  <c r="B379" i="4"/>
  <c r="A379" i="4"/>
  <c r="R378" i="4"/>
  <c r="Q378" i="4"/>
  <c r="P378" i="4"/>
  <c r="O378" i="4"/>
  <c r="N378" i="4"/>
  <c r="M378" i="4"/>
  <c r="L378" i="4"/>
  <c r="K378" i="4"/>
  <c r="J378" i="4"/>
  <c r="I378" i="4"/>
  <c r="H378" i="4"/>
  <c r="G378" i="4"/>
  <c r="F378" i="4"/>
  <c r="E378" i="4"/>
  <c r="D378" i="4"/>
  <c r="C378" i="4"/>
  <c r="B378" i="4"/>
  <c r="A378" i="4"/>
  <c r="R377" i="4"/>
  <c r="Q377" i="4"/>
  <c r="P377" i="4"/>
  <c r="O377" i="4"/>
  <c r="N377" i="4"/>
  <c r="M377" i="4"/>
  <c r="L377" i="4"/>
  <c r="K377" i="4"/>
  <c r="J377" i="4"/>
  <c r="I377" i="4"/>
  <c r="H377" i="4"/>
  <c r="G377" i="4"/>
  <c r="F377" i="4"/>
  <c r="E377" i="4"/>
  <c r="D377" i="4"/>
  <c r="C377" i="4"/>
  <c r="B377" i="4"/>
  <c r="A377" i="4"/>
  <c r="R376" i="4"/>
  <c r="Q376" i="4"/>
  <c r="P376" i="4"/>
  <c r="O376" i="4"/>
  <c r="N376" i="4"/>
  <c r="M376" i="4"/>
  <c r="L376" i="4"/>
  <c r="K376" i="4"/>
  <c r="J376" i="4"/>
  <c r="I376" i="4"/>
  <c r="H376" i="4"/>
  <c r="G376" i="4"/>
  <c r="F376" i="4"/>
  <c r="E376" i="4"/>
  <c r="D376" i="4"/>
  <c r="C376" i="4"/>
  <c r="B376" i="4"/>
  <c r="A376" i="4"/>
  <c r="R375" i="4"/>
  <c r="Q375" i="4"/>
  <c r="P375" i="4"/>
  <c r="O375" i="4"/>
  <c r="N375" i="4"/>
  <c r="M375" i="4"/>
  <c r="L375" i="4"/>
  <c r="K375" i="4"/>
  <c r="J375" i="4"/>
  <c r="I375" i="4"/>
  <c r="H375" i="4"/>
  <c r="G375" i="4"/>
  <c r="F375" i="4"/>
  <c r="E375" i="4"/>
  <c r="D375" i="4"/>
  <c r="C375" i="4"/>
  <c r="B375" i="4"/>
  <c r="A375" i="4"/>
  <c r="R374" i="4"/>
  <c r="Q374" i="4"/>
  <c r="P374" i="4"/>
  <c r="O374" i="4"/>
  <c r="N374" i="4"/>
  <c r="M374" i="4"/>
  <c r="L374" i="4"/>
  <c r="K374" i="4"/>
  <c r="J374" i="4"/>
  <c r="I374" i="4"/>
  <c r="H374" i="4"/>
  <c r="G374" i="4"/>
  <c r="F374" i="4"/>
  <c r="E374" i="4"/>
  <c r="D374" i="4"/>
  <c r="C374" i="4"/>
  <c r="B374" i="4"/>
  <c r="A374" i="4"/>
  <c r="R373" i="4"/>
  <c r="Q373" i="4"/>
  <c r="P373" i="4"/>
  <c r="O373" i="4"/>
  <c r="N373" i="4"/>
  <c r="M373" i="4"/>
  <c r="L373" i="4"/>
  <c r="K373" i="4"/>
  <c r="J373" i="4"/>
  <c r="I373" i="4"/>
  <c r="H373" i="4"/>
  <c r="G373" i="4"/>
  <c r="F373" i="4"/>
  <c r="E373" i="4"/>
  <c r="D373" i="4"/>
  <c r="C373" i="4"/>
  <c r="B373" i="4"/>
  <c r="A373" i="4"/>
  <c r="R372" i="4"/>
  <c r="Q372" i="4"/>
  <c r="P372" i="4"/>
  <c r="O372" i="4"/>
  <c r="N372" i="4"/>
  <c r="M372" i="4"/>
  <c r="L372" i="4"/>
  <c r="K372" i="4"/>
  <c r="J372" i="4"/>
  <c r="I372" i="4"/>
  <c r="H372" i="4"/>
  <c r="G372" i="4"/>
  <c r="F372" i="4"/>
  <c r="E372" i="4"/>
  <c r="D372" i="4"/>
  <c r="C372" i="4"/>
  <c r="B372" i="4"/>
  <c r="A372" i="4"/>
  <c r="R371" i="4"/>
  <c r="Q371" i="4"/>
  <c r="P371" i="4"/>
  <c r="O371" i="4"/>
  <c r="N371" i="4"/>
  <c r="M371" i="4"/>
  <c r="L371" i="4"/>
  <c r="K371" i="4"/>
  <c r="J371" i="4"/>
  <c r="I371" i="4"/>
  <c r="H371" i="4"/>
  <c r="G371" i="4"/>
  <c r="F371" i="4"/>
  <c r="E371" i="4"/>
  <c r="D371" i="4"/>
  <c r="C371" i="4"/>
  <c r="B371" i="4"/>
  <c r="A371" i="4"/>
  <c r="R370" i="4"/>
  <c r="Q370" i="4"/>
  <c r="P370" i="4"/>
  <c r="O370" i="4"/>
  <c r="N370" i="4"/>
  <c r="M370" i="4"/>
  <c r="L370" i="4"/>
  <c r="K370" i="4"/>
  <c r="J370" i="4"/>
  <c r="I370" i="4"/>
  <c r="H370" i="4"/>
  <c r="G370" i="4"/>
  <c r="F370" i="4"/>
  <c r="E370" i="4"/>
  <c r="D370" i="4"/>
  <c r="C370" i="4"/>
  <c r="B370" i="4"/>
  <c r="A370" i="4"/>
  <c r="R369" i="4"/>
  <c r="Q369" i="4"/>
  <c r="P369" i="4"/>
  <c r="O369" i="4"/>
  <c r="N369" i="4"/>
  <c r="M369" i="4"/>
  <c r="L369" i="4"/>
  <c r="K369" i="4"/>
  <c r="J369" i="4"/>
  <c r="I369" i="4"/>
  <c r="H369" i="4"/>
  <c r="G369" i="4"/>
  <c r="F369" i="4"/>
  <c r="E369" i="4"/>
  <c r="D369" i="4"/>
  <c r="C369" i="4"/>
  <c r="B369" i="4"/>
  <c r="A369" i="4"/>
  <c r="R368" i="4"/>
  <c r="Q368" i="4"/>
  <c r="P368" i="4"/>
  <c r="O368" i="4"/>
  <c r="N368" i="4"/>
  <c r="M368" i="4"/>
  <c r="L368" i="4"/>
  <c r="K368" i="4"/>
  <c r="J368" i="4"/>
  <c r="I368" i="4"/>
  <c r="H368" i="4"/>
  <c r="G368" i="4"/>
  <c r="F368" i="4"/>
  <c r="E368" i="4"/>
  <c r="D368" i="4"/>
  <c r="C368" i="4"/>
  <c r="B368" i="4"/>
  <c r="A368" i="4"/>
  <c r="R367" i="4"/>
  <c r="Q367" i="4"/>
  <c r="P367" i="4"/>
  <c r="O367" i="4"/>
  <c r="N367" i="4"/>
  <c r="M367" i="4"/>
  <c r="L367" i="4"/>
  <c r="K367" i="4"/>
  <c r="J367" i="4"/>
  <c r="I367" i="4"/>
  <c r="H367" i="4"/>
  <c r="G367" i="4"/>
  <c r="F367" i="4"/>
  <c r="E367" i="4"/>
  <c r="D367" i="4"/>
  <c r="C367" i="4"/>
  <c r="B367" i="4"/>
  <c r="A367" i="4"/>
  <c r="R366" i="4"/>
  <c r="Q366" i="4"/>
  <c r="P366" i="4"/>
  <c r="O366" i="4"/>
  <c r="N366" i="4"/>
  <c r="M366" i="4"/>
  <c r="L366" i="4"/>
  <c r="K366" i="4"/>
  <c r="J366" i="4"/>
  <c r="I366" i="4"/>
  <c r="H366" i="4"/>
  <c r="G366" i="4"/>
  <c r="F366" i="4"/>
  <c r="E366" i="4"/>
  <c r="D366" i="4"/>
  <c r="C366" i="4"/>
  <c r="B366" i="4"/>
  <c r="A366" i="4"/>
  <c r="R365" i="4"/>
  <c r="Q365" i="4"/>
  <c r="P365" i="4"/>
  <c r="O365" i="4"/>
  <c r="N365" i="4"/>
  <c r="M365" i="4"/>
  <c r="L365" i="4"/>
  <c r="K365" i="4"/>
  <c r="J365" i="4"/>
  <c r="I365" i="4"/>
  <c r="H365" i="4"/>
  <c r="G365" i="4"/>
  <c r="F365" i="4"/>
  <c r="E365" i="4"/>
  <c r="D365" i="4"/>
  <c r="C365" i="4"/>
  <c r="B365" i="4"/>
  <c r="A365" i="4"/>
  <c r="R364" i="4"/>
  <c r="Q364" i="4"/>
  <c r="P364" i="4"/>
  <c r="O364" i="4"/>
  <c r="N364" i="4"/>
  <c r="M364" i="4"/>
  <c r="L364" i="4"/>
  <c r="K364" i="4"/>
  <c r="J364" i="4"/>
  <c r="I364" i="4"/>
  <c r="H364" i="4"/>
  <c r="G364" i="4"/>
  <c r="F364" i="4"/>
  <c r="E364" i="4"/>
  <c r="D364" i="4"/>
  <c r="C364" i="4"/>
  <c r="B364" i="4"/>
  <c r="A364" i="4"/>
  <c r="R363" i="4"/>
  <c r="Q363" i="4"/>
  <c r="P363" i="4"/>
  <c r="O363" i="4"/>
  <c r="N363" i="4"/>
  <c r="M363" i="4"/>
  <c r="L363" i="4"/>
  <c r="K363" i="4"/>
  <c r="J363" i="4"/>
  <c r="I363" i="4"/>
  <c r="H363" i="4"/>
  <c r="G363" i="4"/>
  <c r="F363" i="4"/>
  <c r="E363" i="4"/>
  <c r="D363" i="4"/>
  <c r="C363" i="4"/>
  <c r="B363" i="4"/>
  <c r="A363" i="4"/>
  <c r="R362" i="4"/>
  <c r="Q362" i="4"/>
  <c r="P362" i="4"/>
  <c r="O362" i="4"/>
  <c r="N362" i="4"/>
  <c r="M362" i="4"/>
  <c r="L362" i="4"/>
  <c r="K362" i="4"/>
  <c r="J362" i="4"/>
  <c r="I362" i="4"/>
  <c r="H362" i="4"/>
  <c r="G362" i="4"/>
  <c r="F362" i="4"/>
  <c r="E362" i="4"/>
  <c r="D362" i="4"/>
  <c r="C362" i="4"/>
  <c r="B362" i="4"/>
  <c r="A362" i="4"/>
  <c r="R361" i="4"/>
  <c r="Q361" i="4"/>
  <c r="P361" i="4"/>
  <c r="O361" i="4"/>
  <c r="N361" i="4"/>
  <c r="M361" i="4"/>
  <c r="L361" i="4"/>
  <c r="K361" i="4"/>
  <c r="J361" i="4"/>
  <c r="I361" i="4"/>
  <c r="H361" i="4"/>
  <c r="G361" i="4"/>
  <c r="F361" i="4"/>
  <c r="E361" i="4"/>
  <c r="D361" i="4"/>
  <c r="C361" i="4"/>
  <c r="B361" i="4"/>
  <c r="A361" i="4"/>
  <c r="R360" i="4"/>
  <c r="Q360" i="4"/>
  <c r="P360" i="4"/>
  <c r="O360" i="4"/>
  <c r="N360" i="4"/>
  <c r="M360" i="4"/>
  <c r="L360" i="4"/>
  <c r="K360" i="4"/>
  <c r="J360" i="4"/>
  <c r="I360" i="4"/>
  <c r="H360" i="4"/>
  <c r="G360" i="4"/>
  <c r="F360" i="4"/>
  <c r="E360" i="4"/>
  <c r="D360" i="4"/>
  <c r="C360" i="4"/>
  <c r="B360" i="4"/>
  <c r="A360" i="4"/>
  <c r="R359" i="4"/>
  <c r="Q359" i="4"/>
  <c r="P359" i="4"/>
  <c r="O359" i="4"/>
  <c r="N359" i="4"/>
  <c r="M359" i="4"/>
  <c r="L359" i="4"/>
  <c r="K359" i="4"/>
  <c r="J359" i="4"/>
  <c r="I359" i="4"/>
  <c r="H359" i="4"/>
  <c r="G359" i="4"/>
  <c r="F359" i="4"/>
  <c r="E359" i="4"/>
  <c r="D359" i="4"/>
  <c r="C359" i="4"/>
  <c r="B359" i="4"/>
  <c r="A359" i="4"/>
  <c r="R358" i="4"/>
  <c r="Q358" i="4"/>
  <c r="P358" i="4"/>
  <c r="O358" i="4"/>
  <c r="N358" i="4"/>
  <c r="M358" i="4"/>
  <c r="L358" i="4"/>
  <c r="K358" i="4"/>
  <c r="J358" i="4"/>
  <c r="I358" i="4"/>
  <c r="H358" i="4"/>
  <c r="G358" i="4"/>
  <c r="F358" i="4"/>
  <c r="E358" i="4"/>
  <c r="D358" i="4"/>
  <c r="C358" i="4"/>
  <c r="B358" i="4"/>
  <c r="A358" i="4"/>
  <c r="R357" i="4"/>
  <c r="Q357" i="4"/>
  <c r="P357" i="4"/>
  <c r="O357" i="4"/>
  <c r="N357" i="4"/>
  <c r="M357" i="4"/>
  <c r="L357" i="4"/>
  <c r="K357" i="4"/>
  <c r="J357" i="4"/>
  <c r="I357" i="4"/>
  <c r="H357" i="4"/>
  <c r="G357" i="4"/>
  <c r="F357" i="4"/>
  <c r="E357" i="4"/>
  <c r="D357" i="4"/>
  <c r="C357" i="4"/>
  <c r="B357" i="4"/>
  <c r="A357" i="4"/>
  <c r="R356" i="4"/>
  <c r="Q356" i="4"/>
  <c r="P356" i="4"/>
  <c r="O356" i="4"/>
  <c r="N356" i="4"/>
  <c r="M356" i="4"/>
  <c r="L356" i="4"/>
  <c r="K356" i="4"/>
  <c r="J356" i="4"/>
  <c r="I356" i="4"/>
  <c r="H356" i="4"/>
  <c r="G356" i="4"/>
  <c r="F356" i="4"/>
  <c r="E356" i="4"/>
  <c r="D356" i="4"/>
  <c r="C356" i="4"/>
  <c r="B356" i="4"/>
  <c r="A356" i="4"/>
  <c r="R355" i="4"/>
  <c r="Q355" i="4"/>
  <c r="P355" i="4"/>
  <c r="O355" i="4"/>
  <c r="N355" i="4"/>
  <c r="M355" i="4"/>
  <c r="L355" i="4"/>
  <c r="K355" i="4"/>
  <c r="J355" i="4"/>
  <c r="I355" i="4"/>
  <c r="H355" i="4"/>
  <c r="G355" i="4"/>
  <c r="F355" i="4"/>
  <c r="E355" i="4"/>
  <c r="D355" i="4"/>
  <c r="C355" i="4"/>
  <c r="B355" i="4"/>
  <c r="A355" i="4"/>
  <c r="R354" i="4"/>
  <c r="Q354" i="4"/>
  <c r="P354" i="4"/>
  <c r="O354" i="4"/>
  <c r="N354" i="4"/>
  <c r="M354" i="4"/>
  <c r="L354" i="4"/>
  <c r="K354" i="4"/>
  <c r="J354" i="4"/>
  <c r="I354" i="4"/>
  <c r="H354" i="4"/>
  <c r="G354" i="4"/>
  <c r="F354" i="4"/>
  <c r="E354" i="4"/>
  <c r="D354" i="4"/>
  <c r="C354" i="4"/>
  <c r="B354" i="4"/>
  <c r="A354" i="4"/>
  <c r="R353" i="4"/>
  <c r="Q353" i="4"/>
  <c r="P353" i="4"/>
  <c r="O353" i="4"/>
  <c r="N353" i="4"/>
  <c r="M353" i="4"/>
  <c r="L353" i="4"/>
  <c r="K353" i="4"/>
  <c r="J353" i="4"/>
  <c r="I353" i="4"/>
  <c r="H353" i="4"/>
  <c r="G353" i="4"/>
  <c r="F353" i="4"/>
  <c r="E353" i="4"/>
  <c r="D353" i="4"/>
  <c r="C353" i="4"/>
  <c r="B353" i="4"/>
  <c r="A353" i="4"/>
  <c r="R352" i="4"/>
  <c r="Q352" i="4"/>
  <c r="P352" i="4"/>
  <c r="O352" i="4"/>
  <c r="N352" i="4"/>
  <c r="M352" i="4"/>
  <c r="L352" i="4"/>
  <c r="K352" i="4"/>
  <c r="J352" i="4"/>
  <c r="I352" i="4"/>
  <c r="H352" i="4"/>
  <c r="G352" i="4"/>
  <c r="F352" i="4"/>
  <c r="E352" i="4"/>
  <c r="D352" i="4"/>
  <c r="C352" i="4"/>
  <c r="B352" i="4"/>
  <c r="A352" i="4"/>
  <c r="R351" i="4"/>
  <c r="Q351" i="4"/>
  <c r="P351" i="4"/>
  <c r="O351" i="4"/>
  <c r="N351" i="4"/>
  <c r="M351" i="4"/>
  <c r="L351" i="4"/>
  <c r="K351" i="4"/>
  <c r="J351" i="4"/>
  <c r="I351" i="4"/>
  <c r="H351" i="4"/>
  <c r="G351" i="4"/>
  <c r="F351" i="4"/>
  <c r="E351" i="4"/>
  <c r="D351" i="4"/>
  <c r="C351" i="4"/>
  <c r="B351" i="4"/>
  <c r="A351" i="4"/>
  <c r="R350" i="4"/>
  <c r="Q350" i="4"/>
  <c r="P350" i="4"/>
  <c r="O350" i="4"/>
  <c r="N350" i="4"/>
  <c r="M350" i="4"/>
  <c r="L350" i="4"/>
  <c r="K350" i="4"/>
  <c r="J350" i="4"/>
  <c r="I350" i="4"/>
  <c r="H350" i="4"/>
  <c r="G350" i="4"/>
  <c r="F350" i="4"/>
  <c r="E350" i="4"/>
  <c r="D350" i="4"/>
  <c r="C350" i="4"/>
  <c r="B350" i="4"/>
  <c r="A350" i="4"/>
  <c r="R349" i="4"/>
  <c r="Q349" i="4"/>
  <c r="P349" i="4"/>
  <c r="O349" i="4"/>
  <c r="N349" i="4"/>
  <c r="M349" i="4"/>
  <c r="L349" i="4"/>
  <c r="K349" i="4"/>
  <c r="J349" i="4"/>
  <c r="I349" i="4"/>
  <c r="H349" i="4"/>
  <c r="G349" i="4"/>
  <c r="F349" i="4"/>
  <c r="E349" i="4"/>
  <c r="D349" i="4"/>
  <c r="C349" i="4"/>
  <c r="B349" i="4"/>
  <c r="A349" i="4"/>
  <c r="R348" i="4"/>
  <c r="Q348" i="4"/>
  <c r="P348" i="4"/>
  <c r="O348" i="4"/>
  <c r="N348" i="4"/>
  <c r="M348" i="4"/>
  <c r="L348" i="4"/>
  <c r="K348" i="4"/>
  <c r="J348" i="4"/>
  <c r="I348" i="4"/>
  <c r="H348" i="4"/>
  <c r="G348" i="4"/>
  <c r="F348" i="4"/>
  <c r="E348" i="4"/>
  <c r="D348" i="4"/>
  <c r="C348" i="4"/>
  <c r="B348" i="4"/>
  <c r="A348" i="4"/>
  <c r="R347" i="4"/>
  <c r="Q347" i="4"/>
  <c r="P347" i="4"/>
  <c r="O347" i="4"/>
  <c r="N347" i="4"/>
  <c r="M347" i="4"/>
  <c r="L347" i="4"/>
  <c r="K347" i="4"/>
  <c r="J347" i="4"/>
  <c r="I347" i="4"/>
  <c r="H347" i="4"/>
  <c r="G347" i="4"/>
  <c r="F347" i="4"/>
  <c r="E347" i="4"/>
  <c r="D347" i="4"/>
  <c r="C347" i="4"/>
  <c r="B347" i="4"/>
  <c r="A347" i="4"/>
  <c r="R346" i="4"/>
  <c r="Q346" i="4"/>
  <c r="P346" i="4"/>
  <c r="O346" i="4"/>
  <c r="N346" i="4"/>
  <c r="M346" i="4"/>
  <c r="L346" i="4"/>
  <c r="K346" i="4"/>
  <c r="J346" i="4"/>
  <c r="I346" i="4"/>
  <c r="H346" i="4"/>
  <c r="G346" i="4"/>
  <c r="F346" i="4"/>
  <c r="E346" i="4"/>
  <c r="D346" i="4"/>
  <c r="C346" i="4"/>
  <c r="B346" i="4"/>
  <c r="A346" i="4"/>
  <c r="R345" i="4"/>
  <c r="Q345" i="4"/>
  <c r="P345" i="4"/>
  <c r="O345" i="4"/>
  <c r="N345" i="4"/>
  <c r="M345" i="4"/>
  <c r="L345" i="4"/>
  <c r="K345" i="4"/>
  <c r="J345" i="4"/>
  <c r="I345" i="4"/>
  <c r="H345" i="4"/>
  <c r="G345" i="4"/>
  <c r="F345" i="4"/>
  <c r="E345" i="4"/>
  <c r="D345" i="4"/>
  <c r="C345" i="4"/>
  <c r="B345" i="4"/>
  <c r="A345" i="4"/>
  <c r="R344" i="4"/>
  <c r="Q344" i="4"/>
  <c r="P344" i="4"/>
  <c r="O344" i="4"/>
  <c r="N344" i="4"/>
  <c r="M344" i="4"/>
  <c r="L344" i="4"/>
  <c r="K344" i="4"/>
  <c r="J344" i="4"/>
  <c r="I344" i="4"/>
  <c r="H344" i="4"/>
  <c r="G344" i="4"/>
  <c r="F344" i="4"/>
  <c r="E344" i="4"/>
  <c r="D344" i="4"/>
  <c r="C344" i="4"/>
  <c r="B344" i="4"/>
  <c r="A344" i="4"/>
  <c r="R343" i="4"/>
  <c r="Q343" i="4"/>
  <c r="P343" i="4"/>
  <c r="O343" i="4"/>
  <c r="N343" i="4"/>
  <c r="M343" i="4"/>
  <c r="L343" i="4"/>
  <c r="K343" i="4"/>
  <c r="J343" i="4"/>
  <c r="I343" i="4"/>
  <c r="H343" i="4"/>
  <c r="G343" i="4"/>
  <c r="F343" i="4"/>
  <c r="E343" i="4"/>
  <c r="D343" i="4"/>
  <c r="C343" i="4"/>
  <c r="B343" i="4"/>
  <c r="A343" i="4"/>
  <c r="R342" i="4"/>
  <c r="Q342" i="4"/>
  <c r="P342" i="4"/>
  <c r="O342" i="4"/>
  <c r="N342" i="4"/>
  <c r="M342" i="4"/>
  <c r="L342" i="4"/>
  <c r="K342" i="4"/>
  <c r="J342" i="4"/>
  <c r="I342" i="4"/>
  <c r="H342" i="4"/>
  <c r="G342" i="4"/>
  <c r="F342" i="4"/>
  <c r="E342" i="4"/>
  <c r="D342" i="4"/>
  <c r="C342" i="4"/>
  <c r="B342" i="4"/>
  <c r="A342" i="4"/>
  <c r="R341" i="4"/>
  <c r="Q341" i="4"/>
  <c r="P341" i="4"/>
  <c r="O341" i="4"/>
  <c r="N341" i="4"/>
  <c r="M341" i="4"/>
  <c r="L341" i="4"/>
  <c r="K341" i="4"/>
  <c r="J341" i="4"/>
  <c r="I341" i="4"/>
  <c r="H341" i="4"/>
  <c r="G341" i="4"/>
  <c r="F341" i="4"/>
  <c r="E341" i="4"/>
  <c r="D341" i="4"/>
  <c r="C341" i="4"/>
  <c r="B341" i="4"/>
  <c r="A341" i="4"/>
  <c r="R340" i="4"/>
  <c r="Q340" i="4"/>
  <c r="P340" i="4"/>
  <c r="O340" i="4"/>
  <c r="N340" i="4"/>
  <c r="M340" i="4"/>
  <c r="L340" i="4"/>
  <c r="K340" i="4"/>
  <c r="J340" i="4"/>
  <c r="I340" i="4"/>
  <c r="H340" i="4"/>
  <c r="G340" i="4"/>
  <c r="F340" i="4"/>
  <c r="E340" i="4"/>
  <c r="D340" i="4"/>
  <c r="C340" i="4"/>
  <c r="B340" i="4"/>
  <c r="A340" i="4"/>
  <c r="R339" i="4"/>
  <c r="Q339" i="4"/>
  <c r="P339" i="4"/>
  <c r="O339" i="4"/>
  <c r="N339" i="4"/>
  <c r="M339" i="4"/>
  <c r="L339" i="4"/>
  <c r="K339" i="4"/>
  <c r="J339" i="4"/>
  <c r="I339" i="4"/>
  <c r="H339" i="4"/>
  <c r="G339" i="4"/>
  <c r="F339" i="4"/>
  <c r="E339" i="4"/>
  <c r="D339" i="4"/>
  <c r="C339" i="4"/>
  <c r="B339" i="4"/>
  <c r="A339" i="4"/>
  <c r="R338" i="4"/>
  <c r="Q338" i="4"/>
  <c r="P338" i="4"/>
  <c r="O338" i="4"/>
  <c r="N338" i="4"/>
  <c r="M338" i="4"/>
  <c r="L338" i="4"/>
  <c r="K338" i="4"/>
  <c r="J338" i="4"/>
  <c r="I338" i="4"/>
  <c r="H338" i="4"/>
  <c r="G338" i="4"/>
  <c r="F338" i="4"/>
  <c r="E338" i="4"/>
  <c r="D338" i="4"/>
  <c r="C338" i="4"/>
  <c r="B338" i="4"/>
  <c r="A338" i="4"/>
  <c r="R337" i="4"/>
  <c r="Q337" i="4"/>
  <c r="P337" i="4"/>
  <c r="O337" i="4"/>
  <c r="N337" i="4"/>
  <c r="M337" i="4"/>
  <c r="L337" i="4"/>
  <c r="K337" i="4"/>
  <c r="J337" i="4"/>
  <c r="I337" i="4"/>
  <c r="H337" i="4"/>
  <c r="G337" i="4"/>
  <c r="F337" i="4"/>
  <c r="E337" i="4"/>
  <c r="D337" i="4"/>
  <c r="C337" i="4"/>
  <c r="B337" i="4"/>
  <c r="A337" i="4"/>
  <c r="R336" i="4"/>
  <c r="Q336" i="4"/>
  <c r="P336" i="4"/>
  <c r="O336" i="4"/>
  <c r="N336" i="4"/>
  <c r="M336" i="4"/>
  <c r="L336" i="4"/>
  <c r="K336" i="4"/>
  <c r="J336" i="4"/>
  <c r="I336" i="4"/>
  <c r="H336" i="4"/>
  <c r="G336" i="4"/>
  <c r="F336" i="4"/>
  <c r="E336" i="4"/>
  <c r="D336" i="4"/>
  <c r="C336" i="4"/>
  <c r="B336" i="4"/>
  <c r="A336" i="4"/>
  <c r="R335" i="4"/>
  <c r="Q335" i="4"/>
  <c r="P335" i="4"/>
  <c r="O335" i="4"/>
  <c r="N335" i="4"/>
  <c r="M335" i="4"/>
  <c r="L335" i="4"/>
  <c r="K335" i="4"/>
  <c r="J335" i="4"/>
  <c r="I335" i="4"/>
  <c r="H335" i="4"/>
  <c r="G335" i="4"/>
  <c r="F335" i="4"/>
  <c r="E335" i="4"/>
  <c r="D335" i="4"/>
  <c r="C335" i="4"/>
  <c r="B335" i="4"/>
  <c r="A335" i="4"/>
  <c r="R334" i="4"/>
  <c r="Q334" i="4"/>
  <c r="P334" i="4"/>
  <c r="O334" i="4"/>
  <c r="N334" i="4"/>
  <c r="M334" i="4"/>
  <c r="L334" i="4"/>
  <c r="K334" i="4"/>
  <c r="J334" i="4"/>
  <c r="I334" i="4"/>
  <c r="H334" i="4"/>
  <c r="G334" i="4"/>
  <c r="F334" i="4"/>
  <c r="E334" i="4"/>
  <c r="D334" i="4"/>
  <c r="C334" i="4"/>
  <c r="B334" i="4"/>
  <c r="A334" i="4"/>
  <c r="R333" i="4"/>
  <c r="Q333" i="4"/>
  <c r="P333" i="4"/>
  <c r="O333" i="4"/>
  <c r="N333" i="4"/>
  <c r="M333" i="4"/>
  <c r="L333" i="4"/>
  <c r="K333" i="4"/>
  <c r="J333" i="4"/>
  <c r="I333" i="4"/>
  <c r="H333" i="4"/>
  <c r="G333" i="4"/>
  <c r="F333" i="4"/>
  <c r="E333" i="4"/>
  <c r="D333" i="4"/>
  <c r="C333" i="4"/>
  <c r="B333" i="4"/>
  <c r="A333" i="4"/>
  <c r="R332" i="4"/>
  <c r="Q332" i="4"/>
  <c r="P332" i="4"/>
  <c r="O332" i="4"/>
  <c r="N332" i="4"/>
  <c r="M332" i="4"/>
  <c r="L332" i="4"/>
  <c r="K332" i="4"/>
  <c r="J332" i="4"/>
  <c r="I332" i="4"/>
  <c r="H332" i="4"/>
  <c r="G332" i="4"/>
  <c r="F332" i="4"/>
  <c r="E332" i="4"/>
  <c r="D332" i="4"/>
  <c r="C332" i="4"/>
  <c r="B332" i="4"/>
  <c r="A332" i="4"/>
  <c r="R331" i="4"/>
  <c r="Q331" i="4"/>
  <c r="P331" i="4"/>
  <c r="O331" i="4"/>
  <c r="N331" i="4"/>
  <c r="M331" i="4"/>
  <c r="L331" i="4"/>
  <c r="K331" i="4"/>
  <c r="J331" i="4"/>
  <c r="I331" i="4"/>
  <c r="H331" i="4"/>
  <c r="G331" i="4"/>
  <c r="F331" i="4"/>
  <c r="E331" i="4"/>
  <c r="D331" i="4"/>
  <c r="C331" i="4"/>
  <c r="B331" i="4"/>
  <c r="A331" i="4"/>
  <c r="R330" i="4"/>
  <c r="Q330" i="4"/>
  <c r="P330" i="4"/>
  <c r="O330" i="4"/>
  <c r="N330" i="4"/>
  <c r="M330" i="4"/>
  <c r="L330" i="4"/>
  <c r="K330" i="4"/>
  <c r="J330" i="4"/>
  <c r="I330" i="4"/>
  <c r="H330" i="4"/>
  <c r="G330" i="4"/>
  <c r="F330" i="4"/>
  <c r="E330" i="4"/>
  <c r="D330" i="4"/>
  <c r="C330" i="4"/>
  <c r="B330" i="4"/>
  <c r="A330" i="4"/>
  <c r="R329" i="4"/>
  <c r="Q329" i="4"/>
  <c r="P329" i="4"/>
  <c r="O329" i="4"/>
  <c r="N329" i="4"/>
  <c r="M329" i="4"/>
  <c r="L329" i="4"/>
  <c r="K329" i="4"/>
  <c r="J329" i="4"/>
  <c r="I329" i="4"/>
  <c r="H329" i="4"/>
  <c r="G329" i="4"/>
  <c r="F329" i="4"/>
  <c r="E329" i="4"/>
  <c r="D329" i="4"/>
  <c r="C329" i="4"/>
  <c r="B329" i="4"/>
  <c r="A329" i="4"/>
  <c r="R328" i="4"/>
  <c r="Q328" i="4"/>
  <c r="P328" i="4"/>
  <c r="O328" i="4"/>
  <c r="N328" i="4"/>
  <c r="M328" i="4"/>
  <c r="L328" i="4"/>
  <c r="K328" i="4"/>
  <c r="J328" i="4"/>
  <c r="I328" i="4"/>
  <c r="H328" i="4"/>
  <c r="G328" i="4"/>
  <c r="F328" i="4"/>
  <c r="E328" i="4"/>
  <c r="D328" i="4"/>
  <c r="C328" i="4"/>
  <c r="B328" i="4"/>
  <c r="A328" i="4"/>
  <c r="R327" i="4"/>
  <c r="Q327" i="4"/>
  <c r="P327" i="4"/>
  <c r="O327" i="4"/>
  <c r="N327" i="4"/>
  <c r="M327" i="4"/>
  <c r="L327" i="4"/>
  <c r="K327" i="4"/>
  <c r="J327" i="4"/>
  <c r="I327" i="4"/>
  <c r="H327" i="4"/>
  <c r="G327" i="4"/>
  <c r="F327" i="4"/>
  <c r="E327" i="4"/>
  <c r="D327" i="4"/>
  <c r="C327" i="4"/>
  <c r="B327" i="4"/>
  <c r="A327" i="4"/>
  <c r="R326" i="4"/>
  <c r="Q326" i="4"/>
  <c r="P326" i="4"/>
  <c r="O326" i="4"/>
  <c r="N326" i="4"/>
  <c r="M326" i="4"/>
  <c r="L326" i="4"/>
  <c r="K326" i="4"/>
  <c r="J326" i="4"/>
  <c r="I326" i="4"/>
  <c r="H326" i="4"/>
  <c r="G326" i="4"/>
  <c r="F326" i="4"/>
  <c r="E326" i="4"/>
  <c r="D326" i="4"/>
  <c r="C326" i="4"/>
  <c r="B326" i="4"/>
  <c r="A326" i="4"/>
  <c r="R325" i="4"/>
  <c r="Q325" i="4"/>
  <c r="P325" i="4"/>
  <c r="O325" i="4"/>
  <c r="N325" i="4"/>
  <c r="M325" i="4"/>
  <c r="L325" i="4"/>
  <c r="K325" i="4"/>
  <c r="J325" i="4"/>
  <c r="I325" i="4"/>
  <c r="H325" i="4"/>
  <c r="G325" i="4"/>
  <c r="F325" i="4"/>
  <c r="E325" i="4"/>
  <c r="D325" i="4"/>
  <c r="C325" i="4"/>
  <c r="B325" i="4"/>
  <c r="A325" i="4"/>
  <c r="R324" i="4"/>
  <c r="Q324" i="4"/>
  <c r="P324" i="4"/>
  <c r="O324" i="4"/>
  <c r="N324" i="4"/>
  <c r="M324" i="4"/>
  <c r="L324" i="4"/>
  <c r="K324" i="4"/>
  <c r="J324" i="4"/>
  <c r="I324" i="4"/>
  <c r="H324" i="4"/>
  <c r="G324" i="4"/>
  <c r="F324" i="4"/>
  <c r="E324" i="4"/>
  <c r="D324" i="4"/>
  <c r="C324" i="4"/>
  <c r="B324" i="4"/>
  <c r="A324" i="4"/>
  <c r="R323" i="4"/>
  <c r="Q323" i="4"/>
  <c r="P323" i="4"/>
  <c r="O323" i="4"/>
  <c r="N323" i="4"/>
  <c r="M323" i="4"/>
  <c r="L323" i="4"/>
  <c r="K323" i="4"/>
  <c r="J323" i="4"/>
  <c r="I323" i="4"/>
  <c r="H323" i="4"/>
  <c r="G323" i="4"/>
  <c r="F323" i="4"/>
  <c r="E323" i="4"/>
  <c r="D323" i="4"/>
  <c r="C323" i="4"/>
  <c r="B323" i="4"/>
  <c r="A323" i="4"/>
  <c r="R322" i="4"/>
  <c r="Q322" i="4"/>
  <c r="P322" i="4"/>
  <c r="O322" i="4"/>
  <c r="N322" i="4"/>
  <c r="M322" i="4"/>
  <c r="L322" i="4"/>
  <c r="K322" i="4"/>
  <c r="J322" i="4"/>
  <c r="I322" i="4"/>
  <c r="H322" i="4"/>
  <c r="G322" i="4"/>
  <c r="F322" i="4"/>
  <c r="E322" i="4"/>
  <c r="D322" i="4"/>
  <c r="C322" i="4"/>
  <c r="B322" i="4"/>
  <c r="A322" i="4"/>
  <c r="R321" i="4"/>
  <c r="Q321" i="4"/>
  <c r="P321" i="4"/>
  <c r="O321" i="4"/>
  <c r="N321" i="4"/>
  <c r="M321" i="4"/>
  <c r="L321" i="4"/>
  <c r="K321" i="4"/>
  <c r="J321" i="4"/>
  <c r="I321" i="4"/>
  <c r="H321" i="4"/>
  <c r="G321" i="4"/>
  <c r="F321" i="4"/>
  <c r="E321" i="4"/>
  <c r="D321" i="4"/>
  <c r="C321" i="4"/>
  <c r="B321" i="4"/>
  <c r="A321" i="4"/>
  <c r="R320" i="4"/>
  <c r="Q320" i="4"/>
  <c r="P320" i="4"/>
  <c r="O320" i="4"/>
  <c r="N320" i="4"/>
  <c r="M320" i="4"/>
  <c r="L320" i="4"/>
  <c r="K320" i="4"/>
  <c r="J320" i="4"/>
  <c r="I320" i="4"/>
  <c r="H320" i="4"/>
  <c r="G320" i="4"/>
  <c r="F320" i="4"/>
  <c r="E320" i="4"/>
  <c r="D320" i="4"/>
  <c r="C320" i="4"/>
  <c r="B320" i="4"/>
  <c r="A320" i="4"/>
  <c r="R319" i="4"/>
  <c r="Q319" i="4"/>
  <c r="P319" i="4"/>
  <c r="O319" i="4"/>
  <c r="N319" i="4"/>
  <c r="M319" i="4"/>
  <c r="L319" i="4"/>
  <c r="K319" i="4"/>
  <c r="J319" i="4"/>
  <c r="I319" i="4"/>
  <c r="H319" i="4"/>
  <c r="G319" i="4"/>
  <c r="F319" i="4"/>
  <c r="E319" i="4"/>
  <c r="D319" i="4"/>
  <c r="C319" i="4"/>
  <c r="B319" i="4"/>
  <c r="A319" i="4"/>
  <c r="R318" i="4"/>
  <c r="Q318" i="4"/>
  <c r="P318" i="4"/>
  <c r="O318" i="4"/>
  <c r="N318" i="4"/>
  <c r="M318" i="4"/>
  <c r="L318" i="4"/>
  <c r="K318" i="4"/>
  <c r="J318" i="4"/>
  <c r="I318" i="4"/>
  <c r="H318" i="4"/>
  <c r="G318" i="4"/>
  <c r="F318" i="4"/>
  <c r="E318" i="4"/>
  <c r="D318" i="4"/>
  <c r="C318" i="4"/>
  <c r="B318" i="4"/>
  <c r="A318" i="4"/>
  <c r="R317" i="4"/>
  <c r="Q317" i="4"/>
  <c r="P317" i="4"/>
  <c r="O317" i="4"/>
  <c r="N317" i="4"/>
  <c r="M317" i="4"/>
  <c r="L317" i="4"/>
  <c r="K317" i="4"/>
  <c r="J317" i="4"/>
  <c r="I317" i="4"/>
  <c r="H317" i="4"/>
  <c r="G317" i="4"/>
  <c r="F317" i="4"/>
  <c r="E317" i="4"/>
  <c r="D317" i="4"/>
  <c r="C317" i="4"/>
  <c r="B317" i="4"/>
  <c r="A317" i="4"/>
  <c r="R316" i="4"/>
  <c r="Q316" i="4"/>
  <c r="P316" i="4"/>
  <c r="O316" i="4"/>
  <c r="N316" i="4"/>
  <c r="M316" i="4"/>
  <c r="L316" i="4"/>
  <c r="K316" i="4"/>
  <c r="J316" i="4"/>
  <c r="I316" i="4"/>
  <c r="H316" i="4"/>
  <c r="G316" i="4"/>
  <c r="F316" i="4"/>
  <c r="E316" i="4"/>
  <c r="D316" i="4"/>
  <c r="C316" i="4"/>
  <c r="B316" i="4"/>
  <c r="A316" i="4"/>
  <c r="R315" i="4"/>
  <c r="Q315" i="4"/>
  <c r="P315" i="4"/>
  <c r="O315" i="4"/>
  <c r="N315" i="4"/>
  <c r="M315" i="4"/>
  <c r="L315" i="4"/>
  <c r="K315" i="4"/>
  <c r="J315" i="4"/>
  <c r="I315" i="4"/>
  <c r="H315" i="4"/>
  <c r="G315" i="4"/>
  <c r="F315" i="4"/>
  <c r="E315" i="4"/>
  <c r="D315" i="4"/>
  <c r="C315" i="4"/>
  <c r="B315" i="4"/>
  <c r="A315" i="4"/>
  <c r="R314" i="4"/>
  <c r="Q314" i="4"/>
  <c r="P314" i="4"/>
  <c r="O314" i="4"/>
  <c r="N314" i="4"/>
  <c r="M314" i="4"/>
  <c r="L314" i="4"/>
  <c r="K314" i="4"/>
  <c r="J314" i="4"/>
  <c r="I314" i="4"/>
  <c r="H314" i="4"/>
  <c r="G314" i="4"/>
  <c r="F314" i="4"/>
  <c r="E314" i="4"/>
  <c r="D314" i="4"/>
  <c r="C314" i="4"/>
  <c r="B314" i="4"/>
  <c r="A314" i="4"/>
  <c r="R313" i="4"/>
  <c r="Q313" i="4"/>
  <c r="P313" i="4"/>
  <c r="O313" i="4"/>
  <c r="N313" i="4"/>
  <c r="M313" i="4"/>
  <c r="L313" i="4"/>
  <c r="K313" i="4"/>
  <c r="J313" i="4"/>
  <c r="I313" i="4"/>
  <c r="H313" i="4"/>
  <c r="G313" i="4"/>
  <c r="F313" i="4"/>
  <c r="E313" i="4"/>
  <c r="D313" i="4"/>
  <c r="C313" i="4"/>
  <c r="B313" i="4"/>
  <c r="A313" i="4"/>
  <c r="R312" i="4"/>
  <c r="Q312" i="4"/>
  <c r="P312" i="4"/>
  <c r="O312" i="4"/>
  <c r="N312" i="4"/>
  <c r="M312" i="4"/>
  <c r="L312" i="4"/>
  <c r="K312" i="4"/>
  <c r="J312" i="4"/>
  <c r="I312" i="4"/>
  <c r="H312" i="4"/>
  <c r="G312" i="4"/>
  <c r="F312" i="4"/>
  <c r="E312" i="4"/>
  <c r="D312" i="4"/>
  <c r="C312" i="4"/>
  <c r="B312" i="4"/>
  <c r="A312" i="4"/>
  <c r="R311" i="4"/>
  <c r="Q311" i="4"/>
  <c r="P311" i="4"/>
  <c r="O311" i="4"/>
  <c r="N311" i="4"/>
  <c r="M311" i="4"/>
  <c r="L311" i="4"/>
  <c r="K311" i="4"/>
  <c r="J311" i="4"/>
  <c r="I311" i="4"/>
  <c r="H311" i="4"/>
  <c r="G311" i="4"/>
  <c r="F311" i="4"/>
  <c r="E311" i="4"/>
  <c r="D311" i="4"/>
  <c r="C311" i="4"/>
  <c r="B311" i="4"/>
  <c r="A311" i="4"/>
  <c r="R310" i="4"/>
  <c r="Q310" i="4"/>
  <c r="P310" i="4"/>
  <c r="O310" i="4"/>
  <c r="N310" i="4"/>
  <c r="M310" i="4"/>
  <c r="L310" i="4"/>
  <c r="K310" i="4"/>
  <c r="J310" i="4"/>
  <c r="I310" i="4"/>
  <c r="H310" i="4"/>
  <c r="G310" i="4"/>
  <c r="F310" i="4"/>
  <c r="E310" i="4"/>
  <c r="D310" i="4"/>
  <c r="C310" i="4"/>
  <c r="B310" i="4"/>
  <c r="A310" i="4"/>
  <c r="R309" i="4"/>
  <c r="Q309" i="4"/>
  <c r="P309" i="4"/>
  <c r="O309" i="4"/>
  <c r="N309" i="4"/>
  <c r="M309" i="4"/>
  <c r="L309" i="4"/>
  <c r="K309" i="4"/>
  <c r="J309" i="4"/>
  <c r="I309" i="4"/>
  <c r="H309" i="4"/>
  <c r="G309" i="4"/>
  <c r="F309" i="4"/>
  <c r="E309" i="4"/>
  <c r="D309" i="4"/>
  <c r="C309" i="4"/>
  <c r="B309" i="4"/>
  <c r="A309" i="4"/>
  <c r="R308" i="4"/>
  <c r="Q308" i="4"/>
  <c r="P308" i="4"/>
  <c r="O308" i="4"/>
  <c r="N308" i="4"/>
  <c r="M308" i="4"/>
  <c r="L308" i="4"/>
  <c r="K308" i="4"/>
  <c r="J308" i="4"/>
  <c r="I308" i="4"/>
  <c r="H308" i="4"/>
  <c r="G308" i="4"/>
  <c r="F308" i="4"/>
  <c r="E308" i="4"/>
  <c r="D308" i="4"/>
  <c r="C308" i="4"/>
  <c r="B308" i="4"/>
  <c r="A308" i="4"/>
  <c r="R307" i="4"/>
  <c r="Q307" i="4"/>
  <c r="P307" i="4"/>
  <c r="O307" i="4"/>
  <c r="N307" i="4"/>
  <c r="M307" i="4"/>
  <c r="L307" i="4"/>
  <c r="K307" i="4"/>
  <c r="J307" i="4"/>
  <c r="I307" i="4"/>
  <c r="H307" i="4"/>
  <c r="G307" i="4"/>
  <c r="F307" i="4"/>
  <c r="E307" i="4"/>
  <c r="D307" i="4"/>
  <c r="C307" i="4"/>
  <c r="B307" i="4"/>
  <c r="A307" i="4"/>
  <c r="R306" i="4"/>
  <c r="Q306" i="4"/>
  <c r="P306" i="4"/>
  <c r="O306" i="4"/>
  <c r="N306" i="4"/>
  <c r="M306" i="4"/>
  <c r="L306" i="4"/>
  <c r="K306" i="4"/>
  <c r="J306" i="4"/>
  <c r="I306" i="4"/>
  <c r="H306" i="4"/>
  <c r="G306" i="4"/>
  <c r="F306" i="4"/>
  <c r="E306" i="4"/>
  <c r="D306" i="4"/>
  <c r="C306" i="4"/>
  <c r="B306" i="4"/>
  <c r="A306" i="4"/>
  <c r="R305" i="4"/>
  <c r="Q305" i="4"/>
  <c r="P305" i="4"/>
  <c r="O305" i="4"/>
  <c r="N305" i="4"/>
  <c r="M305" i="4"/>
  <c r="L305" i="4"/>
  <c r="K305" i="4"/>
  <c r="J305" i="4"/>
  <c r="I305" i="4"/>
  <c r="H305" i="4"/>
  <c r="G305" i="4"/>
  <c r="F305" i="4"/>
  <c r="E305" i="4"/>
  <c r="D305" i="4"/>
  <c r="C305" i="4"/>
  <c r="B305" i="4"/>
  <c r="A305" i="4"/>
  <c r="R304" i="4"/>
  <c r="Q304" i="4"/>
  <c r="P304" i="4"/>
  <c r="O304" i="4"/>
  <c r="N304" i="4"/>
  <c r="M304" i="4"/>
  <c r="L304" i="4"/>
  <c r="K304" i="4"/>
  <c r="J304" i="4"/>
  <c r="I304" i="4"/>
  <c r="H304" i="4"/>
  <c r="G304" i="4"/>
  <c r="F304" i="4"/>
  <c r="E304" i="4"/>
  <c r="D304" i="4"/>
  <c r="C304" i="4"/>
  <c r="B304" i="4"/>
  <c r="A304" i="4"/>
  <c r="R303" i="4"/>
  <c r="Q303" i="4"/>
  <c r="P303" i="4"/>
  <c r="O303" i="4"/>
  <c r="N303" i="4"/>
  <c r="M303" i="4"/>
  <c r="L303" i="4"/>
  <c r="K303" i="4"/>
  <c r="J303" i="4"/>
  <c r="I303" i="4"/>
  <c r="H303" i="4"/>
  <c r="G303" i="4"/>
  <c r="F303" i="4"/>
  <c r="E303" i="4"/>
  <c r="D303" i="4"/>
  <c r="C303" i="4"/>
  <c r="B303" i="4"/>
  <c r="A303" i="4"/>
  <c r="R302" i="4"/>
  <c r="Q302" i="4"/>
  <c r="P302" i="4"/>
  <c r="O302" i="4"/>
  <c r="N302" i="4"/>
  <c r="M302" i="4"/>
  <c r="L302" i="4"/>
  <c r="K302" i="4"/>
  <c r="J302" i="4"/>
  <c r="I302" i="4"/>
  <c r="H302" i="4"/>
  <c r="G302" i="4"/>
  <c r="F302" i="4"/>
  <c r="E302" i="4"/>
  <c r="D302" i="4"/>
  <c r="C302" i="4"/>
  <c r="B302" i="4"/>
  <c r="A302" i="4"/>
  <c r="R301" i="4"/>
  <c r="Q301" i="4"/>
  <c r="P301" i="4"/>
  <c r="O301" i="4"/>
  <c r="N301" i="4"/>
  <c r="M301" i="4"/>
  <c r="L301" i="4"/>
  <c r="K301" i="4"/>
  <c r="J301" i="4"/>
  <c r="I301" i="4"/>
  <c r="H301" i="4"/>
  <c r="G301" i="4"/>
  <c r="F301" i="4"/>
  <c r="E301" i="4"/>
  <c r="D301" i="4"/>
  <c r="C301" i="4"/>
  <c r="B301" i="4"/>
  <c r="A301" i="4"/>
  <c r="R300" i="4"/>
  <c r="Q300" i="4"/>
  <c r="P300" i="4"/>
  <c r="O300" i="4"/>
  <c r="N300" i="4"/>
  <c r="M300" i="4"/>
  <c r="L300" i="4"/>
  <c r="K300" i="4"/>
  <c r="J300" i="4"/>
  <c r="I300" i="4"/>
  <c r="H300" i="4"/>
  <c r="G300" i="4"/>
  <c r="F300" i="4"/>
  <c r="E300" i="4"/>
  <c r="D300" i="4"/>
  <c r="C300" i="4"/>
  <c r="B300" i="4"/>
  <c r="A300" i="4"/>
  <c r="R299" i="4"/>
  <c r="Q299" i="4"/>
  <c r="P299" i="4"/>
  <c r="O299" i="4"/>
  <c r="N299" i="4"/>
  <c r="M299" i="4"/>
  <c r="L299" i="4"/>
  <c r="K299" i="4"/>
  <c r="J299" i="4"/>
  <c r="I299" i="4"/>
  <c r="H299" i="4"/>
  <c r="G299" i="4"/>
  <c r="F299" i="4"/>
  <c r="E299" i="4"/>
  <c r="D299" i="4"/>
  <c r="C299" i="4"/>
  <c r="B299" i="4"/>
  <c r="A299" i="4"/>
  <c r="R298" i="4"/>
  <c r="Q298" i="4"/>
  <c r="P298" i="4"/>
  <c r="O298" i="4"/>
  <c r="N298" i="4"/>
  <c r="M298" i="4"/>
  <c r="L298" i="4"/>
  <c r="K298" i="4"/>
  <c r="J298" i="4"/>
  <c r="I298" i="4"/>
  <c r="H298" i="4"/>
  <c r="G298" i="4"/>
  <c r="F298" i="4"/>
  <c r="E298" i="4"/>
  <c r="D298" i="4"/>
  <c r="C298" i="4"/>
  <c r="B298" i="4"/>
  <c r="A298" i="4"/>
  <c r="R297" i="4"/>
  <c r="Q297" i="4"/>
  <c r="P297" i="4"/>
  <c r="O297" i="4"/>
  <c r="N297" i="4"/>
  <c r="M297" i="4"/>
  <c r="L297" i="4"/>
  <c r="K297" i="4"/>
  <c r="J297" i="4"/>
  <c r="I297" i="4"/>
  <c r="H297" i="4"/>
  <c r="G297" i="4"/>
  <c r="F297" i="4"/>
  <c r="E297" i="4"/>
  <c r="D297" i="4"/>
  <c r="C297" i="4"/>
  <c r="B297" i="4"/>
  <c r="A297" i="4"/>
  <c r="R296" i="4"/>
  <c r="Q296" i="4"/>
  <c r="P296" i="4"/>
  <c r="O296" i="4"/>
  <c r="N296" i="4"/>
  <c r="M296" i="4"/>
  <c r="L296" i="4"/>
  <c r="K296" i="4"/>
  <c r="J296" i="4"/>
  <c r="I296" i="4"/>
  <c r="H296" i="4"/>
  <c r="G296" i="4"/>
  <c r="F296" i="4"/>
  <c r="E296" i="4"/>
  <c r="D296" i="4"/>
  <c r="C296" i="4"/>
  <c r="B296" i="4"/>
  <c r="A296" i="4"/>
  <c r="R295" i="4"/>
  <c r="Q295" i="4"/>
  <c r="P295" i="4"/>
  <c r="O295" i="4"/>
  <c r="N295" i="4"/>
  <c r="M295" i="4"/>
  <c r="L295" i="4"/>
  <c r="K295" i="4"/>
  <c r="J295" i="4"/>
  <c r="I295" i="4"/>
  <c r="H295" i="4"/>
  <c r="G295" i="4"/>
  <c r="F295" i="4"/>
  <c r="E295" i="4"/>
  <c r="D295" i="4"/>
  <c r="C295" i="4"/>
  <c r="B295" i="4"/>
  <c r="A295" i="4"/>
  <c r="R294" i="4"/>
  <c r="Q294" i="4"/>
  <c r="P294" i="4"/>
  <c r="O294" i="4"/>
  <c r="N294" i="4"/>
  <c r="M294" i="4"/>
  <c r="L294" i="4"/>
  <c r="K294" i="4"/>
  <c r="J294" i="4"/>
  <c r="I294" i="4"/>
  <c r="H294" i="4"/>
  <c r="G294" i="4"/>
  <c r="F294" i="4"/>
  <c r="E294" i="4"/>
  <c r="D294" i="4"/>
  <c r="C294" i="4"/>
  <c r="B294" i="4"/>
  <c r="A294" i="4"/>
  <c r="R293" i="4"/>
  <c r="Q293" i="4"/>
  <c r="P293" i="4"/>
  <c r="O293" i="4"/>
  <c r="N293" i="4"/>
  <c r="M293" i="4"/>
  <c r="L293" i="4"/>
  <c r="K293" i="4"/>
  <c r="J293" i="4"/>
  <c r="I293" i="4"/>
  <c r="H293" i="4"/>
  <c r="G293" i="4"/>
  <c r="F293" i="4"/>
  <c r="E293" i="4"/>
  <c r="D293" i="4"/>
  <c r="C293" i="4"/>
  <c r="B293" i="4"/>
  <c r="A293" i="4"/>
  <c r="R292" i="4"/>
  <c r="Q292" i="4"/>
  <c r="P292" i="4"/>
  <c r="O292" i="4"/>
  <c r="N292" i="4"/>
  <c r="M292" i="4"/>
  <c r="L292" i="4"/>
  <c r="K292" i="4"/>
  <c r="J292" i="4"/>
  <c r="I292" i="4"/>
  <c r="H292" i="4"/>
  <c r="G292" i="4"/>
  <c r="F292" i="4"/>
  <c r="E292" i="4"/>
  <c r="D292" i="4"/>
  <c r="C292" i="4"/>
  <c r="B292" i="4"/>
  <c r="A292" i="4"/>
  <c r="R291" i="4"/>
  <c r="Q291" i="4"/>
  <c r="P291" i="4"/>
  <c r="O291" i="4"/>
  <c r="N291" i="4"/>
  <c r="M291" i="4"/>
  <c r="L291" i="4"/>
  <c r="K291" i="4"/>
  <c r="J291" i="4"/>
  <c r="I291" i="4"/>
  <c r="H291" i="4"/>
  <c r="G291" i="4"/>
  <c r="F291" i="4"/>
  <c r="E291" i="4"/>
  <c r="D291" i="4"/>
  <c r="C291" i="4"/>
  <c r="B291" i="4"/>
  <c r="A291" i="4"/>
  <c r="R290" i="4"/>
  <c r="Q290" i="4"/>
  <c r="P290" i="4"/>
  <c r="O290" i="4"/>
  <c r="N290" i="4"/>
  <c r="M290" i="4"/>
  <c r="L290" i="4"/>
  <c r="K290" i="4"/>
  <c r="J290" i="4"/>
  <c r="I290" i="4"/>
  <c r="H290" i="4"/>
  <c r="G290" i="4"/>
  <c r="F290" i="4"/>
  <c r="E290" i="4"/>
  <c r="D290" i="4"/>
  <c r="C290" i="4"/>
  <c r="B290" i="4"/>
  <c r="A290" i="4"/>
  <c r="R289" i="4"/>
  <c r="Q289" i="4"/>
  <c r="P289" i="4"/>
  <c r="O289" i="4"/>
  <c r="N289" i="4"/>
  <c r="M289" i="4"/>
  <c r="L289" i="4"/>
  <c r="K289" i="4"/>
  <c r="J289" i="4"/>
  <c r="I289" i="4"/>
  <c r="H289" i="4"/>
  <c r="G289" i="4"/>
  <c r="F289" i="4"/>
  <c r="E289" i="4"/>
  <c r="D289" i="4"/>
  <c r="C289" i="4"/>
  <c r="B289" i="4"/>
  <c r="A289" i="4"/>
  <c r="R288" i="4"/>
  <c r="Q288" i="4"/>
  <c r="P288" i="4"/>
  <c r="O288" i="4"/>
  <c r="N288" i="4"/>
  <c r="M288" i="4"/>
  <c r="L288" i="4"/>
  <c r="K288" i="4"/>
  <c r="J288" i="4"/>
  <c r="I288" i="4"/>
  <c r="H288" i="4"/>
  <c r="G288" i="4"/>
  <c r="F288" i="4"/>
  <c r="E288" i="4"/>
  <c r="D288" i="4"/>
  <c r="C288" i="4"/>
  <c r="B288" i="4"/>
  <c r="A288" i="4"/>
  <c r="R287" i="4"/>
  <c r="Q287" i="4"/>
  <c r="P287" i="4"/>
  <c r="O287" i="4"/>
  <c r="N287" i="4"/>
  <c r="M287" i="4"/>
  <c r="L287" i="4"/>
  <c r="K287" i="4"/>
  <c r="J287" i="4"/>
  <c r="I287" i="4"/>
  <c r="H287" i="4"/>
  <c r="G287" i="4"/>
  <c r="F287" i="4"/>
  <c r="E287" i="4"/>
  <c r="D287" i="4"/>
  <c r="C287" i="4"/>
  <c r="B287" i="4"/>
  <c r="A287" i="4"/>
  <c r="R286" i="4"/>
  <c r="Q286" i="4"/>
  <c r="P286" i="4"/>
  <c r="O286" i="4"/>
  <c r="N286" i="4"/>
  <c r="M286" i="4"/>
  <c r="L286" i="4"/>
  <c r="K286" i="4"/>
  <c r="J286" i="4"/>
  <c r="I286" i="4"/>
  <c r="H286" i="4"/>
  <c r="G286" i="4"/>
  <c r="F286" i="4"/>
  <c r="E286" i="4"/>
  <c r="D286" i="4"/>
  <c r="C286" i="4"/>
  <c r="B286" i="4"/>
  <c r="A286" i="4"/>
  <c r="R285" i="4"/>
  <c r="Q285" i="4"/>
  <c r="P285" i="4"/>
  <c r="O285" i="4"/>
  <c r="N285" i="4"/>
  <c r="M285" i="4"/>
  <c r="L285" i="4"/>
  <c r="K285" i="4"/>
  <c r="J285" i="4"/>
  <c r="I285" i="4"/>
  <c r="H285" i="4"/>
  <c r="G285" i="4"/>
  <c r="F285" i="4"/>
  <c r="E285" i="4"/>
  <c r="D285" i="4"/>
  <c r="C285" i="4"/>
  <c r="B285" i="4"/>
  <c r="A285" i="4"/>
  <c r="R284" i="4"/>
  <c r="Q284" i="4"/>
  <c r="P284" i="4"/>
  <c r="O284" i="4"/>
  <c r="N284" i="4"/>
  <c r="M284" i="4"/>
  <c r="L284" i="4"/>
  <c r="K284" i="4"/>
  <c r="J284" i="4"/>
  <c r="I284" i="4"/>
  <c r="H284" i="4"/>
  <c r="G284" i="4"/>
  <c r="F284" i="4"/>
  <c r="E284" i="4"/>
  <c r="D284" i="4"/>
  <c r="C284" i="4"/>
  <c r="B284" i="4"/>
  <c r="A284" i="4"/>
  <c r="R283" i="4"/>
  <c r="Q283" i="4"/>
  <c r="P283" i="4"/>
  <c r="O283" i="4"/>
  <c r="N283" i="4"/>
  <c r="M283" i="4"/>
  <c r="L283" i="4"/>
  <c r="K283" i="4"/>
  <c r="J283" i="4"/>
  <c r="I283" i="4"/>
  <c r="H283" i="4"/>
  <c r="G283" i="4"/>
  <c r="F283" i="4"/>
  <c r="E283" i="4"/>
  <c r="D283" i="4"/>
  <c r="C283" i="4"/>
  <c r="B283" i="4"/>
  <c r="A283" i="4"/>
  <c r="R282" i="4"/>
  <c r="Q282" i="4"/>
  <c r="P282" i="4"/>
  <c r="O282" i="4"/>
  <c r="N282" i="4"/>
  <c r="M282" i="4"/>
  <c r="L282" i="4"/>
  <c r="K282" i="4"/>
  <c r="J282" i="4"/>
  <c r="I282" i="4"/>
  <c r="H282" i="4"/>
  <c r="G282" i="4"/>
  <c r="F282" i="4"/>
  <c r="E282" i="4"/>
  <c r="D282" i="4"/>
  <c r="C282" i="4"/>
  <c r="B282" i="4"/>
  <c r="A282" i="4"/>
  <c r="R281" i="4"/>
  <c r="Q281" i="4"/>
  <c r="P281" i="4"/>
  <c r="O281" i="4"/>
  <c r="N281" i="4"/>
  <c r="M281" i="4"/>
  <c r="L281" i="4"/>
  <c r="K281" i="4"/>
  <c r="J281" i="4"/>
  <c r="I281" i="4"/>
  <c r="H281" i="4"/>
  <c r="G281" i="4"/>
  <c r="F281" i="4"/>
  <c r="E281" i="4"/>
  <c r="D281" i="4"/>
  <c r="C281" i="4"/>
  <c r="B281" i="4"/>
  <c r="A281" i="4"/>
  <c r="R280" i="4"/>
  <c r="Q280" i="4"/>
  <c r="P280" i="4"/>
  <c r="O280" i="4"/>
  <c r="N280" i="4"/>
  <c r="M280" i="4"/>
  <c r="L280" i="4"/>
  <c r="K280" i="4"/>
  <c r="J280" i="4"/>
  <c r="I280" i="4"/>
  <c r="H280" i="4"/>
  <c r="G280" i="4"/>
  <c r="F280" i="4"/>
  <c r="E280" i="4"/>
  <c r="D280" i="4"/>
  <c r="C280" i="4"/>
  <c r="B280" i="4"/>
  <c r="A280" i="4"/>
  <c r="R279" i="4"/>
  <c r="Q279" i="4"/>
  <c r="P279" i="4"/>
  <c r="O279" i="4"/>
  <c r="N279" i="4"/>
  <c r="M279" i="4"/>
  <c r="L279" i="4"/>
  <c r="K279" i="4"/>
  <c r="J279" i="4"/>
  <c r="I279" i="4"/>
  <c r="H279" i="4"/>
  <c r="G279" i="4"/>
  <c r="F279" i="4"/>
  <c r="E279" i="4"/>
  <c r="D279" i="4"/>
  <c r="C279" i="4"/>
  <c r="B279" i="4"/>
  <c r="A279" i="4"/>
  <c r="R278" i="4"/>
  <c r="Q278" i="4"/>
  <c r="P278" i="4"/>
  <c r="O278" i="4"/>
  <c r="N278" i="4"/>
  <c r="M278" i="4"/>
  <c r="L278" i="4"/>
  <c r="K278" i="4"/>
  <c r="J278" i="4"/>
  <c r="I278" i="4"/>
  <c r="H278" i="4"/>
  <c r="G278" i="4"/>
  <c r="F278" i="4"/>
  <c r="E278" i="4"/>
  <c r="D278" i="4"/>
  <c r="C278" i="4"/>
  <c r="B278" i="4"/>
  <c r="A278" i="4"/>
  <c r="R277" i="4"/>
  <c r="Q277" i="4"/>
  <c r="P277" i="4"/>
  <c r="O277" i="4"/>
  <c r="N277" i="4"/>
  <c r="M277" i="4"/>
  <c r="L277" i="4"/>
  <c r="K277" i="4"/>
  <c r="J277" i="4"/>
  <c r="I277" i="4"/>
  <c r="H277" i="4"/>
  <c r="G277" i="4"/>
  <c r="F277" i="4"/>
  <c r="E277" i="4"/>
  <c r="D277" i="4"/>
  <c r="C277" i="4"/>
  <c r="B277" i="4"/>
  <c r="A277" i="4"/>
  <c r="R276" i="4"/>
  <c r="Q276" i="4"/>
  <c r="P276" i="4"/>
  <c r="O276" i="4"/>
  <c r="N276" i="4"/>
  <c r="M276" i="4"/>
  <c r="L276" i="4"/>
  <c r="K276" i="4"/>
  <c r="J276" i="4"/>
  <c r="I276" i="4"/>
  <c r="H276" i="4"/>
  <c r="G276" i="4"/>
  <c r="F276" i="4"/>
  <c r="E276" i="4"/>
  <c r="D276" i="4"/>
  <c r="C276" i="4"/>
  <c r="B276" i="4"/>
  <c r="A276" i="4"/>
  <c r="R275" i="4"/>
  <c r="Q275" i="4"/>
  <c r="P275" i="4"/>
  <c r="O275" i="4"/>
  <c r="N275" i="4"/>
  <c r="M275" i="4"/>
  <c r="L275" i="4"/>
  <c r="K275" i="4"/>
  <c r="J275" i="4"/>
  <c r="I275" i="4"/>
  <c r="H275" i="4"/>
  <c r="G275" i="4"/>
  <c r="F275" i="4"/>
  <c r="E275" i="4"/>
  <c r="D275" i="4"/>
  <c r="C275" i="4"/>
  <c r="B275" i="4"/>
  <c r="A275" i="4"/>
  <c r="R274" i="4"/>
  <c r="Q274" i="4"/>
  <c r="P274" i="4"/>
  <c r="O274" i="4"/>
  <c r="N274" i="4"/>
  <c r="M274" i="4"/>
  <c r="L274" i="4"/>
  <c r="K274" i="4"/>
  <c r="J274" i="4"/>
  <c r="I274" i="4"/>
  <c r="H274" i="4"/>
  <c r="G274" i="4"/>
  <c r="F274" i="4"/>
  <c r="E274" i="4"/>
  <c r="D274" i="4"/>
  <c r="C274" i="4"/>
  <c r="B274" i="4"/>
  <c r="A274" i="4"/>
  <c r="R273" i="4"/>
  <c r="Q273" i="4"/>
  <c r="P273" i="4"/>
  <c r="O273" i="4"/>
  <c r="N273" i="4"/>
  <c r="M273" i="4"/>
  <c r="L273" i="4"/>
  <c r="K273" i="4"/>
  <c r="J273" i="4"/>
  <c r="I273" i="4"/>
  <c r="H273" i="4"/>
  <c r="G273" i="4"/>
  <c r="F273" i="4"/>
  <c r="E273" i="4"/>
  <c r="D273" i="4"/>
  <c r="C273" i="4"/>
  <c r="B273" i="4"/>
  <c r="A273" i="4"/>
  <c r="R272" i="4"/>
  <c r="Q272" i="4"/>
  <c r="P272" i="4"/>
  <c r="O272" i="4"/>
  <c r="N272" i="4"/>
  <c r="M272" i="4"/>
  <c r="L272" i="4"/>
  <c r="K272" i="4"/>
  <c r="J272" i="4"/>
  <c r="I272" i="4"/>
  <c r="H272" i="4"/>
  <c r="G272" i="4"/>
  <c r="F272" i="4"/>
  <c r="E272" i="4"/>
  <c r="D272" i="4"/>
  <c r="C272" i="4"/>
  <c r="B272" i="4"/>
  <c r="A272" i="4"/>
  <c r="R271" i="4"/>
  <c r="Q271" i="4"/>
  <c r="P271" i="4"/>
  <c r="O271" i="4"/>
  <c r="N271" i="4"/>
  <c r="M271" i="4"/>
  <c r="L271" i="4"/>
  <c r="K271" i="4"/>
  <c r="J271" i="4"/>
  <c r="I271" i="4"/>
  <c r="H271" i="4"/>
  <c r="G271" i="4"/>
  <c r="F271" i="4"/>
  <c r="E271" i="4"/>
  <c r="D271" i="4"/>
  <c r="C271" i="4"/>
  <c r="B271" i="4"/>
  <c r="A271" i="4"/>
  <c r="R270" i="4"/>
  <c r="Q270" i="4"/>
  <c r="P270" i="4"/>
  <c r="O270" i="4"/>
  <c r="N270" i="4"/>
  <c r="M270" i="4"/>
  <c r="L270" i="4"/>
  <c r="K270" i="4"/>
  <c r="J270" i="4"/>
  <c r="I270" i="4"/>
  <c r="H270" i="4"/>
  <c r="G270" i="4"/>
  <c r="F270" i="4"/>
  <c r="E270" i="4"/>
  <c r="D270" i="4"/>
  <c r="C270" i="4"/>
  <c r="B270" i="4"/>
  <c r="A270" i="4"/>
  <c r="R269" i="4"/>
  <c r="Q269" i="4"/>
  <c r="P269" i="4"/>
  <c r="O269" i="4"/>
  <c r="N269" i="4"/>
  <c r="M269" i="4"/>
  <c r="L269" i="4"/>
  <c r="K269" i="4"/>
  <c r="J269" i="4"/>
  <c r="I269" i="4"/>
  <c r="H269" i="4"/>
  <c r="G269" i="4"/>
  <c r="F269" i="4"/>
  <c r="E269" i="4"/>
  <c r="D269" i="4"/>
  <c r="C269" i="4"/>
  <c r="B269" i="4"/>
  <c r="A269" i="4"/>
  <c r="R268" i="4"/>
  <c r="Q268" i="4"/>
  <c r="P268" i="4"/>
  <c r="O268" i="4"/>
  <c r="N268" i="4"/>
  <c r="M268" i="4"/>
  <c r="L268" i="4"/>
  <c r="K268" i="4"/>
  <c r="J268" i="4"/>
  <c r="I268" i="4"/>
  <c r="H268" i="4"/>
  <c r="G268" i="4"/>
  <c r="F268" i="4"/>
  <c r="E268" i="4"/>
  <c r="D268" i="4"/>
  <c r="C268" i="4"/>
  <c r="B268" i="4"/>
  <c r="A268" i="4"/>
  <c r="R267" i="4"/>
  <c r="Q267" i="4"/>
  <c r="P267" i="4"/>
  <c r="O267" i="4"/>
  <c r="N267" i="4"/>
  <c r="M267" i="4"/>
  <c r="L267" i="4"/>
  <c r="K267" i="4"/>
  <c r="J267" i="4"/>
  <c r="I267" i="4"/>
  <c r="H267" i="4"/>
  <c r="G267" i="4"/>
  <c r="F267" i="4"/>
  <c r="E267" i="4"/>
  <c r="D267" i="4"/>
  <c r="C267" i="4"/>
  <c r="B267" i="4"/>
  <c r="A267" i="4"/>
  <c r="R266" i="4"/>
  <c r="Q266" i="4"/>
  <c r="P266" i="4"/>
  <c r="O266" i="4"/>
  <c r="N266" i="4"/>
  <c r="M266" i="4"/>
  <c r="L266" i="4"/>
  <c r="K266" i="4"/>
  <c r="J266" i="4"/>
  <c r="I266" i="4"/>
  <c r="H266" i="4"/>
  <c r="G266" i="4"/>
  <c r="F266" i="4"/>
  <c r="E266" i="4"/>
  <c r="D266" i="4"/>
  <c r="C266" i="4"/>
  <c r="B266" i="4"/>
  <c r="A266" i="4"/>
  <c r="R265" i="4"/>
  <c r="Q265" i="4"/>
  <c r="P265" i="4"/>
  <c r="O265" i="4"/>
  <c r="N265" i="4"/>
  <c r="M265" i="4"/>
  <c r="L265" i="4"/>
  <c r="K265" i="4"/>
  <c r="J265" i="4"/>
  <c r="I265" i="4"/>
  <c r="H265" i="4"/>
  <c r="G265" i="4"/>
  <c r="F265" i="4"/>
  <c r="E265" i="4"/>
  <c r="D265" i="4"/>
  <c r="C265" i="4"/>
  <c r="B265" i="4"/>
  <c r="A265" i="4"/>
  <c r="R264" i="4"/>
  <c r="Q264" i="4"/>
  <c r="P264" i="4"/>
  <c r="O264" i="4"/>
  <c r="N264" i="4"/>
  <c r="M264" i="4"/>
  <c r="L264" i="4"/>
  <c r="K264" i="4"/>
  <c r="J264" i="4"/>
  <c r="I264" i="4"/>
  <c r="H264" i="4"/>
  <c r="G264" i="4"/>
  <c r="F264" i="4"/>
  <c r="E264" i="4"/>
  <c r="D264" i="4"/>
  <c r="C264" i="4"/>
  <c r="B264" i="4"/>
  <c r="A264" i="4"/>
  <c r="R263" i="4"/>
  <c r="Q263" i="4"/>
  <c r="P263" i="4"/>
  <c r="O263" i="4"/>
  <c r="N263" i="4"/>
  <c r="M263" i="4"/>
  <c r="L263" i="4"/>
  <c r="K263" i="4"/>
  <c r="J263" i="4"/>
  <c r="I263" i="4"/>
  <c r="H263" i="4"/>
  <c r="G263" i="4"/>
  <c r="F263" i="4"/>
  <c r="E263" i="4"/>
  <c r="D263" i="4"/>
  <c r="C263" i="4"/>
  <c r="B263" i="4"/>
  <c r="A263" i="4"/>
  <c r="R262" i="4"/>
  <c r="Q262" i="4"/>
  <c r="P262" i="4"/>
  <c r="O262" i="4"/>
  <c r="N262" i="4"/>
  <c r="M262" i="4"/>
  <c r="L262" i="4"/>
  <c r="K262" i="4"/>
  <c r="J262" i="4"/>
  <c r="I262" i="4"/>
  <c r="H262" i="4"/>
  <c r="G262" i="4"/>
  <c r="F262" i="4"/>
  <c r="E262" i="4"/>
  <c r="D262" i="4"/>
  <c r="C262" i="4"/>
  <c r="B262" i="4"/>
  <c r="A262" i="4"/>
  <c r="R261" i="4"/>
  <c r="Q261" i="4"/>
  <c r="P261" i="4"/>
  <c r="O261" i="4"/>
  <c r="N261" i="4"/>
  <c r="M261" i="4"/>
  <c r="L261" i="4"/>
  <c r="K261" i="4"/>
  <c r="J261" i="4"/>
  <c r="I261" i="4"/>
  <c r="H261" i="4"/>
  <c r="G261" i="4"/>
  <c r="F261" i="4"/>
  <c r="E261" i="4"/>
  <c r="D261" i="4"/>
  <c r="C261" i="4"/>
  <c r="B261" i="4"/>
  <c r="A261" i="4"/>
  <c r="R260" i="4"/>
  <c r="Q260" i="4"/>
  <c r="P260" i="4"/>
  <c r="O260" i="4"/>
  <c r="N260" i="4"/>
  <c r="M260" i="4"/>
  <c r="L260" i="4"/>
  <c r="K260" i="4"/>
  <c r="J260" i="4"/>
  <c r="I260" i="4"/>
  <c r="H260" i="4"/>
  <c r="G260" i="4"/>
  <c r="F260" i="4"/>
  <c r="E260" i="4"/>
  <c r="D260" i="4"/>
  <c r="C260" i="4"/>
  <c r="B260" i="4"/>
  <c r="A260" i="4"/>
  <c r="R259" i="4"/>
  <c r="Q259" i="4"/>
  <c r="P259" i="4"/>
  <c r="O259" i="4"/>
  <c r="N259" i="4"/>
  <c r="M259" i="4"/>
  <c r="L259" i="4"/>
  <c r="K259" i="4"/>
  <c r="J259" i="4"/>
  <c r="I259" i="4"/>
  <c r="H259" i="4"/>
  <c r="G259" i="4"/>
  <c r="F259" i="4"/>
  <c r="E259" i="4"/>
  <c r="D259" i="4"/>
  <c r="C259" i="4"/>
  <c r="B259" i="4"/>
  <c r="A259" i="4"/>
  <c r="R258" i="4"/>
  <c r="Q258" i="4"/>
  <c r="P258" i="4"/>
  <c r="O258" i="4"/>
  <c r="N258" i="4"/>
  <c r="M258" i="4"/>
  <c r="L258" i="4"/>
  <c r="K258" i="4"/>
  <c r="J258" i="4"/>
  <c r="I258" i="4"/>
  <c r="H258" i="4"/>
  <c r="G258" i="4"/>
  <c r="F258" i="4"/>
  <c r="E258" i="4"/>
  <c r="D258" i="4"/>
  <c r="C258" i="4"/>
  <c r="B258" i="4"/>
  <c r="A258" i="4"/>
  <c r="R257" i="4"/>
  <c r="Q257" i="4"/>
  <c r="P257" i="4"/>
  <c r="O257" i="4"/>
  <c r="N257" i="4"/>
  <c r="M257" i="4"/>
  <c r="L257" i="4"/>
  <c r="K257" i="4"/>
  <c r="J257" i="4"/>
  <c r="I257" i="4"/>
  <c r="H257" i="4"/>
  <c r="G257" i="4"/>
  <c r="F257" i="4"/>
  <c r="E257" i="4"/>
  <c r="D257" i="4"/>
  <c r="C257" i="4"/>
  <c r="B257" i="4"/>
  <c r="A257" i="4"/>
  <c r="R256" i="4"/>
  <c r="Q256" i="4"/>
  <c r="P256" i="4"/>
  <c r="O256" i="4"/>
  <c r="N256" i="4"/>
  <c r="M256" i="4"/>
  <c r="L256" i="4"/>
  <c r="K256" i="4"/>
  <c r="J256" i="4"/>
  <c r="I256" i="4"/>
  <c r="H256" i="4"/>
  <c r="G256" i="4"/>
  <c r="F256" i="4"/>
  <c r="E256" i="4"/>
  <c r="D256" i="4"/>
  <c r="C256" i="4"/>
  <c r="B256" i="4"/>
  <c r="A256" i="4"/>
  <c r="R255" i="4"/>
  <c r="Q255" i="4"/>
  <c r="P255" i="4"/>
  <c r="O255" i="4"/>
  <c r="N255" i="4"/>
  <c r="M255" i="4"/>
  <c r="L255" i="4"/>
  <c r="K255" i="4"/>
  <c r="J255" i="4"/>
  <c r="I255" i="4"/>
  <c r="H255" i="4"/>
  <c r="G255" i="4"/>
  <c r="F255" i="4"/>
  <c r="E255" i="4"/>
  <c r="D255" i="4"/>
  <c r="C255" i="4"/>
  <c r="B255" i="4"/>
  <c r="A255" i="4"/>
  <c r="R254" i="4"/>
  <c r="Q254" i="4"/>
  <c r="P254" i="4"/>
  <c r="O254" i="4"/>
  <c r="N254" i="4"/>
  <c r="M254" i="4"/>
  <c r="L254" i="4"/>
  <c r="K254" i="4"/>
  <c r="J254" i="4"/>
  <c r="I254" i="4"/>
  <c r="H254" i="4"/>
  <c r="G254" i="4"/>
  <c r="F254" i="4"/>
  <c r="E254" i="4"/>
  <c r="D254" i="4"/>
  <c r="C254" i="4"/>
  <c r="B254" i="4"/>
  <c r="A254" i="4"/>
  <c r="R253" i="4"/>
  <c r="Q253" i="4"/>
  <c r="P253" i="4"/>
  <c r="O253" i="4"/>
  <c r="N253" i="4"/>
  <c r="M253" i="4"/>
  <c r="L253" i="4"/>
  <c r="K253" i="4"/>
  <c r="J253" i="4"/>
  <c r="I253" i="4"/>
  <c r="H253" i="4"/>
  <c r="G253" i="4"/>
  <c r="F253" i="4"/>
  <c r="E253" i="4"/>
  <c r="D253" i="4"/>
  <c r="C253" i="4"/>
  <c r="B253" i="4"/>
  <c r="A253" i="4"/>
  <c r="R252" i="4"/>
  <c r="Q252" i="4"/>
  <c r="P252" i="4"/>
  <c r="O252" i="4"/>
  <c r="N252" i="4"/>
  <c r="M252" i="4"/>
  <c r="L252" i="4"/>
  <c r="K252" i="4"/>
  <c r="J252" i="4"/>
  <c r="I252" i="4"/>
  <c r="H252" i="4"/>
  <c r="G252" i="4"/>
  <c r="F252" i="4"/>
  <c r="E252" i="4"/>
  <c r="D252" i="4"/>
  <c r="C252" i="4"/>
  <c r="B252" i="4"/>
  <c r="A252" i="4"/>
  <c r="R251" i="4"/>
  <c r="Q251" i="4"/>
  <c r="P251" i="4"/>
  <c r="O251" i="4"/>
  <c r="N251" i="4"/>
  <c r="M251" i="4"/>
  <c r="L251" i="4"/>
  <c r="K251" i="4"/>
  <c r="J251" i="4"/>
  <c r="I251" i="4"/>
  <c r="H251" i="4"/>
  <c r="G251" i="4"/>
  <c r="F251" i="4"/>
  <c r="E251" i="4"/>
  <c r="D251" i="4"/>
  <c r="C251" i="4"/>
  <c r="B251" i="4"/>
  <c r="A251" i="4"/>
  <c r="R250" i="4"/>
  <c r="Q250" i="4"/>
  <c r="P250" i="4"/>
  <c r="O250" i="4"/>
  <c r="N250" i="4"/>
  <c r="M250" i="4"/>
  <c r="L250" i="4"/>
  <c r="K250" i="4"/>
  <c r="J250" i="4"/>
  <c r="I250" i="4"/>
  <c r="H250" i="4"/>
  <c r="G250" i="4"/>
  <c r="F250" i="4"/>
  <c r="E250" i="4"/>
  <c r="D250" i="4"/>
  <c r="C250" i="4"/>
  <c r="B250" i="4"/>
  <c r="A250" i="4"/>
  <c r="R249" i="4"/>
  <c r="Q249" i="4"/>
  <c r="P249" i="4"/>
  <c r="O249" i="4"/>
  <c r="N249" i="4"/>
  <c r="M249" i="4"/>
  <c r="L249" i="4"/>
  <c r="K249" i="4"/>
  <c r="J249" i="4"/>
  <c r="I249" i="4"/>
  <c r="H249" i="4"/>
  <c r="G249" i="4"/>
  <c r="F249" i="4"/>
  <c r="E249" i="4"/>
  <c r="D249" i="4"/>
  <c r="C249" i="4"/>
  <c r="B249" i="4"/>
  <c r="A249" i="4"/>
  <c r="R248" i="4"/>
  <c r="Q248" i="4"/>
  <c r="P248" i="4"/>
  <c r="O248" i="4"/>
  <c r="N248" i="4"/>
  <c r="M248" i="4"/>
  <c r="L248" i="4"/>
  <c r="K248" i="4"/>
  <c r="J248" i="4"/>
  <c r="I248" i="4"/>
  <c r="H248" i="4"/>
  <c r="G248" i="4"/>
  <c r="F248" i="4"/>
  <c r="E248" i="4"/>
  <c r="D248" i="4"/>
  <c r="C248" i="4"/>
  <c r="B248" i="4"/>
  <c r="A248" i="4"/>
  <c r="R247" i="4"/>
  <c r="Q247" i="4"/>
  <c r="P247" i="4"/>
  <c r="O247" i="4"/>
  <c r="N247" i="4"/>
  <c r="M247" i="4"/>
  <c r="L247" i="4"/>
  <c r="K247" i="4"/>
  <c r="J247" i="4"/>
  <c r="I247" i="4"/>
  <c r="H247" i="4"/>
  <c r="G247" i="4"/>
  <c r="F247" i="4"/>
  <c r="E247" i="4"/>
  <c r="D247" i="4"/>
  <c r="C247" i="4"/>
  <c r="B247" i="4"/>
  <c r="A247" i="4"/>
  <c r="R246" i="4"/>
  <c r="Q246" i="4"/>
  <c r="P246" i="4"/>
  <c r="O246" i="4"/>
  <c r="N246" i="4"/>
  <c r="M246" i="4"/>
  <c r="L246" i="4"/>
  <c r="K246" i="4"/>
  <c r="J246" i="4"/>
  <c r="I246" i="4"/>
  <c r="H246" i="4"/>
  <c r="G246" i="4"/>
  <c r="F246" i="4"/>
  <c r="E246" i="4"/>
  <c r="D246" i="4"/>
  <c r="C246" i="4"/>
  <c r="B246" i="4"/>
  <c r="A246" i="4"/>
  <c r="R245" i="4"/>
  <c r="Q245" i="4"/>
  <c r="P245" i="4"/>
  <c r="O245" i="4"/>
  <c r="N245" i="4"/>
  <c r="M245" i="4"/>
  <c r="L245" i="4"/>
  <c r="K245" i="4"/>
  <c r="J245" i="4"/>
  <c r="I245" i="4"/>
  <c r="H245" i="4"/>
  <c r="G245" i="4"/>
  <c r="F245" i="4"/>
  <c r="E245" i="4"/>
  <c r="D245" i="4"/>
  <c r="C245" i="4"/>
  <c r="B245" i="4"/>
  <c r="A245" i="4"/>
  <c r="R244" i="4"/>
  <c r="Q244" i="4"/>
  <c r="P244" i="4"/>
  <c r="O244" i="4"/>
  <c r="N244" i="4"/>
  <c r="M244" i="4"/>
  <c r="L244" i="4"/>
  <c r="K244" i="4"/>
  <c r="J244" i="4"/>
  <c r="I244" i="4"/>
  <c r="H244" i="4"/>
  <c r="G244" i="4"/>
  <c r="F244" i="4"/>
  <c r="E244" i="4"/>
  <c r="D244" i="4"/>
  <c r="C244" i="4"/>
  <c r="B244" i="4"/>
  <c r="A244" i="4"/>
  <c r="R243" i="4"/>
  <c r="Q243" i="4"/>
  <c r="P243" i="4"/>
  <c r="O243" i="4"/>
  <c r="N243" i="4"/>
  <c r="M243" i="4"/>
  <c r="L243" i="4"/>
  <c r="K243" i="4"/>
  <c r="J243" i="4"/>
  <c r="I243" i="4"/>
  <c r="H243" i="4"/>
  <c r="G243" i="4"/>
  <c r="F243" i="4"/>
  <c r="E243" i="4"/>
  <c r="D243" i="4"/>
  <c r="C243" i="4"/>
  <c r="B243" i="4"/>
  <c r="A243" i="4"/>
  <c r="R242" i="4"/>
  <c r="Q242" i="4"/>
  <c r="P242" i="4"/>
  <c r="O242" i="4"/>
  <c r="N242" i="4"/>
  <c r="M242" i="4"/>
  <c r="L242" i="4"/>
  <c r="K242" i="4"/>
  <c r="J242" i="4"/>
  <c r="I242" i="4"/>
  <c r="H242" i="4"/>
  <c r="G242" i="4"/>
  <c r="F242" i="4"/>
  <c r="E242" i="4"/>
  <c r="D242" i="4"/>
  <c r="C242" i="4"/>
  <c r="B242" i="4"/>
  <c r="A242" i="4"/>
  <c r="R241" i="4"/>
  <c r="Q241" i="4"/>
  <c r="P241" i="4"/>
  <c r="O241" i="4"/>
  <c r="N241" i="4"/>
  <c r="M241" i="4"/>
  <c r="L241" i="4"/>
  <c r="K241" i="4"/>
  <c r="J241" i="4"/>
  <c r="I241" i="4"/>
  <c r="H241" i="4"/>
  <c r="G241" i="4"/>
  <c r="F241" i="4"/>
  <c r="E241" i="4"/>
  <c r="D241" i="4"/>
  <c r="C241" i="4"/>
  <c r="B241" i="4"/>
  <c r="A241" i="4"/>
  <c r="R240" i="4"/>
  <c r="Q240" i="4"/>
  <c r="P240" i="4"/>
  <c r="O240" i="4"/>
  <c r="N240" i="4"/>
  <c r="M240" i="4"/>
  <c r="L240" i="4"/>
  <c r="K240" i="4"/>
  <c r="J240" i="4"/>
  <c r="I240" i="4"/>
  <c r="H240" i="4"/>
  <c r="G240" i="4"/>
  <c r="F240" i="4"/>
  <c r="E240" i="4"/>
  <c r="D240" i="4"/>
  <c r="C240" i="4"/>
  <c r="B240" i="4"/>
  <c r="A240" i="4"/>
  <c r="R239" i="4"/>
  <c r="Q239" i="4"/>
  <c r="P239" i="4"/>
  <c r="O239" i="4"/>
  <c r="N239" i="4"/>
  <c r="M239" i="4"/>
  <c r="L239" i="4"/>
  <c r="K239" i="4"/>
  <c r="J239" i="4"/>
  <c r="I239" i="4"/>
  <c r="H239" i="4"/>
  <c r="G239" i="4"/>
  <c r="F239" i="4"/>
  <c r="E239" i="4"/>
  <c r="D239" i="4"/>
  <c r="C239" i="4"/>
  <c r="B239" i="4"/>
  <c r="A239" i="4"/>
  <c r="R238" i="4"/>
  <c r="Q238" i="4"/>
  <c r="P238" i="4"/>
  <c r="O238" i="4"/>
  <c r="N238" i="4"/>
  <c r="M238" i="4"/>
  <c r="L238" i="4"/>
  <c r="K238" i="4"/>
  <c r="J238" i="4"/>
  <c r="I238" i="4"/>
  <c r="H238" i="4"/>
  <c r="G238" i="4"/>
  <c r="F238" i="4"/>
  <c r="E238" i="4"/>
  <c r="D238" i="4"/>
  <c r="C238" i="4"/>
  <c r="B238" i="4"/>
  <c r="A238" i="4"/>
  <c r="R237" i="4"/>
  <c r="Q237" i="4"/>
  <c r="P237" i="4"/>
  <c r="O237" i="4"/>
  <c r="N237" i="4"/>
  <c r="M237" i="4"/>
  <c r="L237" i="4"/>
  <c r="K237" i="4"/>
  <c r="J237" i="4"/>
  <c r="I237" i="4"/>
  <c r="H237" i="4"/>
  <c r="G237" i="4"/>
  <c r="F237" i="4"/>
  <c r="E237" i="4"/>
  <c r="D237" i="4"/>
  <c r="C237" i="4"/>
  <c r="B237" i="4"/>
  <c r="A237" i="4"/>
  <c r="R236" i="4"/>
  <c r="Q236" i="4"/>
  <c r="P236" i="4"/>
  <c r="O236" i="4"/>
  <c r="N236" i="4"/>
  <c r="M236" i="4"/>
  <c r="L236" i="4"/>
  <c r="K236" i="4"/>
  <c r="J236" i="4"/>
  <c r="I236" i="4"/>
  <c r="H236" i="4"/>
  <c r="G236" i="4"/>
  <c r="F236" i="4"/>
  <c r="E236" i="4"/>
  <c r="D236" i="4"/>
  <c r="C236" i="4"/>
  <c r="B236" i="4"/>
  <c r="A236" i="4"/>
  <c r="R235" i="4"/>
  <c r="Q235" i="4"/>
  <c r="P235" i="4"/>
  <c r="O235" i="4"/>
  <c r="N235" i="4"/>
  <c r="M235" i="4"/>
  <c r="L235" i="4"/>
  <c r="K235" i="4"/>
  <c r="J235" i="4"/>
  <c r="I235" i="4"/>
  <c r="H235" i="4"/>
  <c r="G235" i="4"/>
  <c r="F235" i="4"/>
  <c r="E235" i="4"/>
  <c r="D235" i="4"/>
  <c r="C235" i="4"/>
  <c r="B235" i="4"/>
  <c r="A235" i="4"/>
  <c r="R234" i="4"/>
  <c r="Q234" i="4"/>
  <c r="P234" i="4"/>
  <c r="O234" i="4"/>
  <c r="N234" i="4"/>
  <c r="M234" i="4"/>
  <c r="L234" i="4"/>
  <c r="K234" i="4"/>
  <c r="J234" i="4"/>
  <c r="I234" i="4"/>
  <c r="H234" i="4"/>
  <c r="G234" i="4"/>
  <c r="F234" i="4"/>
  <c r="E234" i="4"/>
  <c r="D234" i="4"/>
  <c r="C234" i="4"/>
  <c r="B234" i="4"/>
  <c r="A234" i="4"/>
  <c r="R233" i="4"/>
  <c r="Q233" i="4"/>
  <c r="P233" i="4"/>
  <c r="O233" i="4"/>
  <c r="N233" i="4"/>
  <c r="M233" i="4"/>
  <c r="L233" i="4"/>
  <c r="K233" i="4"/>
  <c r="J233" i="4"/>
  <c r="I233" i="4"/>
  <c r="H233" i="4"/>
  <c r="G233" i="4"/>
  <c r="F233" i="4"/>
  <c r="E233" i="4"/>
  <c r="D233" i="4"/>
  <c r="C233" i="4"/>
  <c r="B233" i="4"/>
  <c r="A233" i="4"/>
  <c r="R232" i="4"/>
  <c r="Q232" i="4"/>
  <c r="P232" i="4"/>
  <c r="O232" i="4"/>
  <c r="N232" i="4"/>
  <c r="M232" i="4"/>
  <c r="L232" i="4"/>
  <c r="K232" i="4"/>
  <c r="J232" i="4"/>
  <c r="I232" i="4"/>
  <c r="H232" i="4"/>
  <c r="G232" i="4"/>
  <c r="F232" i="4"/>
  <c r="E232" i="4"/>
  <c r="D232" i="4"/>
  <c r="C232" i="4"/>
  <c r="B232" i="4"/>
  <c r="A232" i="4"/>
  <c r="R231" i="4"/>
  <c r="Q231" i="4"/>
  <c r="P231" i="4"/>
  <c r="O231" i="4"/>
  <c r="N231" i="4"/>
  <c r="M231" i="4"/>
  <c r="L231" i="4"/>
  <c r="K231" i="4"/>
  <c r="J231" i="4"/>
  <c r="I231" i="4"/>
  <c r="H231" i="4"/>
  <c r="G231" i="4"/>
  <c r="F231" i="4"/>
  <c r="E231" i="4"/>
  <c r="D231" i="4"/>
  <c r="C231" i="4"/>
  <c r="B231" i="4"/>
  <c r="A231" i="4"/>
  <c r="R230" i="4"/>
  <c r="Q230" i="4"/>
  <c r="P230" i="4"/>
  <c r="O230" i="4"/>
  <c r="N230" i="4"/>
  <c r="M230" i="4"/>
  <c r="L230" i="4"/>
  <c r="K230" i="4"/>
  <c r="J230" i="4"/>
  <c r="I230" i="4"/>
  <c r="H230" i="4"/>
  <c r="G230" i="4"/>
  <c r="F230" i="4"/>
  <c r="E230" i="4"/>
  <c r="D230" i="4"/>
  <c r="C230" i="4"/>
  <c r="B230" i="4"/>
  <c r="A230" i="4"/>
  <c r="R229" i="4"/>
  <c r="Q229" i="4"/>
  <c r="P229" i="4"/>
  <c r="O229" i="4"/>
  <c r="N229" i="4"/>
  <c r="M229" i="4"/>
  <c r="L229" i="4"/>
  <c r="K229" i="4"/>
  <c r="J229" i="4"/>
  <c r="I229" i="4"/>
  <c r="H229" i="4"/>
  <c r="G229" i="4"/>
  <c r="F229" i="4"/>
  <c r="E229" i="4"/>
  <c r="D229" i="4"/>
  <c r="C229" i="4"/>
  <c r="B229" i="4"/>
  <c r="A229" i="4"/>
  <c r="R228" i="4"/>
  <c r="Q228" i="4"/>
  <c r="P228" i="4"/>
  <c r="O228" i="4"/>
  <c r="N228" i="4"/>
  <c r="M228" i="4"/>
  <c r="L228" i="4"/>
  <c r="K228" i="4"/>
  <c r="J228" i="4"/>
  <c r="I228" i="4"/>
  <c r="H228" i="4"/>
  <c r="G228" i="4"/>
  <c r="F228" i="4"/>
  <c r="E228" i="4"/>
  <c r="D228" i="4"/>
  <c r="C228" i="4"/>
  <c r="B228" i="4"/>
  <c r="A228" i="4"/>
  <c r="R227" i="4"/>
  <c r="Q227" i="4"/>
  <c r="P227" i="4"/>
  <c r="O227" i="4"/>
  <c r="N227" i="4"/>
  <c r="M227" i="4"/>
  <c r="L227" i="4"/>
  <c r="K227" i="4"/>
  <c r="J227" i="4"/>
  <c r="I227" i="4"/>
  <c r="H227" i="4"/>
  <c r="G227" i="4"/>
  <c r="F227" i="4"/>
  <c r="E227" i="4"/>
  <c r="D227" i="4"/>
  <c r="C227" i="4"/>
  <c r="B227" i="4"/>
  <c r="A227" i="4"/>
  <c r="R226" i="4"/>
  <c r="Q226" i="4"/>
  <c r="P226" i="4"/>
  <c r="O226" i="4"/>
  <c r="N226" i="4"/>
  <c r="M226" i="4"/>
  <c r="L226" i="4"/>
  <c r="K226" i="4"/>
  <c r="J226" i="4"/>
  <c r="I226" i="4"/>
  <c r="H226" i="4"/>
  <c r="G226" i="4"/>
  <c r="F226" i="4"/>
  <c r="E226" i="4"/>
  <c r="D226" i="4"/>
  <c r="C226" i="4"/>
  <c r="B226" i="4"/>
  <c r="A226" i="4"/>
  <c r="R225" i="4"/>
  <c r="Q225" i="4"/>
  <c r="P225" i="4"/>
  <c r="O225" i="4"/>
  <c r="N225" i="4"/>
  <c r="M225" i="4"/>
  <c r="L225" i="4"/>
  <c r="K225" i="4"/>
  <c r="J225" i="4"/>
  <c r="I225" i="4"/>
  <c r="H225" i="4"/>
  <c r="G225" i="4"/>
  <c r="F225" i="4"/>
  <c r="E225" i="4"/>
  <c r="D225" i="4"/>
  <c r="C225" i="4"/>
  <c r="B225" i="4"/>
  <c r="A225" i="4"/>
  <c r="R224" i="4"/>
  <c r="Q224" i="4"/>
  <c r="P224" i="4"/>
  <c r="O224" i="4"/>
  <c r="N224" i="4"/>
  <c r="M224" i="4"/>
  <c r="L224" i="4"/>
  <c r="K224" i="4"/>
  <c r="J224" i="4"/>
  <c r="I224" i="4"/>
  <c r="H224" i="4"/>
  <c r="G224" i="4"/>
  <c r="F224" i="4"/>
  <c r="E224" i="4"/>
  <c r="D224" i="4"/>
  <c r="C224" i="4"/>
  <c r="B224" i="4"/>
  <c r="A224" i="4"/>
  <c r="R223" i="4"/>
  <c r="Q223" i="4"/>
  <c r="P223" i="4"/>
  <c r="O223" i="4"/>
  <c r="N223" i="4"/>
  <c r="M223" i="4"/>
  <c r="L223" i="4"/>
  <c r="K223" i="4"/>
  <c r="J223" i="4"/>
  <c r="I223" i="4"/>
  <c r="H223" i="4"/>
  <c r="G223" i="4"/>
  <c r="F223" i="4"/>
  <c r="E223" i="4"/>
  <c r="D223" i="4"/>
  <c r="C223" i="4"/>
  <c r="B223" i="4"/>
  <c r="A223" i="4"/>
  <c r="R222" i="4"/>
  <c r="Q222" i="4"/>
  <c r="P222" i="4"/>
  <c r="O222" i="4"/>
  <c r="N222" i="4"/>
  <c r="M222" i="4"/>
  <c r="L222" i="4"/>
  <c r="K222" i="4"/>
  <c r="J222" i="4"/>
  <c r="I222" i="4"/>
  <c r="H222" i="4"/>
  <c r="G222" i="4"/>
  <c r="F222" i="4"/>
  <c r="E222" i="4"/>
  <c r="D222" i="4"/>
  <c r="C222" i="4"/>
  <c r="B222" i="4"/>
  <c r="A222" i="4"/>
  <c r="R221" i="4"/>
  <c r="Q221" i="4"/>
  <c r="P221" i="4"/>
  <c r="O221" i="4"/>
  <c r="N221" i="4"/>
  <c r="M221" i="4"/>
  <c r="L221" i="4"/>
  <c r="K221" i="4"/>
  <c r="J221" i="4"/>
  <c r="I221" i="4"/>
  <c r="H221" i="4"/>
  <c r="G221" i="4"/>
  <c r="F221" i="4"/>
  <c r="E221" i="4"/>
  <c r="D221" i="4"/>
  <c r="C221" i="4"/>
  <c r="B221" i="4"/>
  <c r="A221" i="4"/>
  <c r="R220" i="4"/>
  <c r="Q220" i="4"/>
  <c r="P220" i="4"/>
  <c r="O220" i="4"/>
  <c r="N220" i="4"/>
  <c r="M220" i="4"/>
  <c r="L220" i="4"/>
  <c r="K220" i="4"/>
  <c r="J220" i="4"/>
  <c r="I220" i="4"/>
  <c r="H220" i="4"/>
  <c r="G220" i="4"/>
  <c r="F220" i="4"/>
  <c r="E220" i="4"/>
  <c r="D220" i="4"/>
  <c r="C220" i="4"/>
  <c r="B220" i="4"/>
  <c r="A220" i="4"/>
  <c r="R219" i="4"/>
  <c r="Q219" i="4"/>
  <c r="P219" i="4"/>
  <c r="O219" i="4"/>
  <c r="N219" i="4"/>
  <c r="M219" i="4"/>
  <c r="L219" i="4"/>
  <c r="K219" i="4"/>
  <c r="J219" i="4"/>
  <c r="I219" i="4"/>
  <c r="H219" i="4"/>
  <c r="G219" i="4"/>
  <c r="F219" i="4"/>
  <c r="E219" i="4"/>
  <c r="D219" i="4"/>
  <c r="C219" i="4"/>
  <c r="B219" i="4"/>
  <c r="A219" i="4"/>
  <c r="R218" i="4"/>
  <c r="Q218" i="4"/>
  <c r="P218" i="4"/>
  <c r="O218" i="4"/>
  <c r="N218" i="4"/>
  <c r="M218" i="4"/>
  <c r="L218" i="4"/>
  <c r="K218" i="4"/>
  <c r="J218" i="4"/>
  <c r="I218" i="4"/>
  <c r="H218" i="4"/>
  <c r="G218" i="4"/>
  <c r="F218" i="4"/>
  <c r="E218" i="4"/>
  <c r="D218" i="4"/>
  <c r="C218" i="4"/>
  <c r="B218" i="4"/>
  <c r="A218" i="4"/>
  <c r="R217" i="4"/>
  <c r="Q217" i="4"/>
  <c r="P217" i="4"/>
  <c r="O217" i="4"/>
  <c r="N217" i="4"/>
  <c r="M217" i="4"/>
  <c r="L217" i="4"/>
  <c r="K217" i="4"/>
  <c r="J217" i="4"/>
  <c r="I217" i="4"/>
  <c r="H217" i="4"/>
  <c r="G217" i="4"/>
  <c r="F217" i="4"/>
  <c r="E217" i="4"/>
  <c r="D217" i="4"/>
  <c r="C217" i="4"/>
  <c r="B217" i="4"/>
  <c r="A217" i="4"/>
  <c r="R216" i="4"/>
  <c r="Q216" i="4"/>
  <c r="P216" i="4"/>
  <c r="O216" i="4"/>
  <c r="N216" i="4"/>
  <c r="M216" i="4"/>
  <c r="L216" i="4"/>
  <c r="K216" i="4"/>
  <c r="J216" i="4"/>
  <c r="I216" i="4"/>
  <c r="H216" i="4"/>
  <c r="G216" i="4"/>
  <c r="F216" i="4"/>
  <c r="E216" i="4"/>
  <c r="D216" i="4"/>
  <c r="C216" i="4"/>
  <c r="B216" i="4"/>
  <c r="A216" i="4"/>
  <c r="R215" i="4"/>
  <c r="Q215" i="4"/>
  <c r="P215" i="4"/>
  <c r="O215" i="4"/>
  <c r="N215" i="4"/>
  <c r="M215" i="4"/>
  <c r="L215" i="4"/>
  <c r="K215" i="4"/>
  <c r="J215" i="4"/>
  <c r="I215" i="4"/>
  <c r="H215" i="4"/>
  <c r="G215" i="4"/>
  <c r="F215" i="4"/>
  <c r="E215" i="4"/>
  <c r="D215" i="4"/>
  <c r="C215" i="4"/>
  <c r="B215" i="4"/>
  <c r="A215" i="4"/>
  <c r="R214" i="4"/>
  <c r="Q214" i="4"/>
  <c r="P214" i="4"/>
  <c r="O214" i="4"/>
  <c r="N214" i="4"/>
  <c r="M214" i="4"/>
  <c r="L214" i="4"/>
  <c r="K214" i="4"/>
  <c r="J214" i="4"/>
  <c r="I214" i="4"/>
  <c r="H214" i="4"/>
  <c r="G214" i="4"/>
  <c r="F214" i="4"/>
  <c r="E214" i="4"/>
  <c r="D214" i="4"/>
  <c r="C214" i="4"/>
  <c r="B214" i="4"/>
  <c r="A214" i="4"/>
  <c r="R213" i="4"/>
  <c r="Q213" i="4"/>
  <c r="P213" i="4"/>
  <c r="O213" i="4"/>
  <c r="N213" i="4"/>
  <c r="M213" i="4"/>
  <c r="L213" i="4"/>
  <c r="K213" i="4"/>
  <c r="J213" i="4"/>
  <c r="I213" i="4"/>
  <c r="H213" i="4"/>
  <c r="G213" i="4"/>
  <c r="F213" i="4"/>
  <c r="E213" i="4"/>
  <c r="D213" i="4"/>
  <c r="C213" i="4"/>
  <c r="B213" i="4"/>
  <c r="A213" i="4"/>
  <c r="R212" i="4"/>
  <c r="Q212" i="4"/>
  <c r="P212" i="4"/>
  <c r="O212" i="4"/>
  <c r="N212" i="4"/>
  <c r="M212" i="4"/>
  <c r="L212" i="4"/>
  <c r="K212" i="4"/>
  <c r="J212" i="4"/>
  <c r="I212" i="4"/>
  <c r="H212" i="4"/>
  <c r="G212" i="4"/>
  <c r="F212" i="4"/>
  <c r="E212" i="4"/>
  <c r="D212" i="4"/>
  <c r="C212" i="4"/>
  <c r="B212" i="4"/>
  <c r="A212" i="4"/>
  <c r="R211" i="4"/>
  <c r="Q211" i="4"/>
  <c r="P211" i="4"/>
  <c r="O211" i="4"/>
  <c r="N211" i="4"/>
  <c r="M211" i="4"/>
  <c r="L211" i="4"/>
  <c r="K211" i="4"/>
  <c r="J211" i="4"/>
  <c r="I211" i="4"/>
  <c r="H211" i="4"/>
  <c r="G211" i="4"/>
  <c r="F211" i="4"/>
  <c r="E211" i="4"/>
  <c r="D211" i="4"/>
  <c r="C211" i="4"/>
  <c r="B211" i="4"/>
  <c r="A211" i="4"/>
  <c r="R210" i="4"/>
  <c r="Q210" i="4"/>
  <c r="P210" i="4"/>
  <c r="O210" i="4"/>
  <c r="N210" i="4"/>
  <c r="M210" i="4"/>
  <c r="L210" i="4"/>
  <c r="K210" i="4"/>
  <c r="J210" i="4"/>
  <c r="I210" i="4"/>
  <c r="H210" i="4"/>
  <c r="G210" i="4"/>
  <c r="F210" i="4"/>
  <c r="E210" i="4"/>
  <c r="D210" i="4"/>
  <c r="C210" i="4"/>
  <c r="B210" i="4"/>
  <c r="A210" i="4"/>
  <c r="R209" i="4"/>
  <c r="Q209" i="4"/>
  <c r="P209" i="4"/>
  <c r="O209" i="4"/>
  <c r="N209" i="4"/>
  <c r="M209" i="4"/>
  <c r="L209" i="4"/>
  <c r="K209" i="4"/>
  <c r="J209" i="4"/>
  <c r="I209" i="4"/>
  <c r="H209" i="4"/>
  <c r="G209" i="4"/>
  <c r="F209" i="4"/>
  <c r="E209" i="4"/>
  <c r="D209" i="4"/>
  <c r="C209" i="4"/>
  <c r="B209" i="4"/>
  <c r="A209" i="4"/>
  <c r="R208" i="4"/>
  <c r="Q208" i="4"/>
  <c r="P208" i="4"/>
  <c r="O208" i="4"/>
  <c r="N208" i="4"/>
  <c r="M208" i="4"/>
  <c r="L208" i="4"/>
  <c r="K208" i="4"/>
  <c r="J208" i="4"/>
  <c r="I208" i="4"/>
  <c r="H208" i="4"/>
  <c r="G208" i="4"/>
  <c r="F208" i="4"/>
  <c r="E208" i="4"/>
  <c r="D208" i="4"/>
  <c r="C208" i="4"/>
  <c r="B208" i="4"/>
  <c r="A208" i="4"/>
  <c r="R207" i="4"/>
  <c r="Q207" i="4"/>
  <c r="P207" i="4"/>
  <c r="O207" i="4"/>
  <c r="N207" i="4"/>
  <c r="M207" i="4"/>
  <c r="L207" i="4"/>
  <c r="K207" i="4"/>
  <c r="J207" i="4"/>
  <c r="I207" i="4"/>
  <c r="H207" i="4"/>
  <c r="G207" i="4"/>
  <c r="F207" i="4"/>
  <c r="E207" i="4"/>
  <c r="D207" i="4"/>
  <c r="C207" i="4"/>
  <c r="B207" i="4"/>
  <c r="A207" i="4"/>
  <c r="R206" i="4"/>
  <c r="Q206" i="4"/>
  <c r="P206" i="4"/>
  <c r="O206" i="4"/>
  <c r="N206" i="4"/>
  <c r="M206" i="4"/>
  <c r="L206" i="4"/>
  <c r="K206" i="4"/>
  <c r="J206" i="4"/>
  <c r="I206" i="4"/>
  <c r="H206" i="4"/>
  <c r="G206" i="4"/>
  <c r="F206" i="4"/>
  <c r="E206" i="4"/>
  <c r="D206" i="4"/>
  <c r="C206" i="4"/>
  <c r="B206" i="4"/>
  <c r="A206" i="4"/>
  <c r="R205" i="4"/>
  <c r="Q205" i="4"/>
  <c r="P205" i="4"/>
  <c r="O205" i="4"/>
  <c r="N205" i="4"/>
  <c r="M205" i="4"/>
  <c r="L205" i="4"/>
  <c r="K205" i="4"/>
  <c r="J205" i="4"/>
  <c r="I205" i="4"/>
  <c r="H205" i="4"/>
  <c r="G205" i="4"/>
  <c r="F205" i="4"/>
  <c r="E205" i="4"/>
  <c r="D205" i="4"/>
  <c r="C205" i="4"/>
  <c r="B205" i="4"/>
  <c r="A205" i="4"/>
  <c r="R204" i="4"/>
  <c r="Q204" i="4"/>
  <c r="P204" i="4"/>
  <c r="O204" i="4"/>
  <c r="N204" i="4"/>
  <c r="M204" i="4"/>
  <c r="L204" i="4"/>
  <c r="K204" i="4"/>
  <c r="J204" i="4"/>
  <c r="I204" i="4"/>
  <c r="H204" i="4"/>
  <c r="G204" i="4"/>
  <c r="F204" i="4"/>
  <c r="E204" i="4"/>
  <c r="D204" i="4"/>
  <c r="C204" i="4"/>
  <c r="B204" i="4"/>
  <c r="A204" i="4"/>
  <c r="R203" i="4"/>
  <c r="Q203" i="4"/>
  <c r="P203" i="4"/>
  <c r="O203" i="4"/>
  <c r="N203" i="4"/>
  <c r="M203" i="4"/>
  <c r="L203" i="4"/>
  <c r="K203" i="4"/>
  <c r="J203" i="4"/>
  <c r="I203" i="4"/>
  <c r="H203" i="4"/>
  <c r="G203" i="4"/>
  <c r="F203" i="4"/>
  <c r="E203" i="4"/>
  <c r="D203" i="4"/>
  <c r="C203" i="4"/>
  <c r="B203" i="4"/>
  <c r="A203" i="4"/>
  <c r="R202" i="4"/>
  <c r="Q202" i="4"/>
  <c r="P202" i="4"/>
  <c r="O202" i="4"/>
  <c r="N202" i="4"/>
  <c r="M202" i="4"/>
  <c r="L202" i="4"/>
  <c r="K202" i="4"/>
  <c r="J202" i="4"/>
  <c r="I202" i="4"/>
  <c r="H202" i="4"/>
  <c r="G202" i="4"/>
  <c r="F202" i="4"/>
  <c r="E202" i="4"/>
  <c r="D202" i="4"/>
  <c r="C202" i="4"/>
  <c r="B202" i="4"/>
  <c r="A202" i="4"/>
  <c r="R201" i="4"/>
  <c r="Q201" i="4"/>
  <c r="P201" i="4"/>
  <c r="O201" i="4"/>
  <c r="N201" i="4"/>
  <c r="M201" i="4"/>
  <c r="L201" i="4"/>
  <c r="K201" i="4"/>
  <c r="J201" i="4"/>
  <c r="I201" i="4"/>
  <c r="H201" i="4"/>
  <c r="G201" i="4"/>
  <c r="F201" i="4"/>
  <c r="E201" i="4"/>
  <c r="D201" i="4"/>
  <c r="C201" i="4"/>
  <c r="B201" i="4"/>
  <c r="A201" i="4"/>
  <c r="R200" i="4"/>
  <c r="Q200" i="4"/>
  <c r="P200" i="4"/>
  <c r="O200" i="4"/>
  <c r="N200" i="4"/>
  <c r="M200" i="4"/>
  <c r="L200" i="4"/>
  <c r="K200" i="4"/>
  <c r="J200" i="4"/>
  <c r="I200" i="4"/>
  <c r="H200" i="4"/>
  <c r="G200" i="4"/>
  <c r="F200" i="4"/>
  <c r="E200" i="4"/>
  <c r="D200" i="4"/>
  <c r="C200" i="4"/>
  <c r="B200" i="4"/>
  <c r="A200" i="4"/>
  <c r="R199" i="4"/>
  <c r="Q199" i="4"/>
  <c r="P199" i="4"/>
  <c r="O199" i="4"/>
  <c r="N199" i="4"/>
  <c r="M199" i="4"/>
  <c r="L199" i="4"/>
  <c r="K199" i="4"/>
  <c r="J199" i="4"/>
  <c r="I199" i="4"/>
  <c r="H199" i="4"/>
  <c r="G199" i="4"/>
  <c r="F199" i="4"/>
  <c r="E199" i="4"/>
  <c r="D199" i="4"/>
  <c r="C199" i="4"/>
  <c r="B199" i="4"/>
  <c r="A199" i="4"/>
  <c r="R198" i="4"/>
  <c r="Q198" i="4"/>
  <c r="P198" i="4"/>
  <c r="O198" i="4"/>
  <c r="N198" i="4"/>
  <c r="M198" i="4"/>
  <c r="L198" i="4"/>
  <c r="K198" i="4"/>
  <c r="J198" i="4"/>
  <c r="I198" i="4"/>
  <c r="H198" i="4"/>
  <c r="G198" i="4"/>
  <c r="F198" i="4"/>
  <c r="E198" i="4"/>
  <c r="D198" i="4"/>
  <c r="C198" i="4"/>
  <c r="B198" i="4"/>
  <c r="A198" i="4"/>
  <c r="R197" i="4"/>
  <c r="Q197" i="4"/>
  <c r="P197" i="4"/>
  <c r="O197" i="4"/>
  <c r="N197" i="4"/>
  <c r="M197" i="4"/>
  <c r="L197" i="4"/>
  <c r="K197" i="4"/>
  <c r="J197" i="4"/>
  <c r="I197" i="4"/>
  <c r="H197" i="4"/>
  <c r="G197" i="4"/>
  <c r="F197" i="4"/>
  <c r="E197" i="4"/>
  <c r="D197" i="4"/>
  <c r="C197" i="4"/>
  <c r="B197" i="4"/>
  <c r="A197" i="4"/>
  <c r="R196" i="4"/>
  <c r="Q196" i="4"/>
  <c r="P196" i="4"/>
  <c r="O196" i="4"/>
  <c r="N196" i="4"/>
  <c r="M196" i="4"/>
  <c r="L196" i="4"/>
  <c r="K196" i="4"/>
  <c r="J196" i="4"/>
  <c r="I196" i="4"/>
  <c r="H196" i="4"/>
  <c r="G196" i="4"/>
  <c r="F196" i="4"/>
  <c r="E196" i="4"/>
  <c r="D196" i="4"/>
  <c r="C196" i="4"/>
  <c r="B196" i="4"/>
  <c r="A196" i="4"/>
  <c r="F195" i="4"/>
  <c r="E195" i="4"/>
  <c r="C195" i="4"/>
  <c r="B195" i="4"/>
  <c r="A195" i="4"/>
  <c r="F194" i="4"/>
  <c r="E194" i="4"/>
  <c r="C194" i="4"/>
  <c r="B194" i="4"/>
  <c r="A194" i="4"/>
  <c r="F193" i="4"/>
  <c r="E193" i="4"/>
  <c r="C193" i="4"/>
  <c r="F192" i="4"/>
  <c r="E192" i="4"/>
  <c r="C192" i="4"/>
  <c r="F191" i="4"/>
  <c r="E191" i="4"/>
  <c r="C191" i="4"/>
  <c r="F190" i="4"/>
  <c r="E190" i="4"/>
  <c r="C190" i="4"/>
  <c r="F189" i="4"/>
  <c r="E189" i="4"/>
  <c r="C189" i="4"/>
  <c r="F188" i="4"/>
  <c r="E188" i="4"/>
  <c r="C188" i="4"/>
  <c r="F187" i="4"/>
  <c r="E187" i="4"/>
  <c r="C187" i="4"/>
  <c r="F186" i="4"/>
  <c r="E186" i="4"/>
  <c r="C186" i="4"/>
  <c r="F185" i="4"/>
  <c r="E185" i="4"/>
  <c r="C185" i="4"/>
  <c r="F184" i="4"/>
  <c r="E184" i="4"/>
  <c r="C184" i="4"/>
  <c r="F183" i="4"/>
  <c r="E183" i="4"/>
  <c r="C183" i="4"/>
  <c r="F182" i="4"/>
  <c r="E182" i="4"/>
  <c r="C182" i="4"/>
  <c r="F181" i="4"/>
  <c r="E181" i="4"/>
  <c r="C181" i="4"/>
  <c r="F180" i="4"/>
  <c r="E180" i="4"/>
  <c r="C180" i="4"/>
  <c r="F179" i="4"/>
  <c r="E179" i="4"/>
  <c r="C179" i="4"/>
  <c r="F178" i="4"/>
  <c r="E178" i="4"/>
  <c r="C178" i="4"/>
  <c r="F177" i="4"/>
  <c r="E177" i="4"/>
  <c r="C177" i="4"/>
  <c r="F176" i="4"/>
  <c r="E176" i="4"/>
  <c r="C176" i="4"/>
  <c r="F175" i="4"/>
  <c r="E175" i="4"/>
  <c r="C175" i="4"/>
  <c r="F174" i="4"/>
  <c r="E174" i="4"/>
  <c r="C174" i="4"/>
  <c r="F173" i="4"/>
  <c r="E173" i="4"/>
  <c r="C173" i="4"/>
  <c r="F172" i="4"/>
  <c r="E172" i="4"/>
  <c r="C172" i="4"/>
  <c r="F171" i="4"/>
  <c r="E171" i="4"/>
  <c r="C171" i="4"/>
  <c r="F170" i="4"/>
  <c r="E170" i="4"/>
  <c r="C170" i="4"/>
  <c r="F169" i="4"/>
  <c r="E169" i="4"/>
  <c r="C169" i="4"/>
  <c r="F168" i="4"/>
  <c r="E168" i="4"/>
  <c r="C168" i="4"/>
  <c r="F167" i="4"/>
  <c r="E167" i="4"/>
  <c r="C167" i="4"/>
  <c r="F166" i="4"/>
  <c r="E166" i="4"/>
  <c r="C166" i="4"/>
  <c r="F165" i="4"/>
  <c r="E165" i="4"/>
  <c r="C165" i="4"/>
  <c r="F164" i="4"/>
  <c r="E164" i="4"/>
  <c r="C164" i="4"/>
  <c r="F163" i="4"/>
  <c r="E163" i="4"/>
  <c r="C163" i="4"/>
  <c r="F162" i="4"/>
  <c r="E162" i="4"/>
  <c r="C162" i="4"/>
  <c r="F161" i="4"/>
  <c r="E161" i="4"/>
  <c r="C161" i="4"/>
  <c r="F160" i="4"/>
  <c r="E160" i="4"/>
  <c r="C160" i="4"/>
  <c r="F159" i="4"/>
  <c r="E159" i="4"/>
  <c r="C159" i="4"/>
  <c r="F158" i="4"/>
  <c r="E158" i="4"/>
  <c r="C158" i="4"/>
  <c r="F157" i="4"/>
  <c r="E157" i="4"/>
  <c r="C157" i="4"/>
  <c r="F156" i="4"/>
  <c r="E156" i="4"/>
  <c r="C156" i="4"/>
  <c r="F155" i="4"/>
  <c r="E155" i="4"/>
  <c r="C155" i="4"/>
  <c r="F154" i="4"/>
  <c r="E154" i="4"/>
  <c r="C154" i="4"/>
  <c r="F153" i="4"/>
  <c r="E153" i="4"/>
  <c r="C153" i="4"/>
  <c r="F152" i="4"/>
  <c r="E152" i="4"/>
  <c r="C152" i="4"/>
  <c r="F151" i="4"/>
  <c r="E151" i="4"/>
  <c r="C151" i="4"/>
  <c r="F150" i="4"/>
  <c r="E150" i="4"/>
  <c r="C150" i="4"/>
  <c r="F149" i="4"/>
  <c r="E149" i="4"/>
  <c r="C149" i="4"/>
  <c r="F148" i="4"/>
  <c r="E148" i="4"/>
  <c r="C148" i="4"/>
  <c r="F147" i="4"/>
  <c r="E147" i="4"/>
  <c r="C147" i="4"/>
  <c r="F146" i="4"/>
  <c r="E146" i="4"/>
  <c r="C146" i="4"/>
  <c r="F145" i="4"/>
  <c r="E145" i="4"/>
  <c r="C145" i="4"/>
  <c r="F144" i="4"/>
  <c r="E144" i="4"/>
  <c r="C144" i="4"/>
  <c r="F143" i="4"/>
  <c r="E143" i="4"/>
  <c r="C143" i="4"/>
  <c r="F142" i="4"/>
  <c r="E142" i="4"/>
  <c r="C142" i="4"/>
  <c r="F141" i="4"/>
  <c r="E141" i="4"/>
  <c r="C141" i="4"/>
  <c r="F140" i="4"/>
  <c r="E140" i="4"/>
  <c r="C140" i="4"/>
  <c r="F139" i="4"/>
  <c r="E139" i="4"/>
  <c r="C139" i="4"/>
  <c r="F138" i="4"/>
  <c r="E138" i="4"/>
  <c r="C138" i="4"/>
  <c r="F137" i="4"/>
  <c r="E137" i="4"/>
  <c r="C137" i="4"/>
  <c r="F136" i="4"/>
  <c r="E136" i="4"/>
  <c r="C136" i="4"/>
  <c r="F135" i="4"/>
  <c r="E135" i="4"/>
  <c r="C135" i="4"/>
  <c r="F134" i="4"/>
  <c r="E134" i="4"/>
  <c r="C134" i="4"/>
  <c r="F133" i="4"/>
  <c r="E133" i="4"/>
  <c r="C133" i="4"/>
  <c r="F132" i="4"/>
  <c r="E132" i="4"/>
  <c r="C132" i="4"/>
  <c r="F131" i="4"/>
  <c r="E131" i="4"/>
  <c r="C131" i="4"/>
  <c r="F130" i="4"/>
  <c r="E130" i="4"/>
  <c r="C130" i="4"/>
  <c r="F129" i="4"/>
  <c r="E129" i="4"/>
  <c r="C129" i="4"/>
  <c r="F128" i="4"/>
  <c r="E128" i="4"/>
  <c r="C128" i="4"/>
  <c r="F127" i="4"/>
  <c r="E127" i="4"/>
  <c r="C127" i="4"/>
  <c r="F126" i="4"/>
  <c r="E126" i="4"/>
  <c r="C126" i="4"/>
  <c r="F125" i="4"/>
  <c r="E125" i="4"/>
  <c r="C125" i="4"/>
  <c r="F124" i="4"/>
  <c r="E124" i="4"/>
  <c r="C124" i="4"/>
  <c r="F123" i="4"/>
  <c r="E123" i="4"/>
  <c r="C123" i="4"/>
  <c r="F122" i="4"/>
  <c r="E122" i="4"/>
  <c r="C122" i="4"/>
  <c r="F121" i="4"/>
  <c r="E121" i="4"/>
  <c r="C121" i="4"/>
  <c r="F120" i="4"/>
  <c r="E120" i="4"/>
  <c r="C120" i="4"/>
  <c r="F119" i="4"/>
  <c r="E119" i="4"/>
  <c r="C119" i="4"/>
  <c r="F118" i="4"/>
  <c r="E118" i="4"/>
  <c r="C118" i="4"/>
  <c r="F117" i="4"/>
  <c r="E117" i="4"/>
  <c r="C117" i="4"/>
  <c r="F116" i="4"/>
  <c r="E116" i="4"/>
  <c r="C116" i="4"/>
  <c r="F115" i="4"/>
  <c r="E115" i="4"/>
  <c r="C115" i="4"/>
  <c r="F114" i="4"/>
  <c r="E114" i="4"/>
  <c r="C114" i="4"/>
  <c r="F113" i="4"/>
  <c r="E113" i="4"/>
  <c r="C113" i="4"/>
  <c r="F112" i="4"/>
  <c r="E112" i="4"/>
  <c r="C112" i="4"/>
  <c r="F111" i="4"/>
  <c r="E111" i="4"/>
  <c r="C111" i="4"/>
  <c r="F110" i="4"/>
  <c r="E110" i="4"/>
  <c r="C110" i="4"/>
  <c r="F109" i="4"/>
  <c r="E109" i="4"/>
  <c r="C109" i="4"/>
  <c r="F108" i="4"/>
  <c r="E108" i="4"/>
  <c r="C108" i="4"/>
  <c r="F107" i="4"/>
  <c r="E107" i="4"/>
  <c r="C107" i="4"/>
  <c r="F106" i="4"/>
  <c r="E106" i="4"/>
  <c r="C106" i="4"/>
  <c r="F105" i="4"/>
  <c r="E105" i="4"/>
  <c r="C105" i="4"/>
  <c r="F104" i="4"/>
  <c r="E104" i="4"/>
  <c r="C104" i="4"/>
  <c r="F103" i="4"/>
  <c r="E103" i="4"/>
  <c r="C103" i="4"/>
  <c r="F102" i="4"/>
  <c r="E102" i="4"/>
  <c r="C102" i="4"/>
  <c r="F101" i="4"/>
  <c r="E101" i="4"/>
  <c r="C101" i="4"/>
  <c r="F100" i="4"/>
  <c r="E100" i="4"/>
  <c r="C100" i="4"/>
  <c r="F99" i="4"/>
  <c r="E99" i="4"/>
  <c r="C99" i="4"/>
  <c r="F98" i="4"/>
  <c r="E98" i="4"/>
  <c r="C98" i="4"/>
  <c r="F97" i="4"/>
  <c r="E97" i="4"/>
  <c r="C97" i="4"/>
  <c r="F96" i="4"/>
  <c r="E96" i="4"/>
  <c r="C96" i="4"/>
  <c r="F95" i="4"/>
  <c r="E95" i="4"/>
  <c r="C95" i="4"/>
  <c r="F94" i="4"/>
  <c r="E94" i="4"/>
  <c r="C94" i="4"/>
  <c r="F93" i="4"/>
  <c r="E93" i="4"/>
  <c r="C93" i="4"/>
  <c r="F92" i="4"/>
  <c r="E92" i="4"/>
  <c r="C92" i="4"/>
  <c r="F91" i="4"/>
  <c r="E91" i="4"/>
  <c r="C91" i="4"/>
  <c r="F90" i="4"/>
  <c r="E90" i="4"/>
  <c r="C90" i="4"/>
  <c r="F89" i="4"/>
  <c r="E89" i="4"/>
  <c r="C89" i="4"/>
  <c r="F88" i="4"/>
  <c r="E88" i="4"/>
  <c r="C88" i="4"/>
  <c r="F87" i="4"/>
  <c r="E87" i="4"/>
  <c r="C87" i="4"/>
  <c r="F86" i="4"/>
  <c r="E86" i="4"/>
  <c r="C86" i="4"/>
  <c r="F85" i="4"/>
  <c r="E85" i="4"/>
  <c r="C85" i="4"/>
  <c r="F84" i="4"/>
  <c r="E84" i="4"/>
  <c r="C84" i="4"/>
  <c r="F83" i="4"/>
  <c r="E83" i="4"/>
  <c r="C83" i="4"/>
  <c r="F82" i="4"/>
  <c r="E82" i="4"/>
  <c r="C82" i="4"/>
  <c r="F81" i="4"/>
  <c r="E81" i="4"/>
  <c r="C81" i="4"/>
  <c r="F80" i="4"/>
  <c r="E80" i="4"/>
  <c r="C80" i="4"/>
  <c r="F79" i="4"/>
  <c r="E79" i="4"/>
  <c r="C79" i="4"/>
  <c r="F78" i="4"/>
  <c r="E78" i="4"/>
  <c r="C78" i="4"/>
  <c r="F77" i="4"/>
  <c r="E77" i="4"/>
  <c r="C77" i="4"/>
  <c r="F76" i="4"/>
  <c r="E76" i="4"/>
  <c r="C76" i="4"/>
  <c r="F75" i="4"/>
  <c r="E75" i="4"/>
  <c r="C75" i="4"/>
  <c r="F74" i="4"/>
  <c r="E74" i="4"/>
  <c r="C74" i="4"/>
  <c r="F73" i="4"/>
  <c r="E73" i="4"/>
  <c r="C73" i="4"/>
  <c r="F72" i="4"/>
  <c r="E72" i="4"/>
  <c r="C72" i="4"/>
  <c r="F71" i="4"/>
  <c r="E71" i="4"/>
  <c r="C71" i="4"/>
  <c r="F70" i="4"/>
  <c r="E70" i="4"/>
  <c r="C70" i="4"/>
  <c r="F69" i="4"/>
  <c r="E69" i="4"/>
  <c r="C69" i="4"/>
  <c r="F68" i="4"/>
  <c r="E68" i="4"/>
  <c r="C68" i="4"/>
  <c r="F67" i="4"/>
  <c r="E67" i="4"/>
  <c r="C67" i="4"/>
  <c r="F66" i="4"/>
  <c r="E66" i="4"/>
  <c r="C66" i="4"/>
  <c r="F65" i="4"/>
  <c r="E65" i="4"/>
  <c r="C65" i="4"/>
  <c r="F64" i="4"/>
  <c r="E64" i="4"/>
  <c r="C64" i="4"/>
  <c r="F63" i="4"/>
  <c r="E63" i="4"/>
  <c r="C63" i="4"/>
  <c r="F62" i="4"/>
  <c r="E62" i="4"/>
  <c r="C62" i="4"/>
  <c r="F61" i="4"/>
  <c r="E61" i="4"/>
  <c r="C61" i="4"/>
  <c r="F60" i="4"/>
  <c r="E60" i="4"/>
  <c r="C60" i="4"/>
  <c r="F59" i="4"/>
  <c r="E59" i="4"/>
  <c r="C59" i="4"/>
  <c r="F58" i="4"/>
  <c r="E58" i="4"/>
  <c r="C58" i="4"/>
  <c r="F57" i="4"/>
  <c r="E57" i="4"/>
  <c r="C57" i="4"/>
  <c r="F56" i="4"/>
  <c r="E56" i="4"/>
  <c r="C56" i="4"/>
  <c r="F55" i="4"/>
  <c r="E55" i="4"/>
  <c r="C55" i="4"/>
  <c r="F54" i="4"/>
  <c r="E54" i="4"/>
  <c r="C54" i="4"/>
  <c r="F53" i="4"/>
  <c r="E53" i="4"/>
  <c r="C53" i="4"/>
  <c r="F52" i="4"/>
  <c r="E52" i="4"/>
  <c r="C52" i="4"/>
  <c r="F51" i="4"/>
  <c r="E51" i="4"/>
  <c r="C51" i="4"/>
  <c r="F50" i="4"/>
  <c r="E50" i="4"/>
  <c r="C50" i="4"/>
  <c r="F49" i="4"/>
  <c r="E49" i="4"/>
  <c r="C49" i="4"/>
  <c r="F48" i="4"/>
  <c r="E48" i="4"/>
  <c r="C48" i="4"/>
  <c r="F47" i="4"/>
  <c r="E47" i="4"/>
  <c r="C47" i="4"/>
  <c r="F46" i="4"/>
  <c r="E46" i="4"/>
  <c r="C46" i="4"/>
  <c r="F45" i="4"/>
  <c r="E45" i="4"/>
  <c r="C45" i="4"/>
  <c r="F44" i="4"/>
  <c r="E44" i="4"/>
  <c r="C44" i="4"/>
  <c r="F43" i="4"/>
  <c r="E43" i="4"/>
  <c r="C43" i="4"/>
  <c r="F42" i="4"/>
  <c r="E42" i="4"/>
  <c r="C42" i="4"/>
  <c r="F41" i="4"/>
  <c r="E41" i="4"/>
  <c r="C41" i="4"/>
  <c r="F40" i="4"/>
  <c r="E40" i="4"/>
  <c r="C40" i="4"/>
  <c r="F39" i="4"/>
  <c r="E39" i="4"/>
  <c r="C39" i="4"/>
  <c r="F38" i="4"/>
  <c r="E38" i="4"/>
  <c r="C38" i="4"/>
  <c r="F37" i="4"/>
  <c r="E37" i="4"/>
  <c r="C37" i="4"/>
  <c r="F36" i="4"/>
  <c r="E36" i="4"/>
  <c r="C36" i="4"/>
  <c r="F35" i="4"/>
  <c r="E35" i="4"/>
  <c r="C35" i="4"/>
  <c r="F34" i="4"/>
  <c r="E34" i="4"/>
  <c r="C34" i="4"/>
  <c r="F33" i="4"/>
  <c r="E33" i="4"/>
  <c r="C33" i="4"/>
  <c r="F32" i="4"/>
  <c r="E32" i="4"/>
  <c r="C32" i="4"/>
  <c r="F31" i="4"/>
  <c r="E31" i="4"/>
  <c r="C31" i="4"/>
  <c r="F30" i="4"/>
  <c r="E30" i="4"/>
  <c r="C30" i="4"/>
  <c r="F29" i="4"/>
  <c r="E29" i="4"/>
  <c r="C29" i="4"/>
  <c r="F28" i="4"/>
  <c r="E28" i="4"/>
  <c r="C28" i="4"/>
  <c r="F27" i="4"/>
  <c r="E27" i="4"/>
  <c r="C27" i="4"/>
  <c r="F26" i="4"/>
  <c r="E26" i="4"/>
  <c r="C26" i="4"/>
  <c r="F25" i="4"/>
  <c r="E25" i="4"/>
  <c r="C25" i="4"/>
  <c r="F24" i="4"/>
  <c r="E24" i="4"/>
  <c r="C24" i="4"/>
  <c r="F23" i="4"/>
  <c r="E23" i="4"/>
  <c r="C23" i="4"/>
  <c r="F22" i="4"/>
  <c r="E22" i="4"/>
  <c r="C22" i="4"/>
  <c r="F21" i="4"/>
  <c r="E21" i="4"/>
  <c r="C21" i="4"/>
  <c r="F20" i="4"/>
  <c r="E20" i="4"/>
  <c r="C20" i="4"/>
  <c r="F19" i="4"/>
  <c r="E19" i="4"/>
  <c r="C19" i="4"/>
  <c r="F18" i="4"/>
  <c r="E18" i="4"/>
  <c r="C18" i="4"/>
  <c r="F17" i="4"/>
  <c r="E17" i="4"/>
  <c r="C17" i="4"/>
  <c r="F16" i="4"/>
  <c r="E16" i="4"/>
  <c r="C16" i="4"/>
  <c r="F15" i="4"/>
  <c r="E15" i="4"/>
  <c r="C15" i="4"/>
  <c r="F14" i="4"/>
  <c r="E14" i="4"/>
  <c r="C14" i="4"/>
  <c r="F13" i="4"/>
  <c r="E13" i="4"/>
  <c r="C13" i="4"/>
  <c r="F12" i="4"/>
  <c r="E12" i="4"/>
  <c r="C12" i="4"/>
  <c r="F11" i="4"/>
  <c r="E11" i="4"/>
  <c r="C11" i="4"/>
  <c r="F10" i="4"/>
  <c r="E10" i="4"/>
  <c r="C10" i="4"/>
  <c r="F9" i="4"/>
  <c r="E9" i="4"/>
  <c r="C9" i="4"/>
  <c r="F8" i="4"/>
  <c r="E8" i="4"/>
  <c r="C8" i="4"/>
  <c r="F7" i="4"/>
  <c r="E7" i="4"/>
  <c r="C7" i="4"/>
  <c r="F6" i="4"/>
  <c r="E6" i="4"/>
  <c r="C6" i="4"/>
  <c r="F5" i="4"/>
  <c r="E5" i="4"/>
  <c r="C5" i="4"/>
  <c r="I505" i="3"/>
  <c r="H505" i="3"/>
  <c r="S504" i="3"/>
  <c r="R504" i="3"/>
  <c r="Q504" i="3"/>
  <c r="P504" i="3"/>
  <c r="O504" i="3"/>
  <c r="N504" i="3"/>
  <c r="K504" i="3"/>
  <c r="J504" i="3"/>
  <c r="E504" i="3"/>
  <c r="B504" i="3"/>
  <c r="A504" i="3"/>
  <c r="S503" i="3"/>
  <c r="R503" i="3"/>
  <c r="Q503" i="3"/>
  <c r="P503" i="3"/>
  <c r="O503" i="3"/>
  <c r="N503" i="3"/>
  <c r="K503" i="3"/>
  <c r="J503" i="3"/>
  <c r="E503" i="3"/>
  <c r="B503" i="3"/>
  <c r="A503" i="3"/>
  <c r="S502" i="3"/>
  <c r="R502" i="3"/>
  <c r="Q502" i="3"/>
  <c r="P502" i="3"/>
  <c r="O502" i="3"/>
  <c r="N502" i="3"/>
  <c r="K502" i="3"/>
  <c r="J502" i="3"/>
  <c r="E502" i="3"/>
  <c r="B502" i="3"/>
  <c r="A502" i="3"/>
  <c r="S501" i="3"/>
  <c r="R501" i="3"/>
  <c r="Q501" i="3"/>
  <c r="P501" i="3"/>
  <c r="O501" i="3"/>
  <c r="N501" i="3"/>
  <c r="K501" i="3"/>
  <c r="J501" i="3"/>
  <c r="E501" i="3"/>
  <c r="B501" i="3"/>
  <c r="A501" i="3"/>
  <c r="S500" i="3"/>
  <c r="R500" i="3"/>
  <c r="Q500" i="3"/>
  <c r="P500" i="3"/>
  <c r="O500" i="3"/>
  <c r="N500" i="3"/>
  <c r="K500" i="3"/>
  <c r="J500" i="3"/>
  <c r="E500" i="3"/>
  <c r="B500" i="3"/>
  <c r="A500" i="3"/>
  <c r="S499" i="3"/>
  <c r="R499" i="3"/>
  <c r="Q499" i="3"/>
  <c r="P499" i="3"/>
  <c r="O499" i="3"/>
  <c r="N499" i="3"/>
  <c r="K499" i="3"/>
  <c r="J499" i="3"/>
  <c r="E499" i="3"/>
  <c r="B499" i="3"/>
  <c r="A499" i="3"/>
  <c r="S498" i="3"/>
  <c r="R498" i="3"/>
  <c r="Q498" i="3"/>
  <c r="P498" i="3"/>
  <c r="O498" i="3"/>
  <c r="N498" i="3"/>
  <c r="K498" i="3"/>
  <c r="J498" i="3"/>
  <c r="E498" i="3"/>
  <c r="B498" i="3"/>
  <c r="A498" i="3"/>
  <c r="S497" i="3"/>
  <c r="R497" i="3"/>
  <c r="Q497" i="3"/>
  <c r="P497" i="3"/>
  <c r="O497" i="3"/>
  <c r="N497" i="3"/>
  <c r="K497" i="3"/>
  <c r="J497" i="3"/>
  <c r="E497" i="3"/>
  <c r="B497" i="3"/>
  <c r="A497" i="3"/>
  <c r="S496" i="3"/>
  <c r="R496" i="3"/>
  <c r="Q496" i="3"/>
  <c r="P496" i="3"/>
  <c r="O496" i="3"/>
  <c r="N496" i="3"/>
  <c r="K496" i="3"/>
  <c r="J496" i="3"/>
  <c r="E496" i="3"/>
  <c r="B496" i="3"/>
  <c r="A496" i="3"/>
  <c r="S495" i="3"/>
  <c r="R495" i="3"/>
  <c r="Q495" i="3"/>
  <c r="P495" i="3"/>
  <c r="O495" i="3"/>
  <c r="N495" i="3"/>
  <c r="K495" i="3"/>
  <c r="J495" i="3"/>
  <c r="E495" i="3"/>
  <c r="B495" i="3"/>
  <c r="A495" i="3"/>
  <c r="S494" i="3"/>
  <c r="R494" i="3"/>
  <c r="Q494" i="3"/>
  <c r="P494" i="3"/>
  <c r="O494" i="3"/>
  <c r="N494" i="3"/>
  <c r="K494" i="3"/>
  <c r="J494" i="3"/>
  <c r="E494" i="3"/>
  <c r="B494" i="3"/>
  <c r="A494" i="3"/>
  <c r="S493" i="3"/>
  <c r="R493" i="3"/>
  <c r="Q493" i="3"/>
  <c r="P493" i="3"/>
  <c r="O493" i="3"/>
  <c r="N493" i="3"/>
  <c r="K493" i="3"/>
  <c r="J493" i="3"/>
  <c r="E493" i="3"/>
  <c r="B493" i="3"/>
  <c r="A493" i="3"/>
  <c r="S492" i="3"/>
  <c r="R492" i="3"/>
  <c r="Q492" i="3"/>
  <c r="P492" i="3"/>
  <c r="O492" i="3"/>
  <c r="N492" i="3"/>
  <c r="K492" i="3"/>
  <c r="J492" i="3"/>
  <c r="E492" i="3"/>
  <c r="B492" i="3"/>
  <c r="A492" i="3"/>
  <c r="S491" i="3"/>
  <c r="R491" i="3"/>
  <c r="Q491" i="3"/>
  <c r="P491" i="3"/>
  <c r="O491" i="3"/>
  <c r="N491" i="3"/>
  <c r="K491" i="3"/>
  <c r="J491" i="3"/>
  <c r="E491" i="3"/>
  <c r="B491" i="3"/>
  <c r="A491" i="3"/>
  <c r="S490" i="3"/>
  <c r="R490" i="3"/>
  <c r="Q490" i="3"/>
  <c r="P490" i="3"/>
  <c r="O490" i="3"/>
  <c r="N490" i="3"/>
  <c r="K490" i="3"/>
  <c r="J490" i="3"/>
  <c r="E490" i="3"/>
  <c r="B490" i="3"/>
  <c r="A490" i="3"/>
  <c r="S489" i="3"/>
  <c r="R489" i="3"/>
  <c r="Q489" i="3"/>
  <c r="P489" i="3"/>
  <c r="O489" i="3"/>
  <c r="N489" i="3"/>
  <c r="K489" i="3"/>
  <c r="J489" i="3"/>
  <c r="E489" i="3"/>
  <c r="B489" i="3"/>
  <c r="A489" i="3"/>
  <c r="S488" i="3"/>
  <c r="R488" i="3"/>
  <c r="Q488" i="3"/>
  <c r="P488" i="3"/>
  <c r="O488" i="3"/>
  <c r="N488" i="3"/>
  <c r="K488" i="3"/>
  <c r="J488" i="3"/>
  <c r="E488" i="3"/>
  <c r="B488" i="3"/>
  <c r="A488" i="3"/>
  <c r="S487" i="3"/>
  <c r="R487" i="3"/>
  <c r="Q487" i="3"/>
  <c r="P487" i="3"/>
  <c r="O487" i="3"/>
  <c r="N487" i="3"/>
  <c r="K487" i="3"/>
  <c r="J487" i="3"/>
  <c r="E487" i="3"/>
  <c r="B487" i="3"/>
  <c r="A487" i="3"/>
  <c r="S486" i="3"/>
  <c r="R486" i="3"/>
  <c r="Q486" i="3"/>
  <c r="P486" i="3"/>
  <c r="O486" i="3"/>
  <c r="N486" i="3"/>
  <c r="K486" i="3"/>
  <c r="J486" i="3"/>
  <c r="E486" i="3"/>
  <c r="B486" i="3"/>
  <c r="A486" i="3"/>
  <c r="S485" i="3"/>
  <c r="R485" i="3"/>
  <c r="Q485" i="3"/>
  <c r="P485" i="3"/>
  <c r="O485" i="3"/>
  <c r="N485" i="3"/>
  <c r="K485" i="3"/>
  <c r="J485" i="3"/>
  <c r="E485" i="3"/>
  <c r="B485" i="3"/>
  <c r="A485" i="3"/>
  <c r="S484" i="3"/>
  <c r="R484" i="3"/>
  <c r="Q484" i="3"/>
  <c r="P484" i="3"/>
  <c r="O484" i="3"/>
  <c r="N484" i="3"/>
  <c r="K484" i="3"/>
  <c r="J484" i="3"/>
  <c r="E484" i="3"/>
  <c r="B484" i="3"/>
  <c r="A484" i="3"/>
  <c r="S483" i="3"/>
  <c r="R483" i="3"/>
  <c r="Q483" i="3"/>
  <c r="P483" i="3"/>
  <c r="O483" i="3"/>
  <c r="N483" i="3"/>
  <c r="K483" i="3"/>
  <c r="J483" i="3"/>
  <c r="E483" i="3"/>
  <c r="B483" i="3"/>
  <c r="A483" i="3"/>
  <c r="S482" i="3"/>
  <c r="R482" i="3"/>
  <c r="Q482" i="3"/>
  <c r="P482" i="3"/>
  <c r="O482" i="3"/>
  <c r="N482" i="3"/>
  <c r="K482" i="3"/>
  <c r="J482" i="3"/>
  <c r="E482" i="3"/>
  <c r="B482" i="3"/>
  <c r="A482" i="3"/>
  <c r="S481" i="3"/>
  <c r="R481" i="3"/>
  <c r="Q481" i="3"/>
  <c r="P481" i="3"/>
  <c r="O481" i="3"/>
  <c r="N481" i="3"/>
  <c r="K481" i="3"/>
  <c r="J481" i="3"/>
  <c r="E481" i="3"/>
  <c r="B481" i="3"/>
  <c r="A481" i="3"/>
  <c r="S480" i="3"/>
  <c r="R480" i="3"/>
  <c r="Q480" i="3"/>
  <c r="P480" i="3"/>
  <c r="O480" i="3"/>
  <c r="N480" i="3"/>
  <c r="K480" i="3"/>
  <c r="J480" i="3"/>
  <c r="E480" i="3"/>
  <c r="B480" i="3"/>
  <c r="A480" i="3"/>
  <c r="S479" i="3"/>
  <c r="R479" i="3"/>
  <c r="Q479" i="3"/>
  <c r="P479" i="3"/>
  <c r="O479" i="3"/>
  <c r="N479" i="3"/>
  <c r="K479" i="3"/>
  <c r="J479" i="3"/>
  <c r="E479" i="3"/>
  <c r="B479" i="3"/>
  <c r="A479" i="3"/>
  <c r="S478" i="3"/>
  <c r="R478" i="3"/>
  <c r="Q478" i="3"/>
  <c r="P478" i="3"/>
  <c r="O478" i="3"/>
  <c r="N478" i="3"/>
  <c r="K478" i="3"/>
  <c r="J478" i="3"/>
  <c r="E478" i="3"/>
  <c r="B478" i="3"/>
  <c r="A478" i="3"/>
  <c r="S477" i="3"/>
  <c r="R477" i="3"/>
  <c r="Q477" i="3"/>
  <c r="P477" i="3"/>
  <c r="O477" i="3"/>
  <c r="N477" i="3"/>
  <c r="K477" i="3"/>
  <c r="J477" i="3"/>
  <c r="E477" i="3"/>
  <c r="B477" i="3"/>
  <c r="A477" i="3"/>
  <c r="S476" i="3"/>
  <c r="R476" i="3"/>
  <c r="Q476" i="3"/>
  <c r="P476" i="3"/>
  <c r="O476" i="3"/>
  <c r="N476" i="3"/>
  <c r="K476" i="3"/>
  <c r="J476" i="3"/>
  <c r="E476" i="3"/>
  <c r="B476" i="3"/>
  <c r="A476" i="3"/>
  <c r="S475" i="3"/>
  <c r="R475" i="3"/>
  <c r="Q475" i="3"/>
  <c r="P475" i="3"/>
  <c r="O475" i="3"/>
  <c r="N475" i="3"/>
  <c r="K475" i="3"/>
  <c r="J475" i="3"/>
  <c r="E475" i="3"/>
  <c r="B475" i="3"/>
  <c r="A475" i="3"/>
  <c r="S474" i="3"/>
  <c r="R474" i="3"/>
  <c r="Q474" i="3"/>
  <c r="P474" i="3"/>
  <c r="O474" i="3"/>
  <c r="N474" i="3"/>
  <c r="K474" i="3"/>
  <c r="J474" i="3"/>
  <c r="E474" i="3"/>
  <c r="B474" i="3"/>
  <c r="A474" i="3"/>
  <c r="S473" i="3"/>
  <c r="R473" i="3"/>
  <c r="Q473" i="3"/>
  <c r="P473" i="3"/>
  <c r="O473" i="3"/>
  <c r="N473" i="3"/>
  <c r="K473" i="3"/>
  <c r="J473" i="3"/>
  <c r="E473" i="3"/>
  <c r="B473" i="3"/>
  <c r="A473" i="3"/>
  <c r="S472" i="3"/>
  <c r="R472" i="3"/>
  <c r="Q472" i="3"/>
  <c r="P472" i="3"/>
  <c r="O472" i="3"/>
  <c r="N472" i="3"/>
  <c r="K472" i="3"/>
  <c r="J472" i="3"/>
  <c r="E472" i="3"/>
  <c r="B472" i="3"/>
  <c r="A472" i="3"/>
  <c r="S471" i="3"/>
  <c r="R471" i="3"/>
  <c r="Q471" i="3"/>
  <c r="P471" i="3"/>
  <c r="O471" i="3"/>
  <c r="N471" i="3"/>
  <c r="K471" i="3"/>
  <c r="J471" i="3"/>
  <c r="E471" i="3"/>
  <c r="B471" i="3"/>
  <c r="A471" i="3"/>
  <c r="S470" i="3"/>
  <c r="R470" i="3"/>
  <c r="Q470" i="3"/>
  <c r="P470" i="3"/>
  <c r="O470" i="3"/>
  <c r="N470" i="3"/>
  <c r="K470" i="3"/>
  <c r="J470" i="3"/>
  <c r="E470" i="3"/>
  <c r="B470" i="3"/>
  <c r="A470" i="3"/>
  <c r="S469" i="3"/>
  <c r="R469" i="3"/>
  <c r="Q469" i="3"/>
  <c r="P469" i="3"/>
  <c r="O469" i="3"/>
  <c r="N469" i="3"/>
  <c r="K469" i="3"/>
  <c r="J469" i="3"/>
  <c r="E469" i="3"/>
  <c r="B469" i="3"/>
  <c r="A469" i="3"/>
  <c r="S468" i="3"/>
  <c r="R468" i="3"/>
  <c r="Q468" i="3"/>
  <c r="P468" i="3"/>
  <c r="O468" i="3"/>
  <c r="N468" i="3"/>
  <c r="K468" i="3"/>
  <c r="J468" i="3"/>
  <c r="E468" i="3"/>
  <c r="B468" i="3"/>
  <c r="A468" i="3"/>
  <c r="S467" i="3"/>
  <c r="R467" i="3"/>
  <c r="Q467" i="3"/>
  <c r="P467" i="3"/>
  <c r="O467" i="3"/>
  <c r="N467" i="3"/>
  <c r="K467" i="3"/>
  <c r="J467" i="3"/>
  <c r="E467" i="3"/>
  <c r="B467" i="3"/>
  <c r="A467" i="3"/>
  <c r="S466" i="3"/>
  <c r="R466" i="3"/>
  <c r="Q466" i="3"/>
  <c r="P466" i="3"/>
  <c r="O466" i="3"/>
  <c r="N466" i="3"/>
  <c r="K466" i="3"/>
  <c r="J466" i="3"/>
  <c r="E466" i="3"/>
  <c r="B466" i="3"/>
  <c r="A466" i="3"/>
  <c r="S465" i="3"/>
  <c r="R465" i="3"/>
  <c r="Q465" i="3"/>
  <c r="P465" i="3"/>
  <c r="O465" i="3"/>
  <c r="N465" i="3"/>
  <c r="K465" i="3"/>
  <c r="J465" i="3"/>
  <c r="E465" i="3"/>
  <c r="B465" i="3"/>
  <c r="A465" i="3"/>
  <c r="S464" i="3"/>
  <c r="R464" i="3"/>
  <c r="Q464" i="3"/>
  <c r="P464" i="3"/>
  <c r="O464" i="3"/>
  <c r="N464" i="3"/>
  <c r="K464" i="3"/>
  <c r="J464" i="3"/>
  <c r="E464" i="3"/>
  <c r="B464" i="3"/>
  <c r="A464" i="3"/>
  <c r="S463" i="3"/>
  <c r="R463" i="3"/>
  <c r="Q463" i="3"/>
  <c r="P463" i="3"/>
  <c r="O463" i="3"/>
  <c r="N463" i="3"/>
  <c r="K463" i="3"/>
  <c r="J463" i="3"/>
  <c r="E463" i="3"/>
  <c r="B463" i="3"/>
  <c r="A463" i="3"/>
  <c r="S462" i="3"/>
  <c r="R462" i="3"/>
  <c r="Q462" i="3"/>
  <c r="P462" i="3"/>
  <c r="O462" i="3"/>
  <c r="N462" i="3"/>
  <c r="K462" i="3"/>
  <c r="J462" i="3"/>
  <c r="E462" i="3"/>
  <c r="B462" i="3"/>
  <c r="A462" i="3"/>
  <c r="S461" i="3"/>
  <c r="R461" i="3"/>
  <c r="Q461" i="3"/>
  <c r="P461" i="3"/>
  <c r="O461" i="3"/>
  <c r="N461" i="3"/>
  <c r="K461" i="3"/>
  <c r="J461" i="3"/>
  <c r="E461" i="3"/>
  <c r="B461" i="3"/>
  <c r="A461" i="3"/>
  <c r="S460" i="3"/>
  <c r="R460" i="3"/>
  <c r="Q460" i="3"/>
  <c r="P460" i="3"/>
  <c r="O460" i="3"/>
  <c r="N460" i="3"/>
  <c r="K460" i="3"/>
  <c r="J460" i="3"/>
  <c r="E460" i="3"/>
  <c r="B460" i="3"/>
  <c r="A460" i="3"/>
  <c r="S459" i="3"/>
  <c r="R459" i="3"/>
  <c r="Q459" i="3"/>
  <c r="P459" i="3"/>
  <c r="O459" i="3"/>
  <c r="N459" i="3"/>
  <c r="K459" i="3"/>
  <c r="J459" i="3"/>
  <c r="E459" i="3"/>
  <c r="B459" i="3"/>
  <c r="A459" i="3"/>
  <c r="S458" i="3"/>
  <c r="R458" i="3"/>
  <c r="Q458" i="3"/>
  <c r="P458" i="3"/>
  <c r="O458" i="3"/>
  <c r="N458" i="3"/>
  <c r="K458" i="3"/>
  <c r="J458" i="3"/>
  <c r="E458" i="3"/>
  <c r="B458" i="3"/>
  <c r="A458" i="3"/>
  <c r="S457" i="3"/>
  <c r="R457" i="3"/>
  <c r="Q457" i="3"/>
  <c r="P457" i="3"/>
  <c r="O457" i="3"/>
  <c r="N457" i="3"/>
  <c r="K457" i="3"/>
  <c r="J457" i="3"/>
  <c r="E457" i="3"/>
  <c r="B457" i="3"/>
  <c r="A457" i="3"/>
  <c r="S456" i="3"/>
  <c r="R456" i="3"/>
  <c r="Q456" i="3"/>
  <c r="P456" i="3"/>
  <c r="O456" i="3"/>
  <c r="N456" i="3"/>
  <c r="K456" i="3"/>
  <c r="J456" i="3"/>
  <c r="E456" i="3"/>
  <c r="B456" i="3"/>
  <c r="A456" i="3"/>
  <c r="S455" i="3"/>
  <c r="R455" i="3"/>
  <c r="Q455" i="3"/>
  <c r="P455" i="3"/>
  <c r="O455" i="3"/>
  <c r="N455" i="3"/>
  <c r="K455" i="3"/>
  <c r="J455" i="3"/>
  <c r="E455" i="3"/>
  <c r="B455" i="3"/>
  <c r="A455" i="3"/>
  <c r="S454" i="3"/>
  <c r="R454" i="3"/>
  <c r="Q454" i="3"/>
  <c r="P454" i="3"/>
  <c r="O454" i="3"/>
  <c r="N454" i="3"/>
  <c r="K454" i="3"/>
  <c r="J454" i="3"/>
  <c r="E454" i="3"/>
  <c r="B454" i="3"/>
  <c r="A454" i="3"/>
  <c r="S453" i="3"/>
  <c r="R453" i="3"/>
  <c r="Q453" i="3"/>
  <c r="P453" i="3"/>
  <c r="O453" i="3"/>
  <c r="N453" i="3"/>
  <c r="K453" i="3"/>
  <c r="J453" i="3"/>
  <c r="E453" i="3"/>
  <c r="B453" i="3"/>
  <c r="A453" i="3"/>
  <c r="S452" i="3"/>
  <c r="R452" i="3"/>
  <c r="Q452" i="3"/>
  <c r="P452" i="3"/>
  <c r="O452" i="3"/>
  <c r="N452" i="3"/>
  <c r="K452" i="3"/>
  <c r="J452" i="3"/>
  <c r="E452" i="3"/>
  <c r="B452" i="3"/>
  <c r="A452" i="3"/>
  <c r="S451" i="3"/>
  <c r="R451" i="3"/>
  <c r="Q451" i="3"/>
  <c r="P451" i="3"/>
  <c r="O451" i="3"/>
  <c r="N451" i="3"/>
  <c r="K451" i="3"/>
  <c r="J451" i="3"/>
  <c r="E451" i="3"/>
  <c r="B451" i="3"/>
  <c r="A451" i="3"/>
  <c r="S450" i="3"/>
  <c r="R450" i="3"/>
  <c r="Q450" i="3"/>
  <c r="P450" i="3"/>
  <c r="O450" i="3"/>
  <c r="N450" i="3"/>
  <c r="K450" i="3"/>
  <c r="J450" i="3"/>
  <c r="E450" i="3"/>
  <c r="B450" i="3"/>
  <c r="A450" i="3"/>
  <c r="S449" i="3"/>
  <c r="R449" i="3"/>
  <c r="Q449" i="3"/>
  <c r="P449" i="3"/>
  <c r="O449" i="3"/>
  <c r="N449" i="3"/>
  <c r="K449" i="3"/>
  <c r="J449" i="3"/>
  <c r="E449" i="3"/>
  <c r="B449" i="3"/>
  <c r="A449" i="3"/>
  <c r="S448" i="3"/>
  <c r="R448" i="3"/>
  <c r="Q448" i="3"/>
  <c r="P448" i="3"/>
  <c r="O448" i="3"/>
  <c r="N448" i="3"/>
  <c r="K448" i="3"/>
  <c r="J448" i="3"/>
  <c r="E448" i="3"/>
  <c r="B448" i="3"/>
  <c r="A448" i="3"/>
  <c r="S447" i="3"/>
  <c r="R447" i="3"/>
  <c r="Q447" i="3"/>
  <c r="P447" i="3"/>
  <c r="O447" i="3"/>
  <c r="N447" i="3"/>
  <c r="K447" i="3"/>
  <c r="J447" i="3"/>
  <c r="E447" i="3"/>
  <c r="B447" i="3"/>
  <c r="A447" i="3"/>
  <c r="S446" i="3"/>
  <c r="R446" i="3"/>
  <c r="Q446" i="3"/>
  <c r="P446" i="3"/>
  <c r="O446" i="3"/>
  <c r="N446" i="3"/>
  <c r="K446" i="3"/>
  <c r="J446" i="3"/>
  <c r="E446" i="3"/>
  <c r="B446" i="3"/>
  <c r="A446" i="3"/>
  <c r="S445" i="3"/>
  <c r="R445" i="3"/>
  <c r="Q445" i="3"/>
  <c r="P445" i="3"/>
  <c r="O445" i="3"/>
  <c r="N445" i="3"/>
  <c r="K445" i="3"/>
  <c r="J445" i="3"/>
  <c r="E445" i="3"/>
  <c r="B445" i="3"/>
  <c r="A445" i="3"/>
  <c r="S444" i="3"/>
  <c r="R444" i="3"/>
  <c r="Q444" i="3"/>
  <c r="P444" i="3"/>
  <c r="O444" i="3"/>
  <c r="N444" i="3"/>
  <c r="K444" i="3"/>
  <c r="J444" i="3"/>
  <c r="E444" i="3"/>
  <c r="B444" i="3"/>
  <c r="A444" i="3"/>
  <c r="S443" i="3"/>
  <c r="R443" i="3"/>
  <c r="Q443" i="3"/>
  <c r="P443" i="3"/>
  <c r="O443" i="3"/>
  <c r="N443" i="3"/>
  <c r="K443" i="3"/>
  <c r="J443" i="3"/>
  <c r="E443" i="3"/>
  <c r="B443" i="3"/>
  <c r="A443" i="3"/>
  <c r="S442" i="3"/>
  <c r="R442" i="3"/>
  <c r="Q442" i="3"/>
  <c r="P442" i="3"/>
  <c r="O442" i="3"/>
  <c r="N442" i="3"/>
  <c r="K442" i="3"/>
  <c r="J442" i="3"/>
  <c r="E442" i="3"/>
  <c r="B442" i="3"/>
  <c r="A442" i="3"/>
  <c r="S441" i="3"/>
  <c r="R441" i="3"/>
  <c r="Q441" i="3"/>
  <c r="P441" i="3"/>
  <c r="O441" i="3"/>
  <c r="N441" i="3"/>
  <c r="K441" i="3"/>
  <c r="J441" i="3"/>
  <c r="E441" i="3"/>
  <c r="B441" i="3"/>
  <c r="A441" i="3"/>
  <c r="S440" i="3"/>
  <c r="R440" i="3"/>
  <c r="Q440" i="3"/>
  <c r="P440" i="3"/>
  <c r="O440" i="3"/>
  <c r="N440" i="3"/>
  <c r="K440" i="3"/>
  <c r="J440" i="3"/>
  <c r="E440" i="3"/>
  <c r="B440" i="3"/>
  <c r="A440" i="3"/>
  <c r="S439" i="3"/>
  <c r="R439" i="3"/>
  <c r="Q439" i="3"/>
  <c r="P439" i="3"/>
  <c r="O439" i="3"/>
  <c r="N439" i="3"/>
  <c r="K439" i="3"/>
  <c r="J439" i="3"/>
  <c r="E439" i="3"/>
  <c r="B439" i="3"/>
  <c r="A439" i="3"/>
  <c r="S438" i="3"/>
  <c r="R438" i="3"/>
  <c r="Q438" i="3"/>
  <c r="P438" i="3"/>
  <c r="O438" i="3"/>
  <c r="N438" i="3"/>
  <c r="K438" i="3"/>
  <c r="J438" i="3"/>
  <c r="E438" i="3"/>
  <c r="B438" i="3"/>
  <c r="A438" i="3"/>
  <c r="S437" i="3"/>
  <c r="R437" i="3"/>
  <c r="Q437" i="3"/>
  <c r="P437" i="3"/>
  <c r="O437" i="3"/>
  <c r="N437" i="3"/>
  <c r="K437" i="3"/>
  <c r="J437" i="3"/>
  <c r="E437" i="3"/>
  <c r="B437" i="3"/>
  <c r="A437" i="3"/>
  <c r="S436" i="3"/>
  <c r="R436" i="3"/>
  <c r="Q436" i="3"/>
  <c r="P436" i="3"/>
  <c r="O436" i="3"/>
  <c r="N436" i="3"/>
  <c r="K436" i="3"/>
  <c r="J436" i="3"/>
  <c r="E436" i="3"/>
  <c r="B436" i="3"/>
  <c r="A436" i="3"/>
  <c r="S435" i="3"/>
  <c r="R435" i="3"/>
  <c r="Q435" i="3"/>
  <c r="P435" i="3"/>
  <c r="O435" i="3"/>
  <c r="N435" i="3"/>
  <c r="K435" i="3"/>
  <c r="J435" i="3"/>
  <c r="E435" i="3"/>
  <c r="B435" i="3"/>
  <c r="A435" i="3"/>
  <c r="S434" i="3"/>
  <c r="R434" i="3"/>
  <c r="Q434" i="3"/>
  <c r="P434" i="3"/>
  <c r="O434" i="3"/>
  <c r="N434" i="3"/>
  <c r="K434" i="3"/>
  <c r="J434" i="3"/>
  <c r="E434" i="3"/>
  <c r="B434" i="3"/>
  <c r="A434" i="3"/>
  <c r="S433" i="3"/>
  <c r="R433" i="3"/>
  <c r="Q433" i="3"/>
  <c r="P433" i="3"/>
  <c r="O433" i="3"/>
  <c r="N433" i="3"/>
  <c r="K433" i="3"/>
  <c r="J433" i="3"/>
  <c r="E433" i="3"/>
  <c r="B433" i="3"/>
  <c r="A433" i="3"/>
  <c r="S432" i="3"/>
  <c r="R432" i="3"/>
  <c r="Q432" i="3"/>
  <c r="P432" i="3"/>
  <c r="O432" i="3"/>
  <c r="N432" i="3"/>
  <c r="K432" i="3"/>
  <c r="J432" i="3"/>
  <c r="E432" i="3"/>
  <c r="B432" i="3"/>
  <c r="A432" i="3"/>
  <c r="S431" i="3"/>
  <c r="R431" i="3"/>
  <c r="Q431" i="3"/>
  <c r="P431" i="3"/>
  <c r="O431" i="3"/>
  <c r="N431" i="3"/>
  <c r="K431" i="3"/>
  <c r="J431" i="3"/>
  <c r="E431" i="3"/>
  <c r="B431" i="3"/>
  <c r="A431" i="3"/>
  <c r="S430" i="3"/>
  <c r="R430" i="3"/>
  <c r="Q430" i="3"/>
  <c r="P430" i="3"/>
  <c r="O430" i="3"/>
  <c r="N430" i="3"/>
  <c r="K430" i="3"/>
  <c r="J430" i="3"/>
  <c r="E430" i="3"/>
  <c r="B430" i="3"/>
  <c r="A430" i="3"/>
  <c r="S429" i="3"/>
  <c r="R429" i="3"/>
  <c r="Q429" i="3"/>
  <c r="P429" i="3"/>
  <c r="O429" i="3"/>
  <c r="N429" i="3"/>
  <c r="K429" i="3"/>
  <c r="J429" i="3"/>
  <c r="E429" i="3"/>
  <c r="B429" i="3"/>
  <c r="A429" i="3"/>
  <c r="S428" i="3"/>
  <c r="R428" i="3"/>
  <c r="Q428" i="3"/>
  <c r="P428" i="3"/>
  <c r="O428" i="3"/>
  <c r="N428" i="3"/>
  <c r="K428" i="3"/>
  <c r="J428" i="3"/>
  <c r="E428" i="3"/>
  <c r="B428" i="3"/>
  <c r="A428" i="3"/>
  <c r="S427" i="3"/>
  <c r="R427" i="3"/>
  <c r="Q427" i="3"/>
  <c r="P427" i="3"/>
  <c r="O427" i="3"/>
  <c r="N427" i="3"/>
  <c r="K427" i="3"/>
  <c r="J427" i="3"/>
  <c r="E427" i="3"/>
  <c r="B427" i="3"/>
  <c r="A427" i="3"/>
  <c r="S426" i="3"/>
  <c r="R426" i="3"/>
  <c r="Q426" i="3"/>
  <c r="P426" i="3"/>
  <c r="O426" i="3"/>
  <c r="N426" i="3"/>
  <c r="K426" i="3"/>
  <c r="J426" i="3"/>
  <c r="E426" i="3"/>
  <c r="B426" i="3"/>
  <c r="A426" i="3"/>
  <c r="S425" i="3"/>
  <c r="R425" i="3"/>
  <c r="Q425" i="3"/>
  <c r="P425" i="3"/>
  <c r="O425" i="3"/>
  <c r="N425" i="3"/>
  <c r="K425" i="3"/>
  <c r="J425" i="3"/>
  <c r="E425" i="3"/>
  <c r="B425" i="3"/>
  <c r="A425" i="3"/>
  <c r="S424" i="3"/>
  <c r="R424" i="3"/>
  <c r="Q424" i="3"/>
  <c r="P424" i="3"/>
  <c r="O424" i="3"/>
  <c r="N424" i="3"/>
  <c r="K424" i="3"/>
  <c r="J424" i="3"/>
  <c r="E424" i="3"/>
  <c r="B424" i="3"/>
  <c r="A424" i="3"/>
  <c r="S423" i="3"/>
  <c r="R423" i="3"/>
  <c r="Q423" i="3"/>
  <c r="P423" i="3"/>
  <c r="O423" i="3"/>
  <c r="N423" i="3"/>
  <c r="K423" i="3"/>
  <c r="J423" i="3"/>
  <c r="E423" i="3"/>
  <c r="B423" i="3"/>
  <c r="A423" i="3"/>
  <c r="S422" i="3"/>
  <c r="R422" i="3"/>
  <c r="Q422" i="3"/>
  <c r="P422" i="3"/>
  <c r="O422" i="3"/>
  <c r="N422" i="3"/>
  <c r="K422" i="3"/>
  <c r="J422" i="3"/>
  <c r="E422" i="3"/>
  <c r="B422" i="3"/>
  <c r="A422" i="3"/>
  <c r="S421" i="3"/>
  <c r="R421" i="3"/>
  <c r="Q421" i="3"/>
  <c r="P421" i="3"/>
  <c r="O421" i="3"/>
  <c r="N421" i="3"/>
  <c r="K421" i="3"/>
  <c r="J421" i="3"/>
  <c r="E421" i="3"/>
  <c r="B421" i="3"/>
  <c r="A421" i="3"/>
  <c r="S420" i="3"/>
  <c r="R420" i="3"/>
  <c r="Q420" i="3"/>
  <c r="P420" i="3"/>
  <c r="O420" i="3"/>
  <c r="N420" i="3"/>
  <c r="K420" i="3"/>
  <c r="J420" i="3"/>
  <c r="E420" i="3"/>
  <c r="B420" i="3"/>
  <c r="A420" i="3"/>
  <c r="S419" i="3"/>
  <c r="R419" i="3"/>
  <c r="Q419" i="3"/>
  <c r="P419" i="3"/>
  <c r="O419" i="3"/>
  <c r="N419" i="3"/>
  <c r="K419" i="3"/>
  <c r="J419" i="3"/>
  <c r="E419" i="3"/>
  <c r="B419" i="3"/>
  <c r="A419" i="3"/>
  <c r="S418" i="3"/>
  <c r="R418" i="3"/>
  <c r="Q418" i="3"/>
  <c r="P418" i="3"/>
  <c r="O418" i="3"/>
  <c r="N418" i="3"/>
  <c r="K418" i="3"/>
  <c r="J418" i="3"/>
  <c r="E418" i="3"/>
  <c r="B418" i="3"/>
  <c r="A418" i="3"/>
  <c r="S417" i="3"/>
  <c r="R417" i="3"/>
  <c r="Q417" i="3"/>
  <c r="P417" i="3"/>
  <c r="O417" i="3"/>
  <c r="N417" i="3"/>
  <c r="K417" i="3"/>
  <c r="J417" i="3"/>
  <c r="E417" i="3"/>
  <c r="B417" i="3"/>
  <c r="A417" i="3"/>
  <c r="S416" i="3"/>
  <c r="R416" i="3"/>
  <c r="Q416" i="3"/>
  <c r="P416" i="3"/>
  <c r="O416" i="3"/>
  <c r="N416" i="3"/>
  <c r="K416" i="3"/>
  <c r="J416" i="3"/>
  <c r="E416" i="3"/>
  <c r="B416" i="3"/>
  <c r="A416" i="3"/>
  <c r="S415" i="3"/>
  <c r="R415" i="3"/>
  <c r="Q415" i="3"/>
  <c r="P415" i="3"/>
  <c r="O415" i="3"/>
  <c r="N415" i="3"/>
  <c r="K415" i="3"/>
  <c r="J415" i="3"/>
  <c r="E415" i="3"/>
  <c r="B415" i="3"/>
  <c r="A415" i="3"/>
  <c r="S414" i="3"/>
  <c r="R414" i="3"/>
  <c r="Q414" i="3"/>
  <c r="P414" i="3"/>
  <c r="O414" i="3"/>
  <c r="N414" i="3"/>
  <c r="K414" i="3"/>
  <c r="J414" i="3"/>
  <c r="E414" i="3"/>
  <c r="B414" i="3"/>
  <c r="A414" i="3"/>
  <c r="S413" i="3"/>
  <c r="R413" i="3"/>
  <c r="Q413" i="3"/>
  <c r="P413" i="3"/>
  <c r="O413" i="3"/>
  <c r="N413" i="3"/>
  <c r="K413" i="3"/>
  <c r="J413" i="3"/>
  <c r="E413" i="3"/>
  <c r="B413" i="3"/>
  <c r="A413" i="3"/>
  <c r="S412" i="3"/>
  <c r="R412" i="3"/>
  <c r="Q412" i="3"/>
  <c r="P412" i="3"/>
  <c r="O412" i="3"/>
  <c r="N412" i="3"/>
  <c r="K412" i="3"/>
  <c r="J412" i="3"/>
  <c r="E412" i="3"/>
  <c r="B412" i="3"/>
  <c r="A412" i="3"/>
  <c r="S411" i="3"/>
  <c r="R411" i="3"/>
  <c r="Q411" i="3"/>
  <c r="P411" i="3"/>
  <c r="O411" i="3"/>
  <c r="N411" i="3"/>
  <c r="K411" i="3"/>
  <c r="J411" i="3"/>
  <c r="E411" i="3"/>
  <c r="B411" i="3"/>
  <c r="A411" i="3"/>
  <c r="S410" i="3"/>
  <c r="R410" i="3"/>
  <c r="Q410" i="3"/>
  <c r="P410" i="3"/>
  <c r="O410" i="3"/>
  <c r="N410" i="3"/>
  <c r="K410" i="3"/>
  <c r="J410" i="3"/>
  <c r="E410" i="3"/>
  <c r="B410" i="3"/>
  <c r="A410" i="3"/>
  <c r="S409" i="3"/>
  <c r="R409" i="3"/>
  <c r="Q409" i="3"/>
  <c r="P409" i="3"/>
  <c r="O409" i="3"/>
  <c r="N409" i="3"/>
  <c r="K409" i="3"/>
  <c r="J409" i="3"/>
  <c r="E409" i="3"/>
  <c r="B409" i="3"/>
  <c r="A409" i="3"/>
  <c r="S408" i="3"/>
  <c r="R408" i="3"/>
  <c r="Q408" i="3"/>
  <c r="P408" i="3"/>
  <c r="O408" i="3"/>
  <c r="N408" i="3"/>
  <c r="K408" i="3"/>
  <c r="J408" i="3"/>
  <c r="E408" i="3"/>
  <c r="B408" i="3"/>
  <c r="A408" i="3"/>
  <c r="S407" i="3"/>
  <c r="R407" i="3"/>
  <c r="Q407" i="3"/>
  <c r="P407" i="3"/>
  <c r="O407" i="3"/>
  <c r="N407" i="3"/>
  <c r="K407" i="3"/>
  <c r="J407" i="3"/>
  <c r="E407" i="3"/>
  <c r="B407" i="3"/>
  <c r="A407" i="3"/>
  <c r="S406" i="3"/>
  <c r="R406" i="3"/>
  <c r="Q406" i="3"/>
  <c r="P406" i="3"/>
  <c r="O406" i="3"/>
  <c r="N406" i="3"/>
  <c r="K406" i="3"/>
  <c r="J406" i="3"/>
  <c r="E406" i="3"/>
  <c r="B406" i="3"/>
  <c r="A406" i="3"/>
  <c r="S405" i="3"/>
  <c r="R405" i="3"/>
  <c r="Q405" i="3"/>
  <c r="P405" i="3"/>
  <c r="O405" i="3"/>
  <c r="N405" i="3"/>
  <c r="K405" i="3"/>
  <c r="J405" i="3"/>
  <c r="E405" i="3"/>
  <c r="B405" i="3"/>
  <c r="A405" i="3"/>
  <c r="S404" i="3"/>
  <c r="R404" i="3"/>
  <c r="Q404" i="3"/>
  <c r="P404" i="3"/>
  <c r="O404" i="3"/>
  <c r="N404" i="3"/>
  <c r="K404" i="3"/>
  <c r="J404" i="3"/>
  <c r="E404" i="3"/>
  <c r="B404" i="3"/>
  <c r="A404" i="3"/>
  <c r="S403" i="3"/>
  <c r="R403" i="3"/>
  <c r="Q403" i="3"/>
  <c r="P403" i="3"/>
  <c r="O403" i="3"/>
  <c r="N403" i="3"/>
  <c r="K403" i="3"/>
  <c r="J403" i="3"/>
  <c r="E403" i="3"/>
  <c r="B403" i="3"/>
  <c r="A403" i="3"/>
  <c r="S402" i="3"/>
  <c r="R402" i="3"/>
  <c r="Q402" i="3"/>
  <c r="P402" i="3"/>
  <c r="O402" i="3"/>
  <c r="N402" i="3"/>
  <c r="K402" i="3"/>
  <c r="J402" i="3"/>
  <c r="E402" i="3"/>
  <c r="B402" i="3"/>
  <c r="A402" i="3"/>
  <c r="S401" i="3"/>
  <c r="R401" i="3"/>
  <c r="Q401" i="3"/>
  <c r="P401" i="3"/>
  <c r="O401" i="3"/>
  <c r="N401" i="3"/>
  <c r="K401" i="3"/>
  <c r="J401" i="3"/>
  <c r="E401" i="3"/>
  <c r="B401" i="3"/>
  <c r="A401" i="3"/>
  <c r="S400" i="3"/>
  <c r="R400" i="3"/>
  <c r="Q400" i="3"/>
  <c r="P400" i="3"/>
  <c r="O400" i="3"/>
  <c r="N400" i="3"/>
  <c r="K400" i="3"/>
  <c r="J400" i="3"/>
  <c r="E400" i="3"/>
  <c r="B400" i="3"/>
  <c r="A400" i="3"/>
  <c r="S399" i="3"/>
  <c r="R399" i="3"/>
  <c r="Q399" i="3"/>
  <c r="P399" i="3"/>
  <c r="O399" i="3"/>
  <c r="N399" i="3"/>
  <c r="K399" i="3"/>
  <c r="J399" i="3"/>
  <c r="E399" i="3"/>
  <c r="B399" i="3"/>
  <c r="A399" i="3"/>
  <c r="S398" i="3"/>
  <c r="R398" i="3"/>
  <c r="Q398" i="3"/>
  <c r="P398" i="3"/>
  <c r="O398" i="3"/>
  <c r="N398" i="3"/>
  <c r="K398" i="3"/>
  <c r="J398" i="3"/>
  <c r="E398" i="3"/>
  <c r="B398" i="3"/>
  <c r="A398" i="3"/>
  <c r="S397" i="3"/>
  <c r="R397" i="3"/>
  <c r="Q397" i="3"/>
  <c r="P397" i="3"/>
  <c r="O397" i="3"/>
  <c r="N397" i="3"/>
  <c r="K397" i="3"/>
  <c r="J397" i="3"/>
  <c r="E397" i="3"/>
  <c r="B397" i="3"/>
  <c r="A397" i="3"/>
  <c r="S396" i="3"/>
  <c r="R396" i="3"/>
  <c r="Q396" i="3"/>
  <c r="P396" i="3"/>
  <c r="O396" i="3"/>
  <c r="N396" i="3"/>
  <c r="K396" i="3"/>
  <c r="J396" i="3"/>
  <c r="E396" i="3"/>
  <c r="B396" i="3"/>
  <c r="A396" i="3"/>
  <c r="S395" i="3"/>
  <c r="R395" i="3"/>
  <c r="Q395" i="3"/>
  <c r="P395" i="3"/>
  <c r="O395" i="3"/>
  <c r="N395" i="3"/>
  <c r="K395" i="3"/>
  <c r="J395" i="3"/>
  <c r="E395" i="3"/>
  <c r="B395" i="3"/>
  <c r="A395" i="3"/>
  <c r="S394" i="3"/>
  <c r="R394" i="3"/>
  <c r="Q394" i="3"/>
  <c r="P394" i="3"/>
  <c r="O394" i="3"/>
  <c r="N394" i="3"/>
  <c r="K394" i="3"/>
  <c r="J394" i="3"/>
  <c r="E394" i="3"/>
  <c r="B394" i="3"/>
  <c r="A394" i="3"/>
  <c r="S393" i="3"/>
  <c r="R393" i="3"/>
  <c r="Q393" i="3"/>
  <c r="P393" i="3"/>
  <c r="O393" i="3"/>
  <c r="N393" i="3"/>
  <c r="K393" i="3"/>
  <c r="J393" i="3"/>
  <c r="E393" i="3"/>
  <c r="B393" i="3"/>
  <c r="A393" i="3"/>
  <c r="S392" i="3"/>
  <c r="R392" i="3"/>
  <c r="Q392" i="3"/>
  <c r="P392" i="3"/>
  <c r="O392" i="3"/>
  <c r="N392" i="3"/>
  <c r="K392" i="3"/>
  <c r="J392" i="3"/>
  <c r="E392" i="3"/>
  <c r="B392" i="3"/>
  <c r="A392" i="3"/>
  <c r="S391" i="3"/>
  <c r="R391" i="3"/>
  <c r="Q391" i="3"/>
  <c r="P391" i="3"/>
  <c r="O391" i="3"/>
  <c r="N391" i="3"/>
  <c r="K391" i="3"/>
  <c r="J391" i="3"/>
  <c r="E391" i="3"/>
  <c r="B391" i="3"/>
  <c r="A391" i="3"/>
  <c r="S390" i="3"/>
  <c r="R390" i="3"/>
  <c r="Q390" i="3"/>
  <c r="P390" i="3"/>
  <c r="O390" i="3"/>
  <c r="N390" i="3"/>
  <c r="K390" i="3"/>
  <c r="J390" i="3"/>
  <c r="E390" i="3"/>
  <c r="B390" i="3"/>
  <c r="A390" i="3"/>
  <c r="S389" i="3"/>
  <c r="R389" i="3"/>
  <c r="Q389" i="3"/>
  <c r="P389" i="3"/>
  <c r="O389" i="3"/>
  <c r="N389" i="3"/>
  <c r="K389" i="3"/>
  <c r="J389" i="3"/>
  <c r="E389" i="3"/>
  <c r="B389" i="3"/>
  <c r="A389" i="3"/>
  <c r="S388" i="3"/>
  <c r="R388" i="3"/>
  <c r="Q388" i="3"/>
  <c r="P388" i="3"/>
  <c r="O388" i="3"/>
  <c r="N388" i="3"/>
  <c r="K388" i="3"/>
  <c r="J388" i="3"/>
  <c r="E388" i="3"/>
  <c r="B388" i="3"/>
  <c r="A388" i="3"/>
  <c r="S387" i="3"/>
  <c r="R387" i="3"/>
  <c r="Q387" i="3"/>
  <c r="P387" i="3"/>
  <c r="O387" i="3"/>
  <c r="N387" i="3"/>
  <c r="K387" i="3"/>
  <c r="J387" i="3"/>
  <c r="E387" i="3"/>
  <c r="B387" i="3"/>
  <c r="A387" i="3"/>
  <c r="S386" i="3"/>
  <c r="R386" i="3"/>
  <c r="Q386" i="3"/>
  <c r="P386" i="3"/>
  <c r="O386" i="3"/>
  <c r="N386" i="3"/>
  <c r="K386" i="3"/>
  <c r="J386" i="3"/>
  <c r="E386" i="3"/>
  <c r="B386" i="3"/>
  <c r="A386" i="3"/>
  <c r="S385" i="3"/>
  <c r="R385" i="3"/>
  <c r="Q385" i="3"/>
  <c r="P385" i="3"/>
  <c r="O385" i="3"/>
  <c r="N385" i="3"/>
  <c r="K385" i="3"/>
  <c r="J385" i="3"/>
  <c r="E385" i="3"/>
  <c r="B385" i="3"/>
  <c r="A385" i="3"/>
  <c r="S384" i="3"/>
  <c r="R384" i="3"/>
  <c r="Q384" i="3"/>
  <c r="P384" i="3"/>
  <c r="O384" i="3"/>
  <c r="N384" i="3"/>
  <c r="K384" i="3"/>
  <c r="J384" i="3"/>
  <c r="E384" i="3"/>
  <c r="B384" i="3"/>
  <c r="A384" i="3"/>
  <c r="S383" i="3"/>
  <c r="R383" i="3"/>
  <c r="Q383" i="3"/>
  <c r="P383" i="3"/>
  <c r="O383" i="3"/>
  <c r="N383" i="3"/>
  <c r="K383" i="3"/>
  <c r="J383" i="3"/>
  <c r="E383" i="3"/>
  <c r="B383" i="3"/>
  <c r="A383" i="3"/>
  <c r="S382" i="3"/>
  <c r="R382" i="3"/>
  <c r="Q382" i="3"/>
  <c r="P382" i="3"/>
  <c r="O382" i="3"/>
  <c r="N382" i="3"/>
  <c r="K382" i="3"/>
  <c r="J382" i="3"/>
  <c r="E382" i="3"/>
  <c r="B382" i="3"/>
  <c r="A382" i="3"/>
  <c r="S381" i="3"/>
  <c r="R381" i="3"/>
  <c r="Q381" i="3"/>
  <c r="P381" i="3"/>
  <c r="O381" i="3"/>
  <c r="N381" i="3"/>
  <c r="K381" i="3"/>
  <c r="J381" i="3"/>
  <c r="E381" i="3"/>
  <c r="B381" i="3"/>
  <c r="A381" i="3"/>
  <c r="S380" i="3"/>
  <c r="R380" i="3"/>
  <c r="Q380" i="3"/>
  <c r="P380" i="3"/>
  <c r="O380" i="3"/>
  <c r="N380" i="3"/>
  <c r="K380" i="3"/>
  <c r="J380" i="3"/>
  <c r="E380" i="3"/>
  <c r="B380" i="3"/>
  <c r="A380" i="3"/>
  <c r="S379" i="3"/>
  <c r="R379" i="3"/>
  <c r="Q379" i="3"/>
  <c r="P379" i="3"/>
  <c r="O379" i="3"/>
  <c r="N379" i="3"/>
  <c r="K379" i="3"/>
  <c r="J379" i="3"/>
  <c r="E379" i="3"/>
  <c r="B379" i="3"/>
  <c r="A379" i="3"/>
  <c r="S378" i="3"/>
  <c r="R378" i="3"/>
  <c r="Q378" i="3"/>
  <c r="P378" i="3"/>
  <c r="O378" i="3"/>
  <c r="N378" i="3"/>
  <c r="K378" i="3"/>
  <c r="J378" i="3"/>
  <c r="E378" i="3"/>
  <c r="B378" i="3"/>
  <c r="A378" i="3"/>
  <c r="S377" i="3"/>
  <c r="R377" i="3"/>
  <c r="Q377" i="3"/>
  <c r="P377" i="3"/>
  <c r="O377" i="3"/>
  <c r="N377" i="3"/>
  <c r="K377" i="3"/>
  <c r="J377" i="3"/>
  <c r="E377" i="3"/>
  <c r="B377" i="3"/>
  <c r="A377" i="3"/>
  <c r="S376" i="3"/>
  <c r="R376" i="3"/>
  <c r="Q376" i="3"/>
  <c r="P376" i="3"/>
  <c r="O376" i="3"/>
  <c r="N376" i="3"/>
  <c r="K376" i="3"/>
  <c r="J376" i="3"/>
  <c r="E376" i="3"/>
  <c r="B376" i="3"/>
  <c r="A376" i="3"/>
  <c r="S375" i="3"/>
  <c r="R375" i="3"/>
  <c r="Q375" i="3"/>
  <c r="P375" i="3"/>
  <c r="O375" i="3"/>
  <c r="N375" i="3"/>
  <c r="K375" i="3"/>
  <c r="J375" i="3"/>
  <c r="E375" i="3"/>
  <c r="B375" i="3"/>
  <c r="A375" i="3"/>
  <c r="S374" i="3"/>
  <c r="R374" i="3"/>
  <c r="Q374" i="3"/>
  <c r="P374" i="3"/>
  <c r="O374" i="3"/>
  <c r="N374" i="3"/>
  <c r="K374" i="3"/>
  <c r="J374" i="3"/>
  <c r="E374" i="3"/>
  <c r="B374" i="3"/>
  <c r="A374" i="3"/>
  <c r="S373" i="3"/>
  <c r="R373" i="3"/>
  <c r="Q373" i="3"/>
  <c r="P373" i="3"/>
  <c r="O373" i="3"/>
  <c r="N373" i="3"/>
  <c r="K373" i="3"/>
  <c r="J373" i="3"/>
  <c r="E373" i="3"/>
  <c r="B373" i="3"/>
  <c r="A373" i="3"/>
  <c r="S372" i="3"/>
  <c r="R372" i="3"/>
  <c r="Q372" i="3"/>
  <c r="P372" i="3"/>
  <c r="O372" i="3"/>
  <c r="N372" i="3"/>
  <c r="K372" i="3"/>
  <c r="J372" i="3"/>
  <c r="E372" i="3"/>
  <c r="B372" i="3"/>
  <c r="A372" i="3"/>
  <c r="S371" i="3"/>
  <c r="R371" i="3"/>
  <c r="Q371" i="3"/>
  <c r="P371" i="3"/>
  <c r="O371" i="3"/>
  <c r="N371" i="3"/>
  <c r="K371" i="3"/>
  <c r="J371" i="3"/>
  <c r="E371" i="3"/>
  <c r="B371" i="3"/>
  <c r="A371" i="3"/>
  <c r="S370" i="3"/>
  <c r="R370" i="3"/>
  <c r="Q370" i="3"/>
  <c r="P370" i="3"/>
  <c r="O370" i="3"/>
  <c r="N370" i="3"/>
  <c r="K370" i="3"/>
  <c r="J370" i="3"/>
  <c r="E370" i="3"/>
  <c r="B370" i="3"/>
  <c r="A370" i="3"/>
  <c r="S369" i="3"/>
  <c r="R369" i="3"/>
  <c r="Q369" i="3"/>
  <c r="P369" i="3"/>
  <c r="O369" i="3"/>
  <c r="N369" i="3"/>
  <c r="K369" i="3"/>
  <c r="J369" i="3"/>
  <c r="E369" i="3"/>
  <c r="B369" i="3"/>
  <c r="A369" i="3"/>
  <c r="S368" i="3"/>
  <c r="R368" i="3"/>
  <c r="Q368" i="3"/>
  <c r="P368" i="3"/>
  <c r="O368" i="3"/>
  <c r="N368" i="3"/>
  <c r="K368" i="3"/>
  <c r="J368" i="3"/>
  <c r="E368" i="3"/>
  <c r="B368" i="3"/>
  <c r="A368" i="3"/>
  <c r="S367" i="3"/>
  <c r="R367" i="3"/>
  <c r="Q367" i="3"/>
  <c r="P367" i="3"/>
  <c r="O367" i="3"/>
  <c r="N367" i="3"/>
  <c r="K367" i="3"/>
  <c r="J367" i="3"/>
  <c r="E367" i="3"/>
  <c r="B367" i="3"/>
  <c r="A367" i="3"/>
  <c r="S366" i="3"/>
  <c r="R366" i="3"/>
  <c r="Q366" i="3"/>
  <c r="P366" i="3"/>
  <c r="O366" i="3"/>
  <c r="N366" i="3"/>
  <c r="K366" i="3"/>
  <c r="J366" i="3"/>
  <c r="E366" i="3"/>
  <c r="B366" i="3"/>
  <c r="A366" i="3"/>
  <c r="S365" i="3"/>
  <c r="R365" i="3"/>
  <c r="Q365" i="3"/>
  <c r="P365" i="3"/>
  <c r="O365" i="3"/>
  <c r="N365" i="3"/>
  <c r="K365" i="3"/>
  <c r="J365" i="3"/>
  <c r="E365" i="3"/>
  <c r="B365" i="3"/>
  <c r="A365" i="3"/>
  <c r="S364" i="3"/>
  <c r="R364" i="3"/>
  <c r="Q364" i="3"/>
  <c r="P364" i="3"/>
  <c r="O364" i="3"/>
  <c r="N364" i="3"/>
  <c r="K364" i="3"/>
  <c r="J364" i="3"/>
  <c r="E364" i="3"/>
  <c r="B364" i="3"/>
  <c r="A364" i="3"/>
  <c r="S363" i="3"/>
  <c r="R363" i="3"/>
  <c r="Q363" i="3"/>
  <c r="P363" i="3"/>
  <c r="O363" i="3"/>
  <c r="N363" i="3"/>
  <c r="K363" i="3"/>
  <c r="J363" i="3"/>
  <c r="E363" i="3"/>
  <c r="B363" i="3"/>
  <c r="A363" i="3"/>
  <c r="S362" i="3"/>
  <c r="R362" i="3"/>
  <c r="Q362" i="3"/>
  <c r="P362" i="3"/>
  <c r="O362" i="3"/>
  <c r="N362" i="3"/>
  <c r="K362" i="3"/>
  <c r="J362" i="3"/>
  <c r="E362" i="3"/>
  <c r="B362" i="3"/>
  <c r="A362" i="3"/>
  <c r="S361" i="3"/>
  <c r="R361" i="3"/>
  <c r="Q361" i="3"/>
  <c r="P361" i="3"/>
  <c r="O361" i="3"/>
  <c r="N361" i="3"/>
  <c r="K361" i="3"/>
  <c r="J361" i="3"/>
  <c r="E361" i="3"/>
  <c r="B361" i="3"/>
  <c r="A361" i="3"/>
  <c r="S360" i="3"/>
  <c r="R360" i="3"/>
  <c r="Q360" i="3"/>
  <c r="P360" i="3"/>
  <c r="O360" i="3"/>
  <c r="N360" i="3"/>
  <c r="K360" i="3"/>
  <c r="J360" i="3"/>
  <c r="E360" i="3"/>
  <c r="B360" i="3"/>
  <c r="A360" i="3"/>
  <c r="S359" i="3"/>
  <c r="R359" i="3"/>
  <c r="Q359" i="3"/>
  <c r="P359" i="3"/>
  <c r="O359" i="3"/>
  <c r="N359" i="3"/>
  <c r="K359" i="3"/>
  <c r="J359" i="3"/>
  <c r="E359" i="3"/>
  <c r="B359" i="3"/>
  <c r="A359" i="3"/>
  <c r="S358" i="3"/>
  <c r="R358" i="3"/>
  <c r="Q358" i="3"/>
  <c r="P358" i="3"/>
  <c r="O358" i="3"/>
  <c r="N358" i="3"/>
  <c r="K358" i="3"/>
  <c r="J358" i="3"/>
  <c r="E358" i="3"/>
  <c r="B358" i="3"/>
  <c r="A358" i="3"/>
  <c r="S357" i="3"/>
  <c r="R357" i="3"/>
  <c r="Q357" i="3"/>
  <c r="P357" i="3"/>
  <c r="O357" i="3"/>
  <c r="N357" i="3"/>
  <c r="K357" i="3"/>
  <c r="J357" i="3"/>
  <c r="E357" i="3"/>
  <c r="B357" i="3"/>
  <c r="A357" i="3"/>
  <c r="S356" i="3"/>
  <c r="R356" i="3"/>
  <c r="Q356" i="3"/>
  <c r="P356" i="3"/>
  <c r="O356" i="3"/>
  <c r="N356" i="3"/>
  <c r="K356" i="3"/>
  <c r="J356" i="3"/>
  <c r="E356" i="3"/>
  <c r="B356" i="3"/>
  <c r="A356" i="3"/>
  <c r="S355" i="3"/>
  <c r="R355" i="3"/>
  <c r="Q355" i="3"/>
  <c r="P355" i="3"/>
  <c r="O355" i="3"/>
  <c r="N355" i="3"/>
  <c r="K355" i="3"/>
  <c r="J355" i="3"/>
  <c r="E355" i="3"/>
  <c r="B355" i="3"/>
  <c r="A355" i="3"/>
  <c r="S354" i="3"/>
  <c r="R354" i="3"/>
  <c r="Q354" i="3"/>
  <c r="P354" i="3"/>
  <c r="O354" i="3"/>
  <c r="N354" i="3"/>
  <c r="K354" i="3"/>
  <c r="J354" i="3"/>
  <c r="E354" i="3"/>
  <c r="B354" i="3"/>
  <c r="A354" i="3"/>
  <c r="S353" i="3"/>
  <c r="R353" i="3"/>
  <c r="Q353" i="3"/>
  <c r="P353" i="3"/>
  <c r="O353" i="3"/>
  <c r="N353" i="3"/>
  <c r="K353" i="3"/>
  <c r="J353" i="3"/>
  <c r="E353" i="3"/>
  <c r="B353" i="3"/>
  <c r="A353" i="3"/>
  <c r="S352" i="3"/>
  <c r="R352" i="3"/>
  <c r="Q352" i="3"/>
  <c r="P352" i="3"/>
  <c r="O352" i="3"/>
  <c r="N352" i="3"/>
  <c r="K352" i="3"/>
  <c r="J352" i="3"/>
  <c r="E352" i="3"/>
  <c r="B352" i="3"/>
  <c r="A352" i="3"/>
  <c r="S351" i="3"/>
  <c r="R351" i="3"/>
  <c r="Q351" i="3"/>
  <c r="P351" i="3"/>
  <c r="O351" i="3"/>
  <c r="N351" i="3"/>
  <c r="K351" i="3"/>
  <c r="J351" i="3"/>
  <c r="E351" i="3"/>
  <c r="B351" i="3"/>
  <c r="A351" i="3"/>
  <c r="S350" i="3"/>
  <c r="R350" i="3"/>
  <c r="Q350" i="3"/>
  <c r="P350" i="3"/>
  <c r="O350" i="3"/>
  <c r="N350" i="3"/>
  <c r="K350" i="3"/>
  <c r="J350" i="3"/>
  <c r="E350" i="3"/>
  <c r="B350" i="3"/>
  <c r="A350" i="3"/>
  <c r="S349" i="3"/>
  <c r="R349" i="3"/>
  <c r="Q349" i="3"/>
  <c r="P349" i="3"/>
  <c r="O349" i="3"/>
  <c r="N349" i="3"/>
  <c r="K349" i="3"/>
  <c r="J349" i="3"/>
  <c r="E349" i="3"/>
  <c r="B349" i="3"/>
  <c r="A349" i="3"/>
  <c r="S348" i="3"/>
  <c r="R348" i="3"/>
  <c r="Q348" i="3"/>
  <c r="P348" i="3"/>
  <c r="O348" i="3"/>
  <c r="N348" i="3"/>
  <c r="K348" i="3"/>
  <c r="J348" i="3"/>
  <c r="E348" i="3"/>
  <c r="B348" i="3"/>
  <c r="A348" i="3"/>
  <c r="S347" i="3"/>
  <c r="R347" i="3"/>
  <c r="Q347" i="3"/>
  <c r="P347" i="3"/>
  <c r="O347" i="3"/>
  <c r="N347" i="3"/>
  <c r="K347" i="3"/>
  <c r="J347" i="3"/>
  <c r="E347" i="3"/>
  <c r="B347" i="3"/>
  <c r="A347" i="3"/>
  <c r="S346" i="3"/>
  <c r="R346" i="3"/>
  <c r="Q346" i="3"/>
  <c r="P346" i="3"/>
  <c r="O346" i="3"/>
  <c r="N346" i="3"/>
  <c r="K346" i="3"/>
  <c r="J346" i="3"/>
  <c r="E346" i="3"/>
  <c r="B346" i="3"/>
  <c r="A346" i="3"/>
  <c r="S345" i="3"/>
  <c r="R345" i="3"/>
  <c r="Q345" i="3"/>
  <c r="P345" i="3"/>
  <c r="O345" i="3"/>
  <c r="N345" i="3"/>
  <c r="K345" i="3"/>
  <c r="J345" i="3"/>
  <c r="E345" i="3"/>
  <c r="B345" i="3"/>
  <c r="A345" i="3"/>
  <c r="S344" i="3"/>
  <c r="R344" i="3"/>
  <c r="Q344" i="3"/>
  <c r="P344" i="3"/>
  <c r="O344" i="3"/>
  <c r="N344" i="3"/>
  <c r="K344" i="3"/>
  <c r="J344" i="3"/>
  <c r="E344" i="3"/>
  <c r="B344" i="3"/>
  <c r="A344" i="3"/>
  <c r="S343" i="3"/>
  <c r="R343" i="3"/>
  <c r="Q343" i="3"/>
  <c r="P343" i="3"/>
  <c r="O343" i="3"/>
  <c r="N343" i="3"/>
  <c r="K343" i="3"/>
  <c r="J343" i="3"/>
  <c r="E343" i="3"/>
  <c r="B343" i="3"/>
  <c r="A343" i="3"/>
  <c r="S342" i="3"/>
  <c r="R342" i="3"/>
  <c r="Q342" i="3"/>
  <c r="P342" i="3"/>
  <c r="O342" i="3"/>
  <c r="N342" i="3"/>
  <c r="K342" i="3"/>
  <c r="J342" i="3"/>
  <c r="E342" i="3"/>
  <c r="B342" i="3"/>
  <c r="A342" i="3"/>
  <c r="S341" i="3"/>
  <c r="R341" i="3"/>
  <c r="Q341" i="3"/>
  <c r="P341" i="3"/>
  <c r="O341" i="3"/>
  <c r="N341" i="3"/>
  <c r="K341" i="3"/>
  <c r="J341" i="3"/>
  <c r="E341" i="3"/>
  <c r="B341" i="3"/>
  <c r="A341" i="3"/>
  <c r="S340" i="3"/>
  <c r="R340" i="3"/>
  <c r="Q340" i="3"/>
  <c r="P340" i="3"/>
  <c r="O340" i="3"/>
  <c r="N340" i="3"/>
  <c r="K340" i="3"/>
  <c r="J340" i="3"/>
  <c r="E340" i="3"/>
  <c r="B340" i="3"/>
  <c r="A340" i="3"/>
  <c r="S339" i="3"/>
  <c r="R339" i="3"/>
  <c r="Q339" i="3"/>
  <c r="P339" i="3"/>
  <c r="O339" i="3"/>
  <c r="N339" i="3"/>
  <c r="K339" i="3"/>
  <c r="J339" i="3"/>
  <c r="E339" i="3"/>
  <c r="B339" i="3"/>
  <c r="A339" i="3"/>
  <c r="S338" i="3"/>
  <c r="R338" i="3"/>
  <c r="Q338" i="3"/>
  <c r="P338" i="3"/>
  <c r="O338" i="3"/>
  <c r="N338" i="3"/>
  <c r="K338" i="3"/>
  <c r="J338" i="3"/>
  <c r="E338" i="3"/>
  <c r="B338" i="3"/>
  <c r="A338" i="3"/>
  <c r="S337" i="3"/>
  <c r="R337" i="3"/>
  <c r="Q337" i="3"/>
  <c r="P337" i="3"/>
  <c r="O337" i="3"/>
  <c r="N337" i="3"/>
  <c r="K337" i="3"/>
  <c r="J337" i="3"/>
  <c r="E337" i="3"/>
  <c r="B337" i="3"/>
  <c r="A337" i="3"/>
  <c r="S336" i="3"/>
  <c r="R336" i="3"/>
  <c r="Q336" i="3"/>
  <c r="P336" i="3"/>
  <c r="O336" i="3"/>
  <c r="N336" i="3"/>
  <c r="K336" i="3"/>
  <c r="J336" i="3"/>
  <c r="E336" i="3"/>
  <c r="B336" i="3"/>
  <c r="A336" i="3"/>
  <c r="S335" i="3"/>
  <c r="R335" i="3"/>
  <c r="Q335" i="3"/>
  <c r="P335" i="3"/>
  <c r="O335" i="3"/>
  <c r="N335" i="3"/>
  <c r="K335" i="3"/>
  <c r="J335" i="3"/>
  <c r="E335" i="3"/>
  <c r="B335" i="3"/>
  <c r="A335" i="3"/>
  <c r="S334" i="3"/>
  <c r="R334" i="3"/>
  <c r="Q334" i="3"/>
  <c r="P334" i="3"/>
  <c r="O334" i="3"/>
  <c r="N334" i="3"/>
  <c r="K334" i="3"/>
  <c r="J334" i="3"/>
  <c r="E334" i="3"/>
  <c r="B334" i="3"/>
  <c r="A334" i="3"/>
  <c r="S333" i="3"/>
  <c r="R333" i="3"/>
  <c r="Q333" i="3"/>
  <c r="P333" i="3"/>
  <c r="O333" i="3"/>
  <c r="N333" i="3"/>
  <c r="K333" i="3"/>
  <c r="J333" i="3"/>
  <c r="E333" i="3"/>
  <c r="B333" i="3"/>
  <c r="A333" i="3"/>
  <c r="S332" i="3"/>
  <c r="R332" i="3"/>
  <c r="Q332" i="3"/>
  <c r="P332" i="3"/>
  <c r="O332" i="3"/>
  <c r="N332" i="3"/>
  <c r="K332" i="3"/>
  <c r="J332" i="3"/>
  <c r="E332" i="3"/>
  <c r="B332" i="3"/>
  <c r="A332" i="3"/>
  <c r="S331" i="3"/>
  <c r="R331" i="3"/>
  <c r="Q331" i="3"/>
  <c r="P331" i="3"/>
  <c r="O331" i="3"/>
  <c r="N331" i="3"/>
  <c r="K331" i="3"/>
  <c r="J331" i="3"/>
  <c r="E331" i="3"/>
  <c r="B331" i="3"/>
  <c r="A331" i="3"/>
  <c r="S330" i="3"/>
  <c r="R330" i="3"/>
  <c r="Q330" i="3"/>
  <c r="P330" i="3"/>
  <c r="O330" i="3"/>
  <c r="N330" i="3"/>
  <c r="K330" i="3"/>
  <c r="J330" i="3"/>
  <c r="E330" i="3"/>
  <c r="B330" i="3"/>
  <c r="A330" i="3"/>
  <c r="S329" i="3"/>
  <c r="R329" i="3"/>
  <c r="Q329" i="3"/>
  <c r="P329" i="3"/>
  <c r="O329" i="3"/>
  <c r="N329" i="3"/>
  <c r="K329" i="3"/>
  <c r="J329" i="3"/>
  <c r="E329" i="3"/>
  <c r="B329" i="3"/>
  <c r="A329" i="3"/>
  <c r="S328" i="3"/>
  <c r="R328" i="3"/>
  <c r="Q328" i="3"/>
  <c r="P328" i="3"/>
  <c r="O328" i="3"/>
  <c r="N328" i="3"/>
  <c r="K328" i="3"/>
  <c r="J328" i="3"/>
  <c r="E328" i="3"/>
  <c r="B328" i="3"/>
  <c r="A328" i="3"/>
  <c r="S327" i="3"/>
  <c r="R327" i="3"/>
  <c r="Q327" i="3"/>
  <c r="P327" i="3"/>
  <c r="O327" i="3"/>
  <c r="N327" i="3"/>
  <c r="K327" i="3"/>
  <c r="J327" i="3"/>
  <c r="E327" i="3"/>
  <c r="B327" i="3"/>
  <c r="A327" i="3"/>
  <c r="S326" i="3"/>
  <c r="R326" i="3"/>
  <c r="Q326" i="3"/>
  <c r="P326" i="3"/>
  <c r="O326" i="3"/>
  <c r="N326" i="3"/>
  <c r="K326" i="3"/>
  <c r="J326" i="3"/>
  <c r="E326" i="3"/>
  <c r="B326" i="3"/>
  <c r="A326" i="3"/>
  <c r="S325" i="3"/>
  <c r="R325" i="3"/>
  <c r="Q325" i="3"/>
  <c r="P325" i="3"/>
  <c r="O325" i="3"/>
  <c r="N325" i="3"/>
  <c r="K325" i="3"/>
  <c r="J325" i="3"/>
  <c r="E325" i="3"/>
  <c r="B325" i="3"/>
  <c r="A325" i="3"/>
  <c r="S324" i="3"/>
  <c r="R324" i="3"/>
  <c r="Q324" i="3"/>
  <c r="P324" i="3"/>
  <c r="O324" i="3"/>
  <c r="N324" i="3"/>
  <c r="K324" i="3"/>
  <c r="J324" i="3"/>
  <c r="E324" i="3"/>
  <c r="B324" i="3"/>
  <c r="A324" i="3"/>
  <c r="S323" i="3"/>
  <c r="R323" i="3"/>
  <c r="Q323" i="3"/>
  <c r="P323" i="3"/>
  <c r="O323" i="3"/>
  <c r="N323" i="3"/>
  <c r="K323" i="3"/>
  <c r="J323" i="3"/>
  <c r="E323" i="3"/>
  <c r="B323" i="3"/>
  <c r="A323" i="3"/>
  <c r="S322" i="3"/>
  <c r="R322" i="3"/>
  <c r="Q322" i="3"/>
  <c r="P322" i="3"/>
  <c r="O322" i="3"/>
  <c r="N322" i="3"/>
  <c r="K322" i="3"/>
  <c r="J322" i="3"/>
  <c r="E322" i="3"/>
  <c r="B322" i="3"/>
  <c r="A322" i="3"/>
  <c r="S321" i="3"/>
  <c r="R321" i="3"/>
  <c r="Q321" i="3"/>
  <c r="P321" i="3"/>
  <c r="O321" i="3"/>
  <c r="N321" i="3"/>
  <c r="K321" i="3"/>
  <c r="J321" i="3"/>
  <c r="E321" i="3"/>
  <c r="B321" i="3"/>
  <c r="A321" i="3"/>
  <c r="S320" i="3"/>
  <c r="R320" i="3"/>
  <c r="Q320" i="3"/>
  <c r="P320" i="3"/>
  <c r="O320" i="3"/>
  <c r="N320" i="3"/>
  <c r="K320" i="3"/>
  <c r="J320" i="3"/>
  <c r="E320" i="3"/>
  <c r="B320" i="3"/>
  <c r="A320" i="3"/>
  <c r="S319" i="3"/>
  <c r="R319" i="3"/>
  <c r="Q319" i="3"/>
  <c r="P319" i="3"/>
  <c r="O319" i="3"/>
  <c r="N319" i="3"/>
  <c r="K319" i="3"/>
  <c r="J319" i="3"/>
  <c r="E319" i="3"/>
  <c r="B319" i="3"/>
  <c r="A319" i="3"/>
  <c r="S318" i="3"/>
  <c r="R318" i="3"/>
  <c r="Q318" i="3"/>
  <c r="P318" i="3"/>
  <c r="O318" i="3"/>
  <c r="N318" i="3"/>
  <c r="K318" i="3"/>
  <c r="J318" i="3"/>
  <c r="E318" i="3"/>
  <c r="B318" i="3"/>
  <c r="A318" i="3"/>
  <c r="S317" i="3"/>
  <c r="R317" i="3"/>
  <c r="Q317" i="3"/>
  <c r="P317" i="3"/>
  <c r="O317" i="3"/>
  <c r="N317" i="3"/>
  <c r="K317" i="3"/>
  <c r="J317" i="3"/>
  <c r="E317" i="3"/>
  <c r="B317" i="3"/>
  <c r="A317" i="3"/>
  <c r="S316" i="3"/>
  <c r="R316" i="3"/>
  <c r="Q316" i="3"/>
  <c r="P316" i="3"/>
  <c r="O316" i="3"/>
  <c r="N316" i="3"/>
  <c r="K316" i="3"/>
  <c r="J316" i="3"/>
  <c r="E316" i="3"/>
  <c r="B316" i="3"/>
  <c r="A316" i="3"/>
  <c r="S315" i="3"/>
  <c r="R315" i="3"/>
  <c r="Q315" i="3"/>
  <c r="P315" i="3"/>
  <c r="O315" i="3"/>
  <c r="N315" i="3"/>
  <c r="K315" i="3"/>
  <c r="J315" i="3"/>
  <c r="E315" i="3"/>
  <c r="B315" i="3"/>
  <c r="A315" i="3"/>
  <c r="S314" i="3"/>
  <c r="R314" i="3"/>
  <c r="Q314" i="3"/>
  <c r="P314" i="3"/>
  <c r="O314" i="3"/>
  <c r="N314" i="3"/>
  <c r="K314" i="3"/>
  <c r="J314" i="3"/>
  <c r="E314" i="3"/>
  <c r="B314" i="3"/>
  <c r="A314" i="3"/>
  <c r="S313" i="3"/>
  <c r="R313" i="3"/>
  <c r="Q313" i="3"/>
  <c r="P313" i="3"/>
  <c r="O313" i="3"/>
  <c r="N313" i="3"/>
  <c r="K313" i="3"/>
  <c r="J313" i="3"/>
  <c r="E313" i="3"/>
  <c r="B313" i="3"/>
  <c r="A313" i="3"/>
  <c r="S312" i="3"/>
  <c r="R312" i="3"/>
  <c r="Q312" i="3"/>
  <c r="P312" i="3"/>
  <c r="O312" i="3"/>
  <c r="N312" i="3"/>
  <c r="K312" i="3"/>
  <c r="J312" i="3"/>
  <c r="E312" i="3"/>
  <c r="B312" i="3"/>
  <c r="A312" i="3"/>
  <c r="S311" i="3"/>
  <c r="R311" i="3"/>
  <c r="Q311" i="3"/>
  <c r="P311" i="3"/>
  <c r="O311" i="3"/>
  <c r="N311" i="3"/>
  <c r="K311" i="3"/>
  <c r="J311" i="3"/>
  <c r="E311" i="3"/>
  <c r="B311" i="3"/>
  <c r="A311" i="3"/>
  <c r="S310" i="3"/>
  <c r="R310" i="3"/>
  <c r="Q310" i="3"/>
  <c r="P310" i="3"/>
  <c r="O310" i="3"/>
  <c r="N310" i="3"/>
  <c r="K310" i="3"/>
  <c r="J310" i="3"/>
  <c r="E310" i="3"/>
  <c r="B310" i="3"/>
  <c r="A310" i="3"/>
  <c r="S309" i="3"/>
  <c r="R309" i="3"/>
  <c r="Q309" i="3"/>
  <c r="P309" i="3"/>
  <c r="O309" i="3"/>
  <c r="N309" i="3"/>
  <c r="K309" i="3"/>
  <c r="J309" i="3"/>
  <c r="E309" i="3"/>
  <c r="B309" i="3"/>
  <c r="A309" i="3"/>
  <c r="S308" i="3"/>
  <c r="R308" i="3"/>
  <c r="Q308" i="3"/>
  <c r="P308" i="3"/>
  <c r="O308" i="3"/>
  <c r="N308" i="3"/>
  <c r="K308" i="3"/>
  <c r="J308" i="3"/>
  <c r="E308" i="3"/>
  <c r="B308" i="3"/>
  <c r="A308" i="3"/>
  <c r="S307" i="3"/>
  <c r="R307" i="3"/>
  <c r="Q307" i="3"/>
  <c r="P307" i="3"/>
  <c r="O307" i="3"/>
  <c r="N307" i="3"/>
  <c r="K307" i="3"/>
  <c r="J307" i="3"/>
  <c r="E307" i="3"/>
  <c r="B307" i="3"/>
  <c r="A307" i="3"/>
  <c r="S306" i="3"/>
  <c r="R306" i="3"/>
  <c r="Q306" i="3"/>
  <c r="P306" i="3"/>
  <c r="O306" i="3"/>
  <c r="N306" i="3"/>
  <c r="K306" i="3"/>
  <c r="J306" i="3"/>
  <c r="E306" i="3"/>
  <c r="B306" i="3"/>
  <c r="A306" i="3"/>
  <c r="S305" i="3"/>
  <c r="R305" i="3"/>
  <c r="Q305" i="3"/>
  <c r="P305" i="3"/>
  <c r="O305" i="3"/>
  <c r="N305" i="3"/>
  <c r="K305" i="3"/>
  <c r="J305" i="3"/>
  <c r="E305" i="3"/>
  <c r="B305" i="3"/>
  <c r="A305" i="3"/>
  <c r="S304" i="3"/>
  <c r="R304" i="3"/>
  <c r="Q304" i="3"/>
  <c r="P304" i="3"/>
  <c r="O304" i="3"/>
  <c r="N304" i="3"/>
  <c r="K304" i="3"/>
  <c r="J304" i="3"/>
  <c r="E304" i="3"/>
  <c r="B304" i="3"/>
  <c r="A304" i="3"/>
  <c r="S303" i="3"/>
  <c r="R303" i="3"/>
  <c r="Q303" i="3"/>
  <c r="P303" i="3"/>
  <c r="O303" i="3"/>
  <c r="N303" i="3"/>
  <c r="K303" i="3"/>
  <c r="J303" i="3"/>
  <c r="E303" i="3"/>
  <c r="B303" i="3"/>
  <c r="A303" i="3"/>
  <c r="S302" i="3"/>
  <c r="R302" i="3"/>
  <c r="Q302" i="3"/>
  <c r="P302" i="3"/>
  <c r="O302" i="3"/>
  <c r="N302" i="3"/>
  <c r="K302" i="3"/>
  <c r="J302" i="3"/>
  <c r="E302" i="3"/>
  <c r="B302" i="3"/>
  <c r="A302" i="3"/>
  <c r="S301" i="3"/>
  <c r="R301" i="3"/>
  <c r="Q301" i="3"/>
  <c r="P301" i="3"/>
  <c r="O301" i="3"/>
  <c r="N301" i="3"/>
  <c r="K301" i="3"/>
  <c r="J301" i="3"/>
  <c r="E301" i="3"/>
  <c r="B301" i="3"/>
  <c r="A301" i="3"/>
  <c r="S300" i="3"/>
  <c r="R300" i="3"/>
  <c r="Q300" i="3"/>
  <c r="P300" i="3"/>
  <c r="O300" i="3"/>
  <c r="N300" i="3"/>
  <c r="K300" i="3"/>
  <c r="J300" i="3"/>
  <c r="E300" i="3"/>
  <c r="B300" i="3"/>
  <c r="A300" i="3"/>
  <c r="S299" i="3"/>
  <c r="R299" i="3"/>
  <c r="Q299" i="3"/>
  <c r="P299" i="3"/>
  <c r="O299" i="3"/>
  <c r="N299" i="3"/>
  <c r="K299" i="3"/>
  <c r="J299" i="3"/>
  <c r="E299" i="3"/>
  <c r="B299" i="3"/>
  <c r="A299" i="3"/>
  <c r="S298" i="3"/>
  <c r="R298" i="3"/>
  <c r="Q298" i="3"/>
  <c r="P298" i="3"/>
  <c r="O298" i="3"/>
  <c r="N298" i="3"/>
  <c r="K298" i="3"/>
  <c r="J298" i="3"/>
  <c r="E298" i="3"/>
  <c r="B298" i="3"/>
  <c r="A298" i="3"/>
  <c r="S297" i="3"/>
  <c r="R297" i="3"/>
  <c r="Q297" i="3"/>
  <c r="P297" i="3"/>
  <c r="O297" i="3"/>
  <c r="N297" i="3"/>
  <c r="K297" i="3"/>
  <c r="J297" i="3"/>
  <c r="E297" i="3"/>
  <c r="B297" i="3"/>
  <c r="A297" i="3"/>
  <c r="S296" i="3"/>
  <c r="R296" i="3"/>
  <c r="Q296" i="3"/>
  <c r="P296" i="3"/>
  <c r="O296" i="3"/>
  <c r="N296" i="3"/>
  <c r="K296" i="3"/>
  <c r="J296" i="3"/>
  <c r="E296" i="3"/>
  <c r="B296" i="3"/>
  <c r="A296" i="3"/>
  <c r="S295" i="3"/>
  <c r="R295" i="3"/>
  <c r="Q295" i="3"/>
  <c r="P295" i="3"/>
  <c r="O295" i="3"/>
  <c r="N295" i="3"/>
  <c r="K295" i="3"/>
  <c r="J295" i="3"/>
  <c r="E295" i="3"/>
  <c r="B295" i="3"/>
  <c r="A295" i="3"/>
  <c r="S294" i="3"/>
  <c r="R294" i="3"/>
  <c r="Q294" i="3"/>
  <c r="P294" i="3"/>
  <c r="O294" i="3"/>
  <c r="N294" i="3"/>
  <c r="K294" i="3"/>
  <c r="J294" i="3"/>
  <c r="E294" i="3"/>
  <c r="B294" i="3"/>
  <c r="A294" i="3"/>
  <c r="S293" i="3"/>
  <c r="R293" i="3"/>
  <c r="Q293" i="3"/>
  <c r="P293" i="3"/>
  <c r="O293" i="3"/>
  <c r="N293" i="3"/>
  <c r="K293" i="3"/>
  <c r="J293" i="3"/>
  <c r="E293" i="3"/>
  <c r="B293" i="3"/>
  <c r="A293" i="3"/>
  <c r="S292" i="3"/>
  <c r="R292" i="3"/>
  <c r="Q292" i="3"/>
  <c r="P292" i="3"/>
  <c r="O292" i="3"/>
  <c r="N292" i="3"/>
  <c r="K292" i="3"/>
  <c r="J292" i="3"/>
  <c r="E292" i="3"/>
  <c r="B292" i="3"/>
  <c r="A292" i="3"/>
  <c r="S291" i="3"/>
  <c r="R291" i="3"/>
  <c r="Q291" i="3"/>
  <c r="P291" i="3"/>
  <c r="O291" i="3"/>
  <c r="N291" i="3"/>
  <c r="K291" i="3"/>
  <c r="J291" i="3"/>
  <c r="E291" i="3"/>
  <c r="B291" i="3"/>
  <c r="A291" i="3"/>
  <c r="S290" i="3"/>
  <c r="R290" i="3"/>
  <c r="Q290" i="3"/>
  <c r="P290" i="3"/>
  <c r="O290" i="3"/>
  <c r="N290" i="3"/>
  <c r="K290" i="3"/>
  <c r="J290" i="3"/>
  <c r="E290" i="3"/>
  <c r="B290" i="3"/>
  <c r="A290" i="3"/>
  <c r="S289" i="3"/>
  <c r="R289" i="3"/>
  <c r="Q289" i="3"/>
  <c r="P289" i="3"/>
  <c r="O289" i="3"/>
  <c r="N289" i="3"/>
  <c r="K289" i="3"/>
  <c r="J289" i="3"/>
  <c r="E289" i="3"/>
  <c r="B289" i="3"/>
  <c r="A289" i="3"/>
  <c r="S288" i="3"/>
  <c r="R288" i="3"/>
  <c r="Q288" i="3"/>
  <c r="P288" i="3"/>
  <c r="O288" i="3"/>
  <c r="N288" i="3"/>
  <c r="K288" i="3"/>
  <c r="J288" i="3"/>
  <c r="E288" i="3"/>
  <c r="B288" i="3"/>
  <c r="A288" i="3"/>
  <c r="S287" i="3"/>
  <c r="R287" i="3"/>
  <c r="Q287" i="3"/>
  <c r="P287" i="3"/>
  <c r="O287" i="3"/>
  <c r="N287" i="3"/>
  <c r="K287" i="3"/>
  <c r="J287" i="3"/>
  <c r="E287" i="3"/>
  <c r="B287" i="3"/>
  <c r="A287" i="3"/>
  <c r="S286" i="3"/>
  <c r="R286" i="3"/>
  <c r="Q286" i="3"/>
  <c r="P286" i="3"/>
  <c r="O286" i="3"/>
  <c r="N286" i="3"/>
  <c r="K286" i="3"/>
  <c r="J286" i="3"/>
  <c r="E286" i="3"/>
  <c r="B286" i="3"/>
  <c r="A286" i="3"/>
  <c r="S285" i="3"/>
  <c r="R285" i="3"/>
  <c r="Q285" i="3"/>
  <c r="P285" i="3"/>
  <c r="O285" i="3"/>
  <c r="N285" i="3"/>
  <c r="K285" i="3"/>
  <c r="J285" i="3"/>
  <c r="E285" i="3"/>
  <c r="B285" i="3"/>
  <c r="A285" i="3"/>
  <c r="S284" i="3"/>
  <c r="R284" i="3"/>
  <c r="Q284" i="3"/>
  <c r="P284" i="3"/>
  <c r="O284" i="3"/>
  <c r="N284" i="3"/>
  <c r="K284" i="3"/>
  <c r="J284" i="3"/>
  <c r="E284" i="3"/>
  <c r="B284" i="3"/>
  <c r="A284" i="3"/>
  <c r="S283" i="3"/>
  <c r="R283" i="3"/>
  <c r="Q283" i="3"/>
  <c r="P283" i="3"/>
  <c r="O283" i="3"/>
  <c r="N283" i="3"/>
  <c r="K283" i="3"/>
  <c r="J283" i="3"/>
  <c r="E283" i="3"/>
  <c r="B283" i="3"/>
  <c r="A283" i="3"/>
  <c r="S282" i="3"/>
  <c r="R282" i="3"/>
  <c r="Q282" i="3"/>
  <c r="P282" i="3"/>
  <c r="O282" i="3"/>
  <c r="N282" i="3"/>
  <c r="K282" i="3"/>
  <c r="J282" i="3"/>
  <c r="E282" i="3"/>
  <c r="B282" i="3"/>
  <c r="A282" i="3"/>
  <c r="S281" i="3"/>
  <c r="R281" i="3"/>
  <c r="Q281" i="3"/>
  <c r="P281" i="3"/>
  <c r="O281" i="3"/>
  <c r="N281" i="3"/>
  <c r="K281" i="3"/>
  <c r="J281" i="3"/>
  <c r="E281" i="3"/>
  <c r="B281" i="3"/>
  <c r="A281" i="3"/>
  <c r="S280" i="3"/>
  <c r="R280" i="3"/>
  <c r="Q280" i="3"/>
  <c r="P280" i="3"/>
  <c r="O280" i="3"/>
  <c r="N280" i="3"/>
  <c r="K280" i="3"/>
  <c r="J280" i="3"/>
  <c r="E280" i="3"/>
  <c r="B280" i="3"/>
  <c r="A280" i="3"/>
  <c r="S279" i="3"/>
  <c r="R279" i="3"/>
  <c r="Q279" i="3"/>
  <c r="P279" i="3"/>
  <c r="O279" i="3"/>
  <c r="N279" i="3"/>
  <c r="K279" i="3"/>
  <c r="J279" i="3"/>
  <c r="E279" i="3"/>
  <c r="B279" i="3"/>
  <c r="A279" i="3"/>
  <c r="S278" i="3"/>
  <c r="R278" i="3"/>
  <c r="Q278" i="3"/>
  <c r="P278" i="3"/>
  <c r="O278" i="3"/>
  <c r="N278" i="3"/>
  <c r="K278" i="3"/>
  <c r="J278" i="3"/>
  <c r="E278" i="3"/>
  <c r="B278" i="3"/>
  <c r="A278" i="3"/>
  <c r="S277" i="3"/>
  <c r="R277" i="3"/>
  <c r="Q277" i="3"/>
  <c r="P277" i="3"/>
  <c r="O277" i="3"/>
  <c r="N277" i="3"/>
  <c r="K277" i="3"/>
  <c r="J277" i="3"/>
  <c r="E277" i="3"/>
  <c r="B277" i="3"/>
  <c r="A277" i="3"/>
  <c r="S276" i="3"/>
  <c r="R276" i="3"/>
  <c r="Q276" i="3"/>
  <c r="P276" i="3"/>
  <c r="O276" i="3"/>
  <c r="N276" i="3"/>
  <c r="K276" i="3"/>
  <c r="J276" i="3"/>
  <c r="E276" i="3"/>
  <c r="B276" i="3"/>
  <c r="A276" i="3"/>
  <c r="S275" i="3"/>
  <c r="R275" i="3"/>
  <c r="Q275" i="3"/>
  <c r="P275" i="3"/>
  <c r="O275" i="3"/>
  <c r="N275" i="3"/>
  <c r="K275" i="3"/>
  <c r="J275" i="3"/>
  <c r="E275" i="3"/>
  <c r="B275" i="3"/>
  <c r="A275" i="3"/>
  <c r="S274" i="3"/>
  <c r="R274" i="3"/>
  <c r="Q274" i="3"/>
  <c r="P274" i="3"/>
  <c r="O274" i="3"/>
  <c r="N274" i="3"/>
  <c r="K274" i="3"/>
  <c r="J274" i="3"/>
  <c r="E274" i="3"/>
  <c r="B274" i="3"/>
  <c r="A274" i="3"/>
  <c r="S273" i="3"/>
  <c r="R273" i="3"/>
  <c r="Q273" i="3"/>
  <c r="P273" i="3"/>
  <c r="O273" i="3"/>
  <c r="N273" i="3"/>
  <c r="K273" i="3"/>
  <c r="J273" i="3"/>
  <c r="E273" i="3"/>
  <c r="B273" i="3"/>
  <c r="A273" i="3"/>
  <c r="S272" i="3"/>
  <c r="R272" i="3"/>
  <c r="Q272" i="3"/>
  <c r="P272" i="3"/>
  <c r="O272" i="3"/>
  <c r="N272" i="3"/>
  <c r="K272" i="3"/>
  <c r="J272" i="3"/>
  <c r="E272" i="3"/>
  <c r="B272" i="3"/>
  <c r="A272" i="3"/>
  <c r="S271" i="3"/>
  <c r="R271" i="3"/>
  <c r="Q271" i="3"/>
  <c r="P271" i="3"/>
  <c r="O271" i="3"/>
  <c r="N271" i="3"/>
  <c r="K271" i="3"/>
  <c r="J271" i="3"/>
  <c r="E271" i="3"/>
  <c r="B271" i="3"/>
  <c r="A271" i="3"/>
  <c r="S270" i="3"/>
  <c r="R270" i="3"/>
  <c r="Q270" i="3"/>
  <c r="P270" i="3"/>
  <c r="O270" i="3"/>
  <c r="N270" i="3"/>
  <c r="K270" i="3"/>
  <c r="J270" i="3"/>
  <c r="E270" i="3"/>
  <c r="B270" i="3"/>
  <c r="A270" i="3"/>
  <c r="S269" i="3"/>
  <c r="R269" i="3"/>
  <c r="Q269" i="3"/>
  <c r="P269" i="3"/>
  <c r="O269" i="3"/>
  <c r="N269" i="3"/>
  <c r="K269" i="3"/>
  <c r="J269" i="3"/>
  <c r="E269" i="3"/>
  <c r="B269" i="3"/>
  <c r="A269" i="3"/>
  <c r="S268" i="3"/>
  <c r="R268" i="3"/>
  <c r="Q268" i="3"/>
  <c r="P268" i="3"/>
  <c r="O268" i="3"/>
  <c r="N268" i="3"/>
  <c r="K268" i="3"/>
  <c r="J268" i="3"/>
  <c r="E268" i="3"/>
  <c r="B268" i="3"/>
  <c r="A268" i="3"/>
  <c r="S267" i="3"/>
  <c r="R267" i="3"/>
  <c r="Q267" i="3"/>
  <c r="P267" i="3"/>
  <c r="O267" i="3"/>
  <c r="N267" i="3"/>
  <c r="K267" i="3"/>
  <c r="J267" i="3"/>
  <c r="E267" i="3"/>
  <c r="B267" i="3"/>
  <c r="A267" i="3"/>
  <c r="S266" i="3"/>
  <c r="R266" i="3"/>
  <c r="Q266" i="3"/>
  <c r="P266" i="3"/>
  <c r="O266" i="3"/>
  <c r="N266" i="3"/>
  <c r="K266" i="3"/>
  <c r="J266" i="3"/>
  <c r="E266" i="3"/>
  <c r="B266" i="3"/>
  <c r="A266" i="3"/>
  <c r="S265" i="3"/>
  <c r="R265" i="3"/>
  <c r="Q265" i="3"/>
  <c r="P265" i="3"/>
  <c r="O265" i="3"/>
  <c r="N265" i="3"/>
  <c r="K265" i="3"/>
  <c r="J265" i="3"/>
  <c r="E265" i="3"/>
  <c r="B265" i="3"/>
  <c r="A265" i="3"/>
  <c r="S264" i="3"/>
  <c r="R264" i="3"/>
  <c r="Q264" i="3"/>
  <c r="P264" i="3"/>
  <c r="O264" i="3"/>
  <c r="N264" i="3"/>
  <c r="K264" i="3"/>
  <c r="J264" i="3"/>
  <c r="E264" i="3"/>
  <c r="B264" i="3"/>
  <c r="A264" i="3"/>
  <c r="S263" i="3"/>
  <c r="R263" i="3"/>
  <c r="Q263" i="3"/>
  <c r="P263" i="3"/>
  <c r="O263" i="3"/>
  <c r="N263" i="3"/>
  <c r="K263" i="3"/>
  <c r="J263" i="3"/>
  <c r="E263" i="3"/>
  <c r="B263" i="3"/>
  <c r="A263" i="3"/>
  <c r="S262" i="3"/>
  <c r="R262" i="3"/>
  <c r="Q262" i="3"/>
  <c r="P262" i="3"/>
  <c r="O262" i="3"/>
  <c r="N262" i="3"/>
  <c r="K262" i="3"/>
  <c r="J262" i="3"/>
  <c r="E262" i="3"/>
  <c r="B262" i="3"/>
  <c r="A262" i="3"/>
  <c r="S261" i="3"/>
  <c r="R261" i="3"/>
  <c r="Q261" i="3"/>
  <c r="P261" i="3"/>
  <c r="O261" i="3"/>
  <c r="N261" i="3"/>
  <c r="K261" i="3"/>
  <c r="J261" i="3"/>
  <c r="E261" i="3"/>
  <c r="B261" i="3"/>
  <c r="A261" i="3"/>
  <c r="S260" i="3"/>
  <c r="R260" i="3"/>
  <c r="Q260" i="3"/>
  <c r="P260" i="3"/>
  <c r="O260" i="3"/>
  <c r="N260" i="3"/>
  <c r="K260" i="3"/>
  <c r="J260" i="3"/>
  <c r="E260" i="3"/>
  <c r="B260" i="3"/>
  <c r="A260" i="3"/>
  <c r="S259" i="3"/>
  <c r="R259" i="3"/>
  <c r="Q259" i="3"/>
  <c r="P259" i="3"/>
  <c r="O259" i="3"/>
  <c r="N259" i="3"/>
  <c r="K259" i="3"/>
  <c r="J259" i="3"/>
  <c r="E259" i="3"/>
  <c r="B259" i="3"/>
  <c r="A259" i="3"/>
  <c r="S258" i="3"/>
  <c r="R258" i="3"/>
  <c r="Q258" i="3"/>
  <c r="P258" i="3"/>
  <c r="O258" i="3"/>
  <c r="N258" i="3"/>
  <c r="K258" i="3"/>
  <c r="J258" i="3"/>
  <c r="E258" i="3"/>
  <c r="B258" i="3"/>
  <c r="A258" i="3"/>
  <c r="S257" i="3"/>
  <c r="R257" i="3"/>
  <c r="Q257" i="3"/>
  <c r="P257" i="3"/>
  <c r="O257" i="3"/>
  <c r="N257" i="3"/>
  <c r="K257" i="3"/>
  <c r="J257" i="3"/>
  <c r="E257" i="3"/>
  <c r="B257" i="3"/>
  <c r="A257" i="3"/>
  <c r="S256" i="3"/>
  <c r="R256" i="3"/>
  <c r="Q256" i="3"/>
  <c r="P256" i="3"/>
  <c r="O256" i="3"/>
  <c r="N256" i="3"/>
  <c r="K256" i="3"/>
  <c r="J256" i="3"/>
  <c r="E256" i="3"/>
  <c r="B256" i="3"/>
  <c r="A256" i="3"/>
  <c r="S255" i="3"/>
  <c r="R255" i="3"/>
  <c r="Q255" i="3"/>
  <c r="P255" i="3"/>
  <c r="O255" i="3"/>
  <c r="N255" i="3"/>
  <c r="K255" i="3"/>
  <c r="J255" i="3"/>
  <c r="E255" i="3"/>
  <c r="B255" i="3"/>
  <c r="A255" i="3"/>
  <c r="S254" i="3"/>
  <c r="R254" i="3"/>
  <c r="Q254" i="3"/>
  <c r="P254" i="3"/>
  <c r="O254" i="3"/>
  <c r="N254" i="3"/>
  <c r="K254" i="3"/>
  <c r="J254" i="3"/>
  <c r="E254" i="3"/>
  <c r="B254" i="3"/>
  <c r="A254" i="3"/>
  <c r="S253" i="3"/>
  <c r="R253" i="3"/>
  <c r="Q253" i="3"/>
  <c r="P253" i="3"/>
  <c r="O253" i="3"/>
  <c r="N253" i="3"/>
  <c r="K253" i="3"/>
  <c r="J253" i="3"/>
  <c r="E253" i="3"/>
  <c r="B253" i="3"/>
  <c r="A253" i="3"/>
  <c r="S252" i="3"/>
  <c r="R252" i="3"/>
  <c r="Q252" i="3"/>
  <c r="P252" i="3"/>
  <c r="O252" i="3"/>
  <c r="N252" i="3"/>
  <c r="K252" i="3"/>
  <c r="J252" i="3"/>
  <c r="E252" i="3"/>
  <c r="B252" i="3"/>
  <c r="A252" i="3"/>
  <c r="S251" i="3"/>
  <c r="R251" i="3"/>
  <c r="Q251" i="3"/>
  <c r="P251" i="3"/>
  <c r="O251" i="3"/>
  <c r="N251" i="3"/>
  <c r="K251" i="3"/>
  <c r="J251" i="3"/>
  <c r="E251" i="3"/>
  <c r="B251" i="3"/>
  <c r="A251" i="3"/>
  <c r="S250" i="3"/>
  <c r="R250" i="3"/>
  <c r="Q250" i="3"/>
  <c r="P250" i="3"/>
  <c r="O250" i="3"/>
  <c r="N250" i="3"/>
  <c r="K250" i="3"/>
  <c r="J250" i="3"/>
  <c r="E250" i="3"/>
  <c r="B250" i="3"/>
  <c r="A250" i="3"/>
  <c r="S249" i="3"/>
  <c r="R249" i="3"/>
  <c r="Q249" i="3"/>
  <c r="P249" i="3"/>
  <c r="O249" i="3"/>
  <c r="N249" i="3"/>
  <c r="K249" i="3"/>
  <c r="J249" i="3"/>
  <c r="E249" i="3"/>
  <c r="B249" i="3"/>
  <c r="A249" i="3"/>
  <c r="S248" i="3"/>
  <c r="R248" i="3"/>
  <c r="Q248" i="3"/>
  <c r="P248" i="3"/>
  <c r="O248" i="3"/>
  <c r="N248" i="3"/>
  <c r="K248" i="3"/>
  <c r="J248" i="3"/>
  <c r="E248" i="3"/>
  <c r="B248" i="3"/>
  <c r="A248" i="3"/>
  <c r="S247" i="3"/>
  <c r="R247" i="3"/>
  <c r="Q247" i="3"/>
  <c r="P247" i="3"/>
  <c r="O247" i="3"/>
  <c r="N247" i="3"/>
  <c r="K247" i="3"/>
  <c r="J247" i="3"/>
  <c r="E247" i="3"/>
  <c r="B247" i="3"/>
  <c r="A247" i="3"/>
  <c r="S246" i="3"/>
  <c r="R246" i="3"/>
  <c r="Q246" i="3"/>
  <c r="P246" i="3"/>
  <c r="O246" i="3"/>
  <c r="N246" i="3"/>
  <c r="K246" i="3"/>
  <c r="J246" i="3"/>
  <c r="E246" i="3"/>
  <c r="B246" i="3"/>
  <c r="A246" i="3"/>
  <c r="S245" i="3"/>
  <c r="R245" i="3"/>
  <c r="Q245" i="3"/>
  <c r="P245" i="3"/>
  <c r="O245" i="3"/>
  <c r="N245" i="3"/>
  <c r="K245" i="3"/>
  <c r="J245" i="3"/>
  <c r="E245" i="3"/>
  <c r="B245" i="3"/>
  <c r="A245" i="3"/>
  <c r="S244" i="3"/>
  <c r="R244" i="3"/>
  <c r="Q244" i="3"/>
  <c r="P244" i="3"/>
  <c r="O244" i="3"/>
  <c r="N244" i="3"/>
  <c r="K244" i="3"/>
  <c r="J244" i="3"/>
  <c r="E244" i="3"/>
  <c r="B244" i="3"/>
  <c r="A244" i="3"/>
  <c r="S243" i="3"/>
  <c r="R243" i="3"/>
  <c r="Q243" i="3"/>
  <c r="P243" i="3"/>
  <c r="O243" i="3"/>
  <c r="N243" i="3"/>
  <c r="K243" i="3"/>
  <c r="J243" i="3"/>
  <c r="E243" i="3"/>
  <c r="B243" i="3"/>
  <c r="A243" i="3"/>
  <c r="S242" i="3"/>
  <c r="R242" i="3"/>
  <c r="Q242" i="3"/>
  <c r="P242" i="3"/>
  <c r="O242" i="3"/>
  <c r="N242" i="3"/>
  <c r="K242" i="3"/>
  <c r="J242" i="3"/>
  <c r="E242" i="3"/>
  <c r="B242" i="3"/>
  <c r="A242" i="3"/>
  <c r="S241" i="3"/>
  <c r="R241" i="3"/>
  <c r="Q241" i="3"/>
  <c r="P241" i="3"/>
  <c r="O241" i="3"/>
  <c r="N241" i="3"/>
  <c r="K241" i="3"/>
  <c r="J241" i="3"/>
  <c r="E241" i="3"/>
  <c r="B241" i="3"/>
  <c r="A241" i="3"/>
  <c r="S240" i="3"/>
  <c r="R240" i="3"/>
  <c r="Q240" i="3"/>
  <c r="P240" i="3"/>
  <c r="O240" i="3"/>
  <c r="N240" i="3"/>
  <c r="K240" i="3"/>
  <c r="J240" i="3"/>
  <c r="E240" i="3"/>
  <c r="B240" i="3"/>
  <c r="A240" i="3"/>
  <c r="S239" i="3"/>
  <c r="R239" i="3"/>
  <c r="Q239" i="3"/>
  <c r="P239" i="3"/>
  <c r="O239" i="3"/>
  <c r="N239" i="3"/>
  <c r="K239" i="3"/>
  <c r="J239" i="3"/>
  <c r="E239" i="3"/>
  <c r="B239" i="3"/>
  <c r="A239" i="3"/>
  <c r="S238" i="3"/>
  <c r="R238" i="3"/>
  <c r="Q238" i="3"/>
  <c r="P238" i="3"/>
  <c r="O238" i="3"/>
  <c r="N238" i="3"/>
  <c r="K238" i="3"/>
  <c r="J238" i="3"/>
  <c r="E238" i="3"/>
  <c r="B238" i="3"/>
  <c r="A238" i="3"/>
  <c r="S237" i="3"/>
  <c r="R237" i="3"/>
  <c r="Q237" i="3"/>
  <c r="P237" i="3"/>
  <c r="O237" i="3"/>
  <c r="N237" i="3"/>
  <c r="K237" i="3"/>
  <c r="J237" i="3"/>
  <c r="E237" i="3"/>
  <c r="B237" i="3"/>
  <c r="A237" i="3"/>
  <c r="S236" i="3"/>
  <c r="R236" i="3"/>
  <c r="Q236" i="3"/>
  <c r="P236" i="3"/>
  <c r="O236" i="3"/>
  <c r="N236" i="3"/>
  <c r="K236" i="3"/>
  <c r="J236" i="3"/>
  <c r="E236" i="3"/>
  <c r="B236" i="3"/>
  <c r="A236" i="3"/>
  <c r="S235" i="3"/>
  <c r="R235" i="3"/>
  <c r="Q235" i="3"/>
  <c r="P235" i="3"/>
  <c r="O235" i="3"/>
  <c r="N235" i="3"/>
  <c r="K235" i="3"/>
  <c r="J235" i="3"/>
  <c r="E235" i="3"/>
  <c r="B235" i="3"/>
  <c r="A235" i="3"/>
  <c r="S234" i="3"/>
  <c r="R234" i="3"/>
  <c r="Q234" i="3"/>
  <c r="P234" i="3"/>
  <c r="O234" i="3"/>
  <c r="N234" i="3"/>
  <c r="K234" i="3"/>
  <c r="J234" i="3"/>
  <c r="E234" i="3"/>
  <c r="B234" i="3"/>
  <c r="A234" i="3"/>
  <c r="S233" i="3"/>
  <c r="R233" i="3"/>
  <c r="Q233" i="3"/>
  <c r="P233" i="3"/>
  <c r="O233" i="3"/>
  <c r="N233" i="3"/>
  <c r="K233" i="3"/>
  <c r="J233" i="3"/>
  <c r="E233" i="3"/>
  <c r="B233" i="3"/>
  <c r="A233" i="3"/>
  <c r="S232" i="3"/>
  <c r="R232" i="3"/>
  <c r="Q232" i="3"/>
  <c r="P232" i="3"/>
  <c r="O232" i="3"/>
  <c r="N232" i="3"/>
  <c r="K232" i="3"/>
  <c r="J232" i="3"/>
  <c r="E232" i="3"/>
  <c r="B232" i="3"/>
  <c r="A232" i="3"/>
  <c r="S231" i="3"/>
  <c r="R231" i="3"/>
  <c r="Q231" i="3"/>
  <c r="P231" i="3"/>
  <c r="O231" i="3"/>
  <c r="N231" i="3"/>
  <c r="K231" i="3"/>
  <c r="J231" i="3"/>
  <c r="E231" i="3"/>
  <c r="B231" i="3"/>
  <c r="A231" i="3"/>
  <c r="S230" i="3"/>
  <c r="R230" i="3"/>
  <c r="Q230" i="3"/>
  <c r="P230" i="3"/>
  <c r="O230" i="3"/>
  <c r="N230" i="3"/>
  <c r="K230" i="3"/>
  <c r="J230" i="3"/>
  <c r="E230" i="3"/>
  <c r="B230" i="3"/>
  <c r="A230" i="3"/>
  <c r="S229" i="3"/>
  <c r="R229" i="3"/>
  <c r="Q229" i="3"/>
  <c r="P229" i="3"/>
  <c r="O229" i="3"/>
  <c r="N229" i="3"/>
  <c r="K229" i="3"/>
  <c r="J229" i="3"/>
  <c r="E229" i="3"/>
  <c r="B229" i="3"/>
  <c r="A229" i="3"/>
  <c r="S228" i="3"/>
  <c r="R228" i="3"/>
  <c r="Q228" i="3"/>
  <c r="P228" i="3"/>
  <c r="O228" i="3"/>
  <c r="N228" i="3"/>
  <c r="K228" i="3"/>
  <c r="J228" i="3"/>
  <c r="E228" i="3"/>
  <c r="B228" i="3"/>
  <c r="A228" i="3"/>
  <c r="S227" i="3"/>
  <c r="R227" i="3"/>
  <c r="Q227" i="3"/>
  <c r="P227" i="3"/>
  <c r="O227" i="3"/>
  <c r="N227" i="3"/>
  <c r="K227" i="3"/>
  <c r="J227" i="3"/>
  <c r="E227" i="3"/>
  <c r="B227" i="3"/>
  <c r="A227" i="3"/>
  <c r="S226" i="3"/>
  <c r="R226" i="3"/>
  <c r="Q226" i="3"/>
  <c r="P226" i="3"/>
  <c r="O226" i="3"/>
  <c r="N226" i="3"/>
  <c r="K226" i="3"/>
  <c r="J226" i="3"/>
  <c r="E226" i="3"/>
  <c r="B226" i="3"/>
  <c r="A226" i="3"/>
  <c r="S225" i="3"/>
  <c r="R225" i="3"/>
  <c r="Q225" i="3"/>
  <c r="P225" i="3"/>
  <c r="O225" i="3"/>
  <c r="N225" i="3"/>
  <c r="K225" i="3"/>
  <c r="J225" i="3"/>
  <c r="E225" i="3"/>
  <c r="B225" i="3"/>
  <c r="A225" i="3"/>
  <c r="S224" i="3"/>
  <c r="R224" i="3"/>
  <c r="Q224" i="3"/>
  <c r="P224" i="3"/>
  <c r="O224" i="3"/>
  <c r="N224" i="3"/>
  <c r="K224" i="3"/>
  <c r="J224" i="3"/>
  <c r="E224" i="3"/>
  <c r="B224" i="3"/>
  <c r="A224" i="3"/>
  <c r="S223" i="3"/>
  <c r="R223" i="3"/>
  <c r="Q223" i="3"/>
  <c r="P223" i="3"/>
  <c r="O223" i="3"/>
  <c r="N223" i="3"/>
  <c r="K223" i="3"/>
  <c r="J223" i="3"/>
  <c r="E223" i="3"/>
  <c r="B223" i="3"/>
  <c r="A223" i="3"/>
  <c r="S222" i="3"/>
  <c r="R222" i="3"/>
  <c r="Q222" i="3"/>
  <c r="P222" i="3"/>
  <c r="O222" i="3"/>
  <c r="N222" i="3"/>
  <c r="K222" i="3"/>
  <c r="J222" i="3"/>
  <c r="E222" i="3"/>
  <c r="B222" i="3"/>
  <c r="A222" i="3"/>
  <c r="S221" i="3"/>
  <c r="R221" i="3"/>
  <c r="Q221" i="3"/>
  <c r="P221" i="3"/>
  <c r="O221" i="3"/>
  <c r="N221" i="3"/>
  <c r="K221" i="3"/>
  <c r="J221" i="3"/>
  <c r="E221" i="3"/>
  <c r="B221" i="3"/>
  <c r="A221" i="3"/>
  <c r="S220" i="3"/>
  <c r="R220" i="3"/>
  <c r="Q220" i="3"/>
  <c r="P220" i="3"/>
  <c r="O220" i="3"/>
  <c r="N220" i="3"/>
  <c r="K220" i="3"/>
  <c r="J220" i="3"/>
  <c r="E220" i="3"/>
  <c r="B220" i="3"/>
  <c r="A220" i="3"/>
  <c r="S219" i="3"/>
  <c r="R219" i="3"/>
  <c r="Q219" i="3"/>
  <c r="P219" i="3"/>
  <c r="O219" i="3"/>
  <c r="N219" i="3"/>
  <c r="K219" i="3"/>
  <c r="J219" i="3"/>
  <c r="E219" i="3"/>
  <c r="B219" i="3"/>
  <c r="A219" i="3"/>
  <c r="S218" i="3"/>
  <c r="R218" i="3"/>
  <c r="Q218" i="3"/>
  <c r="P218" i="3"/>
  <c r="O218" i="3"/>
  <c r="N218" i="3"/>
  <c r="K218" i="3"/>
  <c r="J218" i="3"/>
  <c r="E218" i="3"/>
  <c r="B218" i="3"/>
  <c r="A218" i="3"/>
  <c r="S217" i="3"/>
  <c r="R217" i="3"/>
  <c r="Q217" i="3"/>
  <c r="P217" i="3"/>
  <c r="O217" i="3"/>
  <c r="N217" i="3"/>
  <c r="K217" i="3"/>
  <c r="J217" i="3"/>
  <c r="E217" i="3"/>
  <c r="B217" i="3"/>
  <c r="A217" i="3"/>
  <c r="S216" i="3"/>
  <c r="R216" i="3"/>
  <c r="Q216" i="3"/>
  <c r="P216" i="3"/>
  <c r="O216" i="3"/>
  <c r="N216" i="3"/>
  <c r="K216" i="3"/>
  <c r="J216" i="3"/>
  <c r="E216" i="3"/>
  <c r="B216" i="3"/>
  <c r="A216" i="3"/>
  <c r="S215" i="3"/>
  <c r="R215" i="3"/>
  <c r="Q215" i="3"/>
  <c r="P215" i="3"/>
  <c r="O215" i="3"/>
  <c r="N215" i="3"/>
  <c r="K215" i="3"/>
  <c r="J215" i="3"/>
  <c r="E215" i="3"/>
  <c r="B215" i="3"/>
  <c r="A215" i="3"/>
  <c r="S214" i="3"/>
  <c r="R214" i="3"/>
  <c r="Q214" i="3"/>
  <c r="P214" i="3"/>
  <c r="O214" i="3"/>
  <c r="N214" i="3"/>
  <c r="K214" i="3"/>
  <c r="J214" i="3"/>
  <c r="E214" i="3"/>
  <c r="B214" i="3"/>
  <c r="A214" i="3"/>
  <c r="S213" i="3"/>
  <c r="R213" i="3"/>
  <c r="Q213" i="3"/>
  <c r="P213" i="3"/>
  <c r="O213" i="3"/>
  <c r="N213" i="3"/>
  <c r="K213" i="3"/>
  <c r="J213" i="3"/>
  <c r="E213" i="3"/>
  <c r="B213" i="3"/>
  <c r="A213" i="3"/>
  <c r="S212" i="3"/>
  <c r="R212" i="3"/>
  <c r="Q212" i="3"/>
  <c r="P212" i="3"/>
  <c r="O212" i="3"/>
  <c r="N212" i="3"/>
  <c r="K212" i="3"/>
  <c r="J212" i="3"/>
  <c r="E212" i="3"/>
  <c r="B212" i="3"/>
  <c r="A212" i="3"/>
  <c r="S211" i="3"/>
  <c r="R211" i="3"/>
  <c r="Q211" i="3"/>
  <c r="P211" i="3"/>
  <c r="O211" i="3"/>
  <c r="N211" i="3"/>
  <c r="K211" i="3"/>
  <c r="J211" i="3"/>
  <c r="E211" i="3"/>
  <c r="B211" i="3"/>
  <c r="A211" i="3"/>
  <c r="S210" i="3"/>
  <c r="R210" i="3"/>
  <c r="Q210" i="3"/>
  <c r="P210" i="3"/>
  <c r="O210" i="3"/>
  <c r="N210" i="3"/>
  <c r="K210" i="3"/>
  <c r="J210" i="3"/>
  <c r="E210" i="3"/>
  <c r="B210" i="3"/>
  <c r="A210" i="3"/>
  <c r="S209" i="3"/>
  <c r="R209" i="3"/>
  <c r="Q209" i="3"/>
  <c r="P209" i="3"/>
  <c r="O209" i="3"/>
  <c r="N209" i="3"/>
  <c r="K209" i="3"/>
  <c r="J209" i="3"/>
  <c r="E209" i="3"/>
  <c r="B209" i="3"/>
  <c r="A209" i="3"/>
  <c r="S208" i="3"/>
  <c r="R208" i="3"/>
  <c r="Q208" i="3"/>
  <c r="P208" i="3"/>
  <c r="O208" i="3"/>
  <c r="N208" i="3"/>
  <c r="K208" i="3"/>
  <c r="J208" i="3"/>
  <c r="E208" i="3"/>
  <c r="B208" i="3"/>
  <c r="A208" i="3"/>
  <c r="S207" i="3"/>
  <c r="R207" i="3"/>
  <c r="Q207" i="3"/>
  <c r="P207" i="3"/>
  <c r="O207" i="3"/>
  <c r="N207" i="3"/>
  <c r="K207" i="3"/>
  <c r="J207" i="3"/>
  <c r="E207" i="3"/>
  <c r="B207" i="3"/>
  <c r="A207" i="3"/>
  <c r="S206" i="3"/>
  <c r="R206" i="3"/>
  <c r="Q206" i="3"/>
  <c r="P206" i="3"/>
  <c r="O206" i="3"/>
  <c r="N206" i="3"/>
  <c r="K206" i="3"/>
  <c r="J206" i="3"/>
  <c r="E206" i="3"/>
  <c r="B206" i="3"/>
  <c r="A206" i="3"/>
  <c r="S205" i="3"/>
  <c r="R205" i="3"/>
  <c r="Q205" i="3"/>
  <c r="P205" i="3"/>
  <c r="O205" i="3"/>
  <c r="N205" i="3"/>
  <c r="K205" i="3"/>
  <c r="J205" i="3"/>
  <c r="E205" i="3"/>
  <c r="B205" i="3"/>
  <c r="A205" i="3"/>
  <c r="S204" i="3"/>
  <c r="R204" i="3"/>
  <c r="Q204" i="3"/>
  <c r="P204" i="3"/>
  <c r="O204" i="3"/>
  <c r="N204" i="3"/>
  <c r="K204" i="3"/>
  <c r="J204" i="3"/>
  <c r="E204" i="3"/>
  <c r="B204" i="3"/>
  <c r="A204" i="3"/>
  <c r="S203" i="3"/>
  <c r="R203" i="3"/>
  <c r="Q203" i="3"/>
  <c r="P203" i="3"/>
  <c r="O203" i="3"/>
  <c r="N203" i="3"/>
  <c r="K203" i="3"/>
  <c r="J203" i="3"/>
  <c r="E203" i="3"/>
  <c r="B203" i="3"/>
  <c r="A203" i="3"/>
  <c r="S202" i="3"/>
  <c r="R202" i="3"/>
  <c r="Q202" i="3"/>
  <c r="P202" i="3"/>
  <c r="O202" i="3"/>
  <c r="N202" i="3"/>
  <c r="K202" i="3"/>
  <c r="J202" i="3"/>
  <c r="E202" i="3"/>
  <c r="B202" i="3"/>
  <c r="A202" i="3"/>
  <c r="S201" i="3"/>
  <c r="R201" i="3"/>
  <c r="Q201" i="3"/>
  <c r="P201" i="3"/>
  <c r="O201" i="3"/>
  <c r="N201" i="3"/>
  <c r="K201" i="3"/>
  <c r="J201" i="3"/>
  <c r="E201" i="3"/>
  <c r="B201" i="3"/>
  <c r="A201" i="3"/>
  <c r="S200" i="3"/>
  <c r="R200" i="3"/>
  <c r="Q200" i="3"/>
  <c r="P200" i="3"/>
  <c r="O200" i="3"/>
  <c r="N200" i="3"/>
  <c r="K200" i="3"/>
  <c r="J200" i="3"/>
  <c r="E200" i="3"/>
  <c r="B200" i="3"/>
  <c r="A200" i="3"/>
  <c r="S199" i="3"/>
  <c r="R199" i="3"/>
  <c r="Q199" i="3"/>
  <c r="P199" i="3"/>
  <c r="O199" i="3"/>
  <c r="N199" i="3"/>
  <c r="K199" i="3"/>
  <c r="J199" i="3"/>
  <c r="E199" i="3"/>
  <c r="B199" i="3"/>
  <c r="A199" i="3"/>
  <c r="S198" i="3"/>
  <c r="R198" i="3"/>
  <c r="Q198" i="3"/>
  <c r="P198" i="3"/>
  <c r="O198" i="3"/>
  <c r="N198" i="3"/>
  <c r="K198" i="3"/>
  <c r="J198" i="3"/>
  <c r="E198" i="3"/>
  <c r="B198" i="3"/>
  <c r="A198" i="3"/>
  <c r="S197" i="3"/>
  <c r="R197" i="3"/>
  <c r="Q197" i="3"/>
  <c r="P197" i="3"/>
  <c r="O197" i="3"/>
  <c r="N197" i="3"/>
  <c r="K197" i="3"/>
  <c r="J197" i="3"/>
  <c r="E197" i="3"/>
  <c r="B197" i="3"/>
  <c r="A197" i="3"/>
  <c r="S196" i="3"/>
  <c r="P196" i="3"/>
  <c r="O196" i="3"/>
  <c r="Q196" i="3" s="1"/>
  <c r="R196" i="3" s="1"/>
  <c r="N196" i="3" s="1"/>
  <c r="K196" i="3"/>
  <c r="J196" i="3"/>
  <c r="E196" i="3"/>
  <c r="B196" i="3"/>
  <c r="A196" i="3"/>
  <c r="O195" i="3"/>
  <c r="K195" i="3"/>
  <c r="J195" i="3"/>
  <c r="E195" i="3"/>
  <c r="D195" i="4" s="1"/>
  <c r="B195" i="3"/>
  <c r="A195" i="3"/>
  <c r="O194" i="3"/>
  <c r="K194" i="3"/>
  <c r="J194" i="3"/>
  <c r="E194" i="3"/>
  <c r="D194" i="4" s="1"/>
  <c r="B194" i="3"/>
  <c r="A194" i="3"/>
  <c r="K193" i="3"/>
  <c r="J193" i="3"/>
  <c r="E193" i="3"/>
  <c r="D193" i="4" s="1"/>
  <c r="B193" i="3"/>
  <c r="B193" i="4" s="1"/>
  <c r="A193" i="3"/>
  <c r="A193" i="4" s="1"/>
  <c r="O192" i="3"/>
  <c r="K192" i="3"/>
  <c r="J192" i="3"/>
  <c r="O192" i="4" s="1"/>
  <c r="E192" i="3"/>
  <c r="D192" i="4" s="1"/>
  <c r="B192" i="3"/>
  <c r="B192" i="4" s="1"/>
  <c r="A192" i="3"/>
  <c r="A192" i="4" s="1"/>
  <c r="O191" i="3"/>
  <c r="K191" i="3"/>
  <c r="J191" i="3"/>
  <c r="E191" i="3"/>
  <c r="D191" i="4" s="1"/>
  <c r="B191" i="3"/>
  <c r="B191" i="4" s="1"/>
  <c r="A191" i="3"/>
  <c r="A191" i="4" s="1"/>
  <c r="O190" i="3"/>
  <c r="K190" i="3"/>
  <c r="J190" i="3"/>
  <c r="E190" i="3"/>
  <c r="D190" i="4" s="1"/>
  <c r="B190" i="3"/>
  <c r="B190" i="4" s="1"/>
  <c r="A190" i="3"/>
  <c r="A190" i="4" s="1"/>
  <c r="O189" i="3"/>
  <c r="K189" i="3"/>
  <c r="J189" i="3"/>
  <c r="E189" i="3"/>
  <c r="D189" i="4" s="1"/>
  <c r="B189" i="3"/>
  <c r="B189" i="4" s="1"/>
  <c r="A189" i="3"/>
  <c r="A189" i="4" s="1"/>
  <c r="O188" i="3"/>
  <c r="K188" i="3"/>
  <c r="J188" i="3"/>
  <c r="E188" i="3"/>
  <c r="D188" i="4" s="1"/>
  <c r="B188" i="3"/>
  <c r="B188" i="4" s="1"/>
  <c r="A188" i="3"/>
  <c r="A188" i="4" s="1"/>
  <c r="O187" i="3"/>
  <c r="K187" i="3"/>
  <c r="J187" i="3"/>
  <c r="E187" i="3"/>
  <c r="D187" i="4" s="1"/>
  <c r="B187" i="3"/>
  <c r="B187" i="4" s="1"/>
  <c r="A187" i="3"/>
  <c r="A187" i="4" s="1"/>
  <c r="O186" i="3"/>
  <c r="K186" i="3"/>
  <c r="J186" i="3"/>
  <c r="E186" i="3"/>
  <c r="D186" i="4" s="1"/>
  <c r="B186" i="3"/>
  <c r="B186" i="4" s="1"/>
  <c r="A186" i="3"/>
  <c r="A186" i="4" s="1"/>
  <c r="O185" i="3"/>
  <c r="K185" i="3"/>
  <c r="J185" i="3"/>
  <c r="E185" i="3"/>
  <c r="D185" i="4" s="1"/>
  <c r="B185" i="3"/>
  <c r="B185" i="4" s="1"/>
  <c r="A185" i="3"/>
  <c r="A185" i="4" s="1"/>
  <c r="O184" i="3"/>
  <c r="K184" i="3"/>
  <c r="J184" i="3"/>
  <c r="E184" i="3"/>
  <c r="D184" i="4" s="1"/>
  <c r="B184" i="3"/>
  <c r="B184" i="4" s="1"/>
  <c r="A184" i="3"/>
  <c r="A184" i="4" s="1"/>
  <c r="O183" i="3"/>
  <c r="K183" i="3"/>
  <c r="J183" i="3"/>
  <c r="E183" i="3"/>
  <c r="D183" i="4" s="1"/>
  <c r="B183" i="3"/>
  <c r="B183" i="4" s="1"/>
  <c r="A183" i="3"/>
  <c r="A183" i="4" s="1"/>
  <c r="O182" i="3"/>
  <c r="K182" i="3"/>
  <c r="J182" i="3"/>
  <c r="E182" i="3"/>
  <c r="D182" i="4" s="1"/>
  <c r="B182" i="3"/>
  <c r="B182" i="4" s="1"/>
  <c r="A182" i="3"/>
  <c r="A182" i="4" s="1"/>
  <c r="O181" i="3"/>
  <c r="K181" i="3"/>
  <c r="J181" i="3"/>
  <c r="E181" i="3"/>
  <c r="D181" i="4" s="1"/>
  <c r="B181" i="3"/>
  <c r="B181" i="4" s="1"/>
  <c r="A181" i="3"/>
  <c r="A181" i="4" s="1"/>
  <c r="O180" i="3"/>
  <c r="K180" i="3"/>
  <c r="J180" i="3"/>
  <c r="E180" i="3"/>
  <c r="D180" i="4" s="1"/>
  <c r="B180" i="3"/>
  <c r="B180" i="4" s="1"/>
  <c r="A180" i="3"/>
  <c r="A180" i="4" s="1"/>
  <c r="O179" i="3"/>
  <c r="K179" i="3"/>
  <c r="J179" i="3"/>
  <c r="E179" i="3"/>
  <c r="D179" i="4" s="1"/>
  <c r="B179" i="3"/>
  <c r="B179" i="4" s="1"/>
  <c r="A179" i="3"/>
  <c r="A179" i="4" s="1"/>
  <c r="O178" i="3"/>
  <c r="K178" i="3"/>
  <c r="J178" i="3"/>
  <c r="E178" i="3"/>
  <c r="D178" i="4" s="1"/>
  <c r="B178" i="3"/>
  <c r="B178" i="4" s="1"/>
  <c r="A178" i="3"/>
  <c r="A178" i="4" s="1"/>
  <c r="O177" i="3"/>
  <c r="K177" i="3"/>
  <c r="J177" i="3"/>
  <c r="E177" i="3"/>
  <c r="D177" i="4" s="1"/>
  <c r="B177" i="3"/>
  <c r="B177" i="4" s="1"/>
  <c r="A177" i="3"/>
  <c r="A177" i="4" s="1"/>
  <c r="O176" i="3"/>
  <c r="K176" i="3"/>
  <c r="J176" i="3"/>
  <c r="E176" i="3"/>
  <c r="D176" i="4" s="1"/>
  <c r="B176" i="3"/>
  <c r="B176" i="4" s="1"/>
  <c r="A176" i="3"/>
  <c r="A176" i="4" s="1"/>
  <c r="O175" i="3"/>
  <c r="K175" i="3"/>
  <c r="J175" i="3"/>
  <c r="E175" i="3"/>
  <c r="D175" i="4" s="1"/>
  <c r="B175" i="3"/>
  <c r="B175" i="4" s="1"/>
  <c r="A175" i="3"/>
  <c r="A175" i="4" s="1"/>
  <c r="O174" i="3"/>
  <c r="K174" i="3"/>
  <c r="J174" i="3"/>
  <c r="E174" i="3"/>
  <c r="D174" i="4" s="1"/>
  <c r="B174" i="3"/>
  <c r="B174" i="4" s="1"/>
  <c r="A174" i="3"/>
  <c r="A174" i="4" s="1"/>
  <c r="O173" i="3"/>
  <c r="K173" i="3"/>
  <c r="J173" i="3"/>
  <c r="E173" i="3"/>
  <c r="D173" i="4" s="1"/>
  <c r="B173" i="3"/>
  <c r="B173" i="4" s="1"/>
  <c r="A173" i="3"/>
  <c r="A173" i="4" s="1"/>
  <c r="O172" i="3"/>
  <c r="K172" i="3"/>
  <c r="J172" i="3"/>
  <c r="E172" i="3"/>
  <c r="D172" i="4" s="1"/>
  <c r="B172" i="3"/>
  <c r="B172" i="4" s="1"/>
  <c r="A172" i="3"/>
  <c r="A172" i="4" s="1"/>
  <c r="O171" i="3"/>
  <c r="K171" i="3"/>
  <c r="J171" i="3"/>
  <c r="E171" i="3"/>
  <c r="D171" i="4" s="1"/>
  <c r="B171" i="3"/>
  <c r="B171" i="4" s="1"/>
  <c r="A171" i="3"/>
  <c r="A171" i="4" s="1"/>
  <c r="O170" i="3"/>
  <c r="K170" i="3"/>
  <c r="J170" i="3"/>
  <c r="E170" i="3"/>
  <c r="D170" i="4" s="1"/>
  <c r="B170" i="3"/>
  <c r="B170" i="4" s="1"/>
  <c r="A170" i="3"/>
  <c r="A170" i="4" s="1"/>
  <c r="O169" i="3"/>
  <c r="K169" i="3"/>
  <c r="J169" i="3"/>
  <c r="E169" i="3"/>
  <c r="D169" i="4" s="1"/>
  <c r="B169" i="3"/>
  <c r="B169" i="4" s="1"/>
  <c r="A169" i="3"/>
  <c r="A169" i="4" s="1"/>
  <c r="O168" i="3"/>
  <c r="K168" i="3"/>
  <c r="J168" i="3"/>
  <c r="E168" i="3"/>
  <c r="D168" i="4" s="1"/>
  <c r="B168" i="3"/>
  <c r="B168" i="4" s="1"/>
  <c r="A168" i="3"/>
  <c r="A168" i="4" s="1"/>
  <c r="O167" i="3"/>
  <c r="K167" i="3"/>
  <c r="J167" i="3"/>
  <c r="E167" i="3"/>
  <c r="D167" i="4" s="1"/>
  <c r="B167" i="3"/>
  <c r="B167" i="4" s="1"/>
  <c r="A167" i="3"/>
  <c r="A167" i="4" s="1"/>
  <c r="O166" i="3"/>
  <c r="K166" i="3"/>
  <c r="J166" i="3"/>
  <c r="E166" i="3"/>
  <c r="D166" i="4" s="1"/>
  <c r="B166" i="3"/>
  <c r="B166" i="4" s="1"/>
  <c r="A166" i="3"/>
  <c r="A166" i="4" s="1"/>
  <c r="O165" i="3"/>
  <c r="K165" i="3"/>
  <c r="J165" i="3"/>
  <c r="E165" i="3"/>
  <c r="D165" i="4" s="1"/>
  <c r="B165" i="3"/>
  <c r="B165" i="4" s="1"/>
  <c r="A165" i="3"/>
  <c r="A165" i="4" s="1"/>
  <c r="O164" i="3"/>
  <c r="K164" i="3"/>
  <c r="J164" i="3"/>
  <c r="E164" i="3"/>
  <c r="D164" i="4" s="1"/>
  <c r="B164" i="3"/>
  <c r="B164" i="4" s="1"/>
  <c r="A164" i="3"/>
  <c r="A164" i="4" s="1"/>
  <c r="O163" i="3"/>
  <c r="K163" i="3"/>
  <c r="J163" i="3"/>
  <c r="E163" i="3"/>
  <c r="D163" i="4" s="1"/>
  <c r="B163" i="3"/>
  <c r="B163" i="4" s="1"/>
  <c r="A163" i="3"/>
  <c r="A163" i="4" s="1"/>
  <c r="O162" i="3"/>
  <c r="K162" i="3"/>
  <c r="J162" i="3"/>
  <c r="E162" i="3"/>
  <c r="D162" i="4" s="1"/>
  <c r="B162" i="3"/>
  <c r="B162" i="4" s="1"/>
  <c r="A162" i="3"/>
  <c r="A162" i="4" s="1"/>
  <c r="O161" i="3"/>
  <c r="K161" i="3"/>
  <c r="J161" i="3"/>
  <c r="E161" i="3"/>
  <c r="D161" i="4" s="1"/>
  <c r="B161" i="3"/>
  <c r="B161" i="4" s="1"/>
  <c r="A161" i="3"/>
  <c r="A161" i="4" s="1"/>
  <c r="O160" i="3"/>
  <c r="K160" i="3"/>
  <c r="J160" i="3"/>
  <c r="E160" i="3"/>
  <c r="D160" i="4" s="1"/>
  <c r="B160" i="3"/>
  <c r="B160" i="4" s="1"/>
  <c r="A160" i="3"/>
  <c r="A160" i="4" s="1"/>
  <c r="O159" i="3"/>
  <c r="K159" i="3"/>
  <c r="J159" i="3"/>
  <c r="E159" i="3"/>
  <c r="D159" i="4" s="1"/>
  <c r="B159" i="3"/>
  <c r="B159" i="4" s="1"/>
  <c r="A159" i="3"/>
  <c r="A159" i="4" s="1"/>
  <c r="O158" i="3"/>
  <c r="K158" i="3"/>
  <c r="J158" i="3"/>
  <c r="E158" i="3"/>
  <c r="D158" i="4" s="1"/>
  <c r="B158" i="3"/>
  <c r="B158" i="4" s="1"/>
  <c r="A158" i="3"/>
  <c r="A158" i="4" s="1"/>
  <c r="O157" i="3"/>
  <c r="K157" i="3"/>
  <c r="J157" i="3"/>
  <c r="E157" i="3"/>
  <c r="D157" i="4" s="1"/>
  <c r="B157" i="3"/>
  <c r="B157" i="4" s="1"/>
  <c r="A157" i="3"/>
  <c r="A157" i="4" s="1"/>
  <c r="O156" i="3"/>
  <c r="K156" i="3"/>
  <c r="J156" i="3"/>
  <c r="E156" i="3"/>
  <c r="D156" i="4" s="1"/>
  <c r="B156" i="3"/>
  <c r="B156" i="4" s="1"/>
  <c r="A156" i="3"/>
  <c r="A156" i="4" s="1"/>
  <c r="O155" i="3"/>
  <c r="K155" i="3"/>
  <c r="J155" i="3"/>
  <c r="E155" i="3"/>
  <c r="D155" i="4" s="1"/>
  <c r="B155" i="3"/>
  <c r="B155" i="4" s="1"/>
  <c r="A155" i="3"/>
  <c r="A155" i="4" s="1"/>
  <c r="O154" i="3"/>
  <c r="K154" i="3"/>
  <c r="J154" i="3"/>
  <c r="E154" i="3"/>
  <c r="D154" i="4" s="1"/>
  <c r="B154" i="3"/>
  <c r="B154" i="4" s="1"/>
  <c r="A154" i="3"/>
  <c r="A154" i="4" s="1"/>
  <c r="O153" i="3"/>
  <c r="K153" i="3"/>
  <c r="J153" i="3"/>
  <c r="E153" i="3"/>
  <c r="D153" i="4" s="1"/>
  <c r="B153" i="3"/>
  <c r="B153" i="4" s="1"/>
  <c r="A153" i="3"/>
  <c r="A153" i="4" s="1"/>
  <c r="O152" i="3"/>
  <c r="K152" i="3"/>
  <c r="J152" i="3"/>
  <c r="E152" i="3"/>
  <c r="D152" i="4" s="1"/>
  <c r="B152" i="3"/>
  <c r="B152" i="4" s="1"/>
  <c r="A152" i="3"/>
  <c r="A152" i="4" s="1"/>
  <c r="O151" i="3"/>
  <c r="K151" i="3"/>
  <c r="J151" i="3"/>
  <c r="E151" i="3"/>
  <c r="D151" i="4" s="1"/>
  <c r="B151" i="3"/>
  <c r="B151" i="4" s="1"/>
  <c r="A151" i="3"/>
  <c r="A151" i="4" s="1"/>
  <c r="O150" i="3"/>
  <c r="K150" i="3"/>
  <c r="J150" i="3"/>
  <c r="E150" i="3"/>
  <c r="D150" i="4" s="1"/>
  <c r="B150" i="3"/>
  <c r="B150" i="4" s="1"/>
  <c r="A150" i="3"/>
  <c r="A150" i="4" s="1"/>
  <c r="O149" i="3"/>
  <c r="K149" i="3"/>
  <c r="J149" i="3"/>
  <c r="E149" i="3"/>
  <c r="D149" i="4" s="1"/>
  <c r="B149" i="3"/>
  <c r="B149" i="4" s="1"/>
  <c r="A149" i="3"/>
  <c r="A149" i="4" s="1"/>
  <c r="O148" i="3"/>
  <c r="K148" i="3"/>
  <c r="J148" i="3"/>
  <c r="E148" i="3"/>
  <c r="D148" i="4" s="1"/>
  <c r="B148" i="3"/>
  <c r="B148" i="4" s="1"/>
  <c r="A148" i="3"/>
  <c r="A148" i="4" s="1"/>
  <c r="O147" i="3"/>
  <c r="K147" i="3"/>
  <c r="J147" i="3"/>
  <c r="E147" i="3"/>
  <c r="D147" i="4" s="1"/>
  <c r="B147" i="3"/>
  <c r="B147" i="4" s="1"/>
  <c r="A147" i="3"/>
  <c r="A147" i="4" s="1"/>
  <c r="O146" i="3"/>
  <c r="K146" i="3"/>
  <c r="J146" i="3"/>
  <c r="E146" i="3"/>
  <c r="D146" i="4" s="1"/>
  <c r="B146" i="3"/>
  <c r="B146" i="4" s="1"/>
  <c r="A146" i="3"/>
  <c r="A146" i="4" s="1"/>
  <c r="O145" i="3"/>
  <c r="K145" i="3"/>
  <c r="J145" i="3"/>
  <c r="E145" i="3"/>
  <c r="D145" i="4" s="1"/>
  <c r="B145" i="3"/>
  <c r="B145" i="4" s="1"/>
  <c r="A145" i="3"/>
  <c r="A145" i="4" s="1"/>
  <c r="O144" i="3"/>
  <c r="K144" i="3"/>
  <c r="J144" i="3"/>
  <c r="E144" i="3"/>
  <c r="D144" i="4" s="1"/>
  <c r="B144" i="3"/>
  <c r="B144" i="4" s="1"/>
  <c r="A144" i="3"/>
  <c r="A144" i="4" s="1"/>
  <c r="O143" i="3"/>
  <c r="K143" i="3"/>
  <c r="J143" i="3"/>
  <c r="E143" i="3"/>
  <c r="D143" i="4" s="1"/>
  <c r="B143" i="3"/>
  <c r="B143" i="4" s="1"/>
  <c r="A143" i="3"/>
  <c r="A143" i="4" s="1"/>
  <c r="O142" i="3"/>
  <c r="K142" i="3"/>
  <c r="J142" i="3"/>
  <c r="E142" i="3"/>
  <c r="D142" i="4" s="1"/>
  <c r="B142" i="3"/>
  <c r="B142" i="4" s="1"/>
  <c r="A142" i="3"/>
  <c r="A142" i="4" s="1"/>
  <c r="O141" i="3"/>
  <c r="K141" i="3"/>
  <c r="J141" i="3"/>
  <c r="E141" i="3"/>
  <c r="D141" i="4" s="1"/>
  <c r="B141" i="3"/>
  <c r="B141" i="4" s="1"/>
  <c r="A141" i="3"/>
  <c r="A141" i="4" s="1"/>
  <c r="O140" i="3"/>
  <c r="K140" i="3"/>
  <c r="J140" i="3"/>
  <c r="E140" i="3"/>
  <c r="D140" i="4" s="1"/>
  <c r="B140" i="3"/>
  <c r="B140" i="4" s="1"/>
  <c r="A140" i="3"/>
  <c r="A140" i="4" s="1"/>
  <c r="O139" i="3"/>
  <c r="K139" i="3"/>
  <c r="J139" i="3"/>
  <c r="E139" i="3"/>
  <c r="D139" i="4" s="1"/>
  <c r="B139" i="3"/>
  <c r="B139" i="4" s="1"/>
  <c r="A139" i="3"/>
  <c r="A139" i="4" s="1"/>
  <c r="O138" i="3"/>
  <c r="K138" i="3"/>
  <c r="J138" i="3"/>
  <c r="E138" i="3"/>
  <c r="D138" i="4" s="1"/>
  <c r="B138" i="3"/>
  <c r="B138" i="4" s="1"/>
  <c r="A138" i="3"/>
  <c r="A138" i="4" s="1"/>
  <c r="O137" i="3"/>
  <c r="K137" i="3"/>
  <c r="J137" i="3"/>
  <c r="E137" i="3"/>
  <c r="D137" i="4" s="1"/>
  <c r="B137" i="3"/>
  <c r="B137" i="4" s="1"/>
  <c r="A137" i="3"/>
  <c r="A137" i="4" s="1"/>
  <c r="O136" i="3"/>
  <c r="K136" i="3"/>
  <c r="J136" i="3"/>
  <c r="E136" i="3"/>
  <c r="D136" i="4" s="1"/>
  <c r="B136" i="3"/>
  <c r="B136" i="4" s="1"/>
  <c r="A136" i="3"/>
  <c r="A136" i="4" s="1"/>
  <c r="O135" i="3"/>
  <c r="K135" i="3"/>
  <c r="J135" i="3"/>
  <c r="E135" i="3"/>
  <c r="D135" i="4" s="1"/>
  <c r="B135" i="3"/>
  <c r="B135" i="4" s="1"/>
  <c r="A135" i="3"/>
  <c r="A135" i="4" s="1"/>
  <c r="O134" i="3"/>
  <c r="K134" i="3"/>
  <c r="J134" i="3"/>
  <c r="E134" i="3"/>
  <c r="D134" i="4" s="1"/>
  <c r="B134" i="3"/>
  <c r="B134" i="4" s="1"/>
  <c r="A134" i="3"/>
  <c r="A134" i="4" s="1"/>
  <c r="O133" i="3"/>
  <c r="K133" i="3"/>
  <c r="J133" i="3"/>
  <c r="E133" i="3"/>
  <c r="D133" i="4" s="1"/>
  <c r="B133" i="3"/>
  <c r="B133" i="4" s="1"/>
  <c r="A133" i="3"/>
  <c r="A133" i="4" s="1"/>
  <c r="O132" i="3"/>
  <c r="K132" i="3"/>
  <c r="J132" i="3"/>
  <c r="E132" i="3"/>
  <c r="D132" i="4" s="1"/>
  <c r="B132" i="3"/>
  <c r="B132" i="4" s="1"/>
  <c r="A132" i="3"/>
  <c r="A132" i="4" s="1"/>
  <c r="O131" i="3"/>
  <c r="K131" i="3"/>
  <c r="J131" i="3"/>
  <c r="E131" i="3"/>
  <c r="D131" i="4" s="1"/>
  <c r="B131" i="3"/>
  <c r="B131" i="4" s="1"/>
  <c r="A131" i="3"/>
  <c r="A131" i="4" s="1"/>
  <c r="O130" i="3"/>
  <c r="K130" i="3"/>
  <c r="J130" i="3"/>
  <c r="E130" i="3"/>
  <c r="D130" i="4" s="1"/>
  <c r="B130" i="3"/>
  <c r="B130" i="4" s="1"/>
  <c r="A130" i="3"/>
  <c r="A130" i="4" s="1"/>
  <c r="O129" i="3"/>
  <c r="K129" i="3"/>
  <c r="J129" i="3"/>
  <c r="P129" i="3" s="1"/>
  <c r="E129" i="3"/>
  <c r="D129" i="4" s="1"/>
  <c r="B129" i="3"/>
  <c r="B129" i="4" s="1"/>
  <c r="A129" i="3"/>
  <c r="A129" i="4" s="1"/>
  <c r="O128" i="3"/>
  <c r="K128" i="3"/>
  <c r="J128" i="3"/>
  <c r="E128" i="3"/>
  <c r="D128" i="4" s="1"/>
  <c r="B128" i="3"/>
  <c r="B128" i="4" s="1"/>
  <c r="A128" i="3"/>
  <c r="A128" i="4" s="1"/>
  <c r="O127" i="3"/>
  <c r="K127" i="3"/>
  <c r="J127" i="3"/>
  <c r="E127" i="3"/>
  <c r="D127" i="4" s="1"/>
  <c r="B127" i="3"/>
  <c r="B127" i="4" s="1"/>
  <c r="A127" i="3"/>
  <c r="A127" i="4" s="1"/>
  <c r="O126" i="3"/>
  <c r="K126" i="3"/>
  <c r="J126" i="3"/>
  <c r="E126" i="3"/>
  <c r="D126" i="4" s="1"/>
  <c r="B126" i="3"/>
  <c r="B126" i="4" s="1"/>
  <c r="A126" i="3"/>
  <c r="A126" i="4" s="1"/>
  <c r="O125" i="3"/>
  <c r="K125" i="3"/>
  <c r="J125" i="3"/>
  <c r="E125" i="3"/>
  <c r="D125" i="4" s="1"/>
  <c r="B125" i="3"/>
  <c r="B125" i="4" s="1"/>
  <c r="A125" i="3"/>
  <c r="A125" i="4" s="1"/>
  <c r="O124" i="3"/>
  <c r="K124" i="3"/>
  <c r="J124" i="3"/>
  <c r="E124" i="3"/>
  <c r="D124" i="4" s="1"/>
  <c r="B124" i="3"/>
  <c r="B124" i="4" s="1"/>
  <c r="A124" i="3"/>
  <c r="A124" i="4" s="1"/>
  <c r="O123" i="3"/>
  <c r="K123" i="3"/>
  <c r="J123" i="3"/>
  <c r="E123" i="3"/>
  <c r="D123" i="4" s="1"/>
  <c r="B123" i="3"/>
  <c r="B123" i="4" s="1"/>
  <c r="A123" i="3"/>
  <c r="A123" i="4" s="1"/>
  <c r="O122" i="3"/>
  <c r="K122" i="3"/>
  <c r="J122" i="3"/>
  <c r="E122" i="3"/>
  <c r="D122" i="4" s="1"/>
  <c r="B122" i="3"/>
  <c r="B122" i="4" s="1"/>
  <c r="A122" i="3"/>
  <c r="A122" i="4" s="1"/>
  <c r="O121" i="3"/>
  <c r="K121" i="3"/>
  <c r="J121" i="3"/>
  <c r="E121" i="3"/>
  <c r="D121" i="4" s="1"/>
  <c r="B121" i="3"/>
  <c r="B121" i="4" s="1"/>
  <c r="A121" i="3"/>
  <c r="A121" i="4" s="1"/>
  <c r="O120" i="3"/>
  <c r="K120" i="3"/>
  <c r="J120" i="3"/>
  <c r="E120" i="3"/>
  <c r="D120" i="4" s="1"/>
  <c r="B120" i="3"/>
  <c r="B120" i="4" s="1"/>
  <c r="A120" i="3"/>
  <c r="A120" i="4" s="1"/>
  <c r="O119" i="3"/>
  <c r="K119" i="3"/>
  <c r="J119" i="3"/>
  <c r="E119" i="3"/>
  <c r="D119" i="4" s="1"/>
  <c r="B119" i="3"/>
  <c r="B119" i="4" s="1"/>
  <c r="A119" i="3"/>
  <c r="A119" i="4" s="1"/>
  <c r="O118" i="3"/>
  <c r="K118" i="3"/>
  <c r="J118" i="3"/>
  <c r="E118" i="3"/>
  <c r="D118" i="4" s="1"/>
  <c r="B118" i="3"/>
  <c r="B118" i="4" s="1"/>
  <c r="A118" i="3"/>
  <c r="A118" i="4" s="1"/>
  <c r="O117" i="3"/>
  <c r="K117" i="3"/>
  <c r="J117" i="3"/>
  <c r="E117" i="3"/>
  <c r="D117" i="4" s="1"/>
  <c r="B117" i="3"/>
  <c r="B117" i="4" s="1"/>
  <c r="A117" i="3"/>
  <c r="A117" i="4" s="1"/>
  <c r="O116" i="3"/>
  <c r="K116" i="3"/>
  <c r="J116" i="3"/>
  <c r="E116" i="3"/>
  <c r="D116" i="4" s="1"/>
  <c r="B116" i="3"/>
  <c r="B116" i="4" s="1"/>
  <c r="A116" i="3"/>
  <c r="A116" i="4" s="1"/>
  <c r="O115" i="3"/>
  <c r="K115" i="3"/>
  <c r="J115" i="3"/>
  <c r="E115" i="3"/>
  <c r="D115" i="4" s="1"/>
  <c r="B115" i="3"/>
  <c r="B115" i="4" s="1"/>
  <c r="A115" i="3"/>
  <c r="A115" i="4" s="1"/>
  <c r="O114" i="3"/>
  <c r="K114" i="3"/>
  <c r="J114" i="3"/>
  <c r="E114" i="3"/>
  <c r="D114" i="4" s="1"/>
  <c r="B114" i="3"/>
  <c r="B114" i="4" s="1"/>
  <c r="A114" i="3"/>
  <c r="A114" i="4" s="1"/>
  <c r="O113" i="3"/>
  <c r="K113" i="3"/>
  <c r="J113" i="3"/>
  <c r="E113" i="3"/>
  <c r="D113" i="4" s="1"/>
  <c r="B113" i="3"/>
  <c r="B113" i="4" s="1"/>
  <c r="A113" i="3"/>
  <c r="A113" i="4" s="1"/>
  <c r="O112" i="3"/>
  <c r="K112" i="3"/>
  <c r="J112" i="3"/>
  <c r="E112" i="3"/>
  <c r="D112" i="4" s="1"/>
  <c r="B112" i="3"/>
  <c r="B112" i="4" s="1"/>
  <c r="A112" i="3"/>
  <c r="A112" i="4" s="1"/>
  <c r="O111" i="3"/>
  <c r="K111" i="3"/>
  <c r="J111" i="3"/>
  <c r="E111" i="3"/>
  <c r="D111" i="4" s="1"/>
  <c r="B111" i="3"/>
  <c r="B111" i="4" s="1"/>
  <c r="A111" i="3"/>
  <c r="A111" i="4" s="1"/>
  <c r="O110" i="3"/>
  <c r="K110" i="3"/>
  <c r="J110" i="3"/>
  <c r="E110" i="3"/>
  <c r="D110" i="4" s="1"/>
  <c r="B110" i="3"/>
  <c r="B110" i="4" s="1"/>
  <c r="A110" i="3"/>
  <c r="A110" i="4" s="1"/>
  <c r="O109" i="3"/>
  <c r="K109" i="3"/>
  <c r="J109" i="3"/>
  <c r="E109" i="3"/>
  <c r="D109" i="4" s="1"/>
  <c r="B109" i="3"/>
  <c r="B109" i="4" s="1"/>
  <c r="A109" i="3"/>
  <c r="A109" i="4" s="1"/>
  <c r="O108" i="3"/>
  <c r="K108" i="3"/>
  <c r="J108" i="3"/>
  <c r="E108" i="3"/>
  <c r="D108" i="4" s="1"/>
  <c r="B108" i="3"/>
  <c r="B108" i="4" s="1"/>
  <c r="A108" i="3"/>
  <c r="A108" i="4" s="1"/>
  <c r="O107" i="3"/>
  <c r="K107" i="3"/>
  <c r="J107" i="3"/>
  <c r="E107" i="3"/>
  <c r="D107" i="4" s="1"/>
  <c r="B107" i="3"/>
  <c r="B107" i="4" s="1"/>
  <c r="A107" i="3"/>
  <c r="A107" i="4" s="1"/>
  <c r="O106" i="3"/>
  <c r="K106" i="3"/>
  <c r="J106" i="3"/>
  <c r="E106" i="3"/>
  <c r="D106" i="4" s="1"/>
  <c r="B106" i="3"/>
  <c r="B106" i="4" s="1"/>
  <c r="A106" i="3"/>
  <c r="A106" i="4" s="1"/>
  <c r="O105" i="3"/>
  <c r="K105" i="3"/>
  <c r="J105" i="3"/>
  <c r="E105" i="3"/>
  <c r="D105" i="4" s="1"/>
  <c r="B105" i="3"/>
  <c r="B105" i="4" s="1"/>
  <c r="A105" i="3"/>
  <c r="A105" i="4" s="1"/>
  <c r="O104" i="3"/>
  <c r="K104" i="3"/>
  <c r="J104" i="3"/>
  <c r="E104" i="3"/>
  <c r="D104" i="4" s="1"/>
  <c r="B104" i="3"/>
  <c r="B104" i="4" s="1"/>
  <c r="A104" i="3"/>
  <c r="A104" i="4" s="1"/>
  <c r="O103" i="3"/>
  <c r="K103" i="3"/>
  <c r="J103" i="3"/>
  <c r="E103" i="3"/>
  <c r="D103" i="4" s="1"/>
  <c r="B103" i="3"/>
  <c r="B103" i="4" s="1"/>
  <c r="A103" i="3"/>
  <c r="A103" i="4" s="1"/>
  <c r="O102" i="3"/>
  <c r="K102" i="3"/>
  <c r="J102" i="3"/>
  <c r="E102" i="3"/>
  <c r="D102" i="4" s="1"/>
  <c r="B102" i="3"/>
  <c r="B102" i="4" s="1"/>
  <c r="A102" i="3"/>
  <c r="A102" i="4" s="1"/>
  <c r="O101" i="3"/>
  <c r="K101" i="3"/>
  <c r="J101" i="3"/>
  <c r="E101" i="3"/>
  <c r="D101" i="4" s="1"/>
  <c r="B101" i="3"/>
  <c r="B101" i="4" s="1"/>
  <c r="A101" i="3"/>
  <c r="A101" i="4" s="1"/>
  <c r="O100" i="3"/>
  <c r="K100" i="3"/>
  <c r="J100" i="3"/>
  <c r="E100" i="3"/>
  <c r="D100" i="4" s="1"/>
  <c r="B100" i="3"/>
  <c r="B100" i="4" s="1"/>
  <c r="A100" i="3"/>
  <c r="A100" i="4" s="1"/>
  <c r="O99" i="3"/>
  <c r="K99" i="3"/>
  <c r="J99" i="3"/>
  <c r="E99" i="3"/>
  <c r="D99" i="4" s="1"/>
  <c r="B99" i="3"/>
  <c r="B99" i="4" s="1"/>
  <c r="A99" i="3"/>
  <c r="A99" i="4" s="1"/>
  <c r="O98" i="3"/>
  <c r="K98" i="3"/>
  <c r="J98" i="3"/>
  <c r="E98" i="3"/>
  <c r="D98" i="4" s="1"/>
  <c r="B98" i="3"/>
  <c r="B98" i="4" s="1"/>
  <c r="A98" i="3"/>
  <c r="A98" i="4" s="1"/>
  <c r="O97" i="3"/>
  <c r="K97" i="3"/>
  <c r="J97" i="3"/>
  <c r="E97" i="3"/>
  <c r="D97" i="4" s="1"/>
  <c r="B97" i="3"/>
  <c r="B97" i="4" s="1"/>
  <c r="A97" i="3"/>
  <c r="A97" i="4" s="1"/>
  <c r="O96" i="3"/>
  <c r="K96" i="3"/>
  <c r="J96" i="3"/>
  <c r="E96" i="3"/>
  <c r="D96" i="4" s="1"/>
  <c r="B96" i="3"/>
  <c r="B96" i="4" s="1"/>
  <c r="A96" i="3"/>
  <c r="A96" i="4" s="1"/>
  <c r="O95" i="3"/>
  <c r="K95" i="3"/>
  <c r="J95" i="3"/>
  <c r="E95" i="3"/>
  <c r="D95" i="4" s="1"/>
  <c r="B95" i="3"/>
  <c r="B95" i="4" s="1"/>
  <c r="A95" i="3"/>
  <c r="A95" i="4" s="1"/>
  <c r="O94" i="3"/>
  <c r="K94" i="3"/>
  <c r="J94" i="3"/>
  <c r="E94" i="3"/>
  <c r="D94" i="4" s="1"/>
  <c r="B94" i="3"/>
  <c r="B94" i="4" s="1"/>
  <c r="A94" i="3"/>
  <c r="A94" i="4" s="1"/>
  <c r="O93" i="3"/>
  <c r="K93" i="3"/>
  <c r="J93" i="3"/>
  <c r="E93" i="3"/>
  <c r="D93" i="4" s="1"/>
  <c r="B93" i="3"/>
  <c r="B93" i="4" s="1"/>
  <c r="A93" i="3"/>
  <c r="A93" i="4" s="1"/>
  <c r="O92" i="3"/>
  <c r="K92" i="3"/>
  <c r="J92" i="3"/>
  <c r="E92" i="3"/>
  <c r="D92" i="4" s="1"/>
  <c r="B92" i="3"/>
  <c r="B92" i="4" s="1"/>
  <c r="A92" i="3"/>
  <c r="A92" i="4" s="1"/>
  <c r="O91" i="3"/>
  <c r="K91" i="3"/>
  <c r="J91" i="3"/>
  <c r="E91" i="3"/>
  <c r="D91" i="4" s="1"/>
  <c r="B91" i="3"/>
  <c r="B91" i="4" s="1"/>
  <c r="A91" i="3"/>
  <c r="A91" i="4" s="1"/>
  <c r="O90" i="3"/>
  <c r="K90" i="3"/>
  <c r="J90" i="3"/>
  <c r="E90" i="3"/>
  <c r="D90" i="4" s="1"/>
  <c r="B90" i="3"/>
  <c r="B90" i="4" s="1"/>
  <c r="A90" i="3"/>
  <c r="A90" i="4" s="1"/>
  <c r="O89" i="3"/>
  <c r="K89" i="3"/>
  <c r="J89" i="3"/>
  <c r="E89" i="3"/>
  <c r="D89" i="4" s="1"/>
  <c r="B89" i="3"/>
  <c r="B89" i="4" s="1"/>
  <c r="A89" i="3"/>
  <c r="A89" i="4" s="1"/>
  <c r="O88" i="3"/>
  <c r="K88" i="3"/>
  <c r="J88" i="3"/>
  <c r="E88" i="3"/>
  <c r="D88" i="4" s="1"/>
  <c r="B88" i="3"/>
  <c r="B88" i="4" s="1"/>
  <c r="A88" i="3"/>
  <c r="A88" i="4" s="1"/>
  <c r="O87" i="3"/>
  <c r="K87" i="3"/>
  <c r="J87" i="3"/>
  <c r="E87" i="3"/>
  <c r="D87" i="4" s="1"/>
  <c r="B87" i="3"/>
  <c r="B87" i="4" s="1"/>
  <c r="A87" i="3"/>
  <c r="A87" i="4" s="1"/>
  <c r="O86" i="3"/>
  <c r="K86" i="3"/>
  <c r="J86" i="3"/>
  <c r="E86" i="3"/>
  <c r="D86" i="4" s="1"/>
  <c r="B86" i="3"/>
  <c r="B86" i="4" s="1"/>
  <c r="A86" i="3"/>
  <c r="A86" i="4" s="1"/>
  <c r="O85" i="3"/>
  <c r="K85" i="3"/>
  <c r="J85" i="3"/>
  <c r="E85" i="3"/>
  <c r="D85" i="4" s="1"/>
  <c r="B85" i="3"/>
  <c r="B85" i="4" s="1"/>
  <c r="A85" i="3"/>
  <c r="A85" i="4" s="1"/>
  <c r="O84" i="3"/>
  <c r="K84" i="3"/>
  <c r="J84" i="3"/>
  <c r="E84" i="3"/>
  <c r="D84" i="4" s="1"/>
  <c r="B84" i="3"/>
  <c r="B84" i="4" s="1"/>
  <c r="A84" i="3"/>
  <c r="A84" i="4" s="1"/>
  <c r="O83" i="3"/>
  <c r="K83" i="3"/>
  <c r="J83" i="3"/>
  <c r="E83" i="3"/>
  <c r="D83" i="4" s="1"/>
  <c r="B83" i="3"/>
  <c r="B83" i="4" s="1"/>
  <c r="A83" i="3"/>
  <c r="A83" i="4" s="1"/>
  <c r="O82" i="3"/>
  <c r="K82" i="3"/>
  <c r="J82" i="3"/>
  <c r="E82" i="3"/>
  <c r="D82" i="4" s="1"/>
  <c r="B82" i="3"/>
  <c r="B82" i="4" s="1"/>
  <c r="A82" i="3"/>
  <c r="A82" i="4" s="1"/>
  <c r="O81" i="3"/>
  <c r="K81" i="3"/>
  <c r="J81" i="3"/>
  <c r="E81" i="3"/>
  <c r="D81" i="4" s="1"/>
  <c r="B81" i="3"/>
  <c r="B81" i="4" s="1"/>
  <c r="A81" i="3"/>
  <c r="A81" i="4" s="1"/>
  <c r="O80" i="3"/>
  <c r="K80" i="3"/>
  <c r="J80" i="3"/>
  <c r="E80" i="3"/>
  <c r="D80" i="4" s="1"/>
  <c r="B80" i="3"/>
  <c r="B80" i="4" s="1"/>
  <c r="A80" i="3"/>
  <c r="A80" i="4" s="1"/>
  <c r="O79" i="3"/>
  <c r="K79" i="3"/>
  <c r="J79" i="3"/>
  <c r="E79" i="3"/>
  <c r="D79" i="4" s="1"/>
  <c r="B79" i="3"/>
  <c r="B79" i="4" s="1"/>
  <c r="A79" i="3"/>
  <c r="A79" i="4" s="1"/>
  <c r="O78" i="3"/>
  <c r="K78" i="3"/>
  <c r="J78" i="3"/>
  <c r="E78" i="3"/>
  <c r="D78" i="4" s="1"/>
  <c r="B78" i="3"/>
  <c r="B78" i="4" s="1"/>
  <c r="A78" i="3"/>
  <c r="A78" i="4" s="1"/>
  <c r="O77" i="3"/>
  <c r="K77" i="3"/>
  <c r="J77" i="3"/>
  <c r="E77" i="3"/>
  <c r="D77" i="4" s="1"/>
  <c r="B77" i="3"/>
  <c r="B77" i="4" s="1"/>
  <c r="A77" i="3"/>
  <c r="A77" i="4" s="1"/>
  <c r="O76" i="3"/>
  <c r="K76" i="3"/>
  <c r="J76" i="3"/>
  <c r="E76" i="3"/>
  <c r="D76" i="4" s="1"/>
  <c r="B76" i="3"/>
  <c r="B76" i="4" s="1"/>
  <c r="A76" i="3"/>
  <c r="A76" i="4" s="1"/>
  <c r="O75" i="3"/>
  <c r="K75" i="3"/>
  <c r="J75" i="3"/>
  <c r="E75" i="3"/>
  <c r="D75" i="4" s="1"/>
  <c r="B75" i="3"/>
  <c r="B75" i="4" s="1"/>
  <c r="A75" i="3"/>
  <c r="A75" i="4" s="1"/>
  <c r="O74" i="3"/>
  <c r="K74" i="3"/>
  <c r="J74" i="3"/>
  <c r="E74" i="3"/>
  <c r="D74" i="4" s="1"/>
  <c r="B74" i="3"/>
  <c r="B74" i="4" s="1"/>
  <c r="A74" i="3"/>
  <c r="A74" i="4" s="1"/>
  <c r="O73" i="3"/>
  <c r="K73" i="3"/>
  <c r="J73" i="3"/>
  <c r="E73" i="3"/>
  <c r="D73" i="4" s="1"/>
  <c r="B73" i="3"/>
  <c r="B73" i="4" s="1"/>
  <c r="A73" i="3"/>
  <c r="A73" i="4" s="1"/>
  <c r="O72" i="3"/>
  <c r="K72" i="3"/>
  <c r="J72" i="3"/>
  <c r="E72" i="3"/>
  <c r="D72" i="4" s="1"/>
  <c r="B72" i="3"/>
  <c r="B72" i="4" s="1"/>
  <c r="A72" i="3"/>
  <c r="A72" i="4" s="1"/>
  <c r="O71" i="3"/>
  <c r="K71" i="3"/>
  <c r="J71" i="3"/>
  <c r="E71" i="3"/>
  <c r="D71" i="4" s="1"/>
  <c r="B71" i="3"/>
  <c r="B71" i="4" s="1"/>
  <c r="A71" i="3"/>
  <c r="A71" i="4" s="1"/>
  <c r="O70" i="3"/>
  <c r="K70" i="3"/>
  <c r="J70" i="3"/>
  <c r="E70" i="3"/>
  <c r="D70" i="4" s="1"/>
  <c r="B70" i="3"/>
  <c r="B70" i="4" s="1"/>
  <c r="A70" i="3"/>
  <c r="A70" i="4" s="1"/>
  <c r="O69" i="3"/>
  <c r="K69" i="3"/>
  <c r="J69" i="3"/>
  <c r="E69" i="3"/>
  <c r="D69" i="4" s="1"/>
  <c r="B69" i="3"/>
  <c r="B69" i="4" s="1"/>
  <c r="A69" i="3"/>
  <c r="A69" i="4" s="1"/>
  <c r="O68" i="3"/>
  <c r="K68" i="3"/>
  <c r="J68" i="3"/>
  <c r="E68" i="3"/>
  <c r="D68" i="4" s="1"/>
  <c r="B68" i="3"/>
  <c r="B68" i="4" s="1"/>
  <c r="A68" i="3"/>
  <c r="A68" i="4" s="1"/>
  <c r="O67" i="3"/>
  <c r="K67" i="3"/>
  <c r="J67" i="3"/>
  <c r="E67" i="3"/>
  <c r="D67" i="4" s="1"/>
  <c r="B67" i="3"/>
  <c r="B67" i="4" s="1"/>
  <c r="A67" i="3"/>
  <c r="A67" i="4" s="1"/>
  <c r="O66" i="3"/>
  <c r="K66" i="3"/>
  <c r="J66" i="3"/>
  <c r="E66" i="3"/>
  <c r="D66" i="4" s="1"/>
  <c r="B66" i="3"/>
  <c r="B66" i="4" s="1"/>
  <c r="A66" i="3"/>
  <c r="A66" i="4" s="1"/>
  <c r="O65" i="3"/>
  <c r="K65" i="3"/>
  <c r="J65" i="3"/>
  <c r="E65" i="3"/>
  <c r="D65" i="4" s="1"/>
  <c r="B65" i="3"/>
  <c r="B65" i="4" s="1"/>
  <c r="A65" i="3"/>
  <c r="A65" i="4" s="1"/>
  <c r="O64" i="3"/>
  <c r="K64" i="3"/>
  <c r="J64" i="3"/>
  <c r="E64" i="3"/>
  <c r="D64" i="4" s="1"/>
  <c r="B64" i="3"/>
  <c r="B64" i="4" s="1"/>
  <c r="A64" i="3"/>
  <c r="A64" i="4" s="1"/>
  <c r="O63" i="3"/>
  <c r="K63" i="3"/>
  <c r="J63" i="3"/>
  <c r="E63" i="3"/>
  <c r="D63" i="4" s="1"/>
  <c r="B63" i="3"/>
  <c r="B63" i="4" s="1"/>
  <c r="A63" i="3"/>
  <c r="A63" i="4" s="1"/>
  <c r="O62" i="3"/>
  <c r="K62" i="3"/>
  <c r="J62" i="3"/>
  <c r="E62" i="3"/>
  <c r="D62" i="4" s="1"/>
  <c r="B62" i="3"/>
  <c r="B62" i="4" s="1"/>
  <c r="A62" i="3"/>
  <c r="A62" i="4" s="1"/>
  <c r="O61" i="3"/>
  <c r="K61" i="3"/>
  <c r="J61" i="3"/>
  <c r="E61" i="3"/>
  <c r="D61" i="4" s="1"/>
  <c r="B61" i="3"/>
  <c r="B61" i="4" s="1"/>
  <c r="A61" i="3"/>
  <c r="A61" i="4" s="1"/>
  <c r="O60" i="3"/>
  <c r="K60" i="3"/>
  <c r="J60" i="3"/>
  <c r="E60" i="3"/>
  <c r="D60" i="4" s="1"/>
  <c r="B60" i="3"/>
  <c r="B60" i="4" s="1"/>
  <c r="A60" i="3"/>
  <c r="A60" i="4" s="1"/>
  <c r="O59" i="3"/>
  <c r="K59" i="3"/>
  <c r="J59" i="3"/>
  <c r="E59" i="3"/>
  <c r="D59" i="4" s="1"/>
  <c r="B59" i="3"/>
  <c r="B59" i="4" s="1"/>
  <c r="A59" i="3"/>
  <c r="A59" i="4" s="1"/>
  <c r="O58" i="3"/>
  <c r="K58" i="3"/>
  <c r="J58" i="3"/>
  <c r="E58" i="3"/>
  <c r="D58" i="4" s="1"/>
  <c r="B58" i="3"/>
  <c r="B58" i="4" s="1"/>
  <c r="A58" i="3"/>
  <c r="A58" i="4" s="1"/>
  <c r="O57" i="3"/>
  <c r="K57" i="3"/>
  <c r="J57" i="3"/>
  <c r="E57" i="3"/>
  <c r="D57" i="4" s="1"/>
  <c r="B57" i="3"/>
  <c r="B57" i="4" s="1"/>
  <c r="A57" i="3"/>
  <c r="A57" i="4" s="1"/>
  <c r="O56" i="3"/>
  <c r="K56" i="3"/>
  <c r="J56" i="3"/>
  <c r="E56" i="3"/>
  <c r="D56" i="4" s="1"/>
  <c r="B56" i="3"/>
  <c r="B56" i="4" s="1"/>
  <c r="A56" i="3"/>
  <c r="A56" i="4" s="1"/>
  <c r="O55" i="3"/>
  <c r="K55" i="3"/>
  <c r="J55" i="3"/>
  <c r="E55" i="3"/>
  <c r="D55" i="4" s="1"/>
  <c r="B55" i="3"/>
  <c r="B55" i="4" s="1"/>
  <c r="A55" i="3"/>
  <c r="A55" i="4" s="1"/>
  <c r="O54" i="3"/>
  <c r="K54" i="3"/>
  <c r="J54" i="3"/>
  <c r="E54" i="3"/>
  <c r="D54" i="4" s="1"/>
  <c r="B54" i="3"/>
  <c r="B54" i="4" s="1"/>
  <c r="A54" i="3"/>
  <c r="A54" i="4" s="1"/>
  <c r="O53" i="3"/>
  <c r="K53" i="3"/>
  <c r="J53" i="3"/>
  <c r="E53" i="3"/>
  <c r="D53" i="4" s="1"/>
  <c r="B53" i="3"/>
  <c r="B53" i="4" s="1"/>
  <c r="A53" i="3"/>
  <c r="A53" i="4" s="1"/>
  <c r="O52" i="3"/>
  <c r="K52" i="3"/>
  <c r="J52" i="3"/>
  <c r="E52" i="3"/>
  <c r="D52" i="4" s="1"/>
  <c r="B52" i="3"/>
  <c r="B52" i="4" s="1"/>
  <c r="A52" i="3"/>
  <c r="A52" i="4" s="1"/>
  <c r="O51" i="3"/>
  <c r="K51" i="3"/>
  <c r="J51" i="3"/>
  <c r="E51" i="3"/>
  <c r="D51" i="4" s="1"/>
  <c r="B51" i="3"/>
  <c r="B51" i="4" s="1"/>
  <c r="A51" i="3"/>
  <c r="A51" i="4" s="1"/>
  <c r="O50" i="3"/>
  <c r="K50" i="3"/>
  <c r="J50" i="3"/>
  <c r="E50" i="3"/>
  <c r="D50" i="4" s="1"/>
  <c r="B50" i="3"/>
  <c r="B50" i="4" s="1"/>
  <c r="A50" i="3"/>
  <c r="A50" i="4" s="1"/>
  <c r="O49" i="3"/>
  <c r="K49" i="3"/>
  <c r="J49" i="3"/>
  <c r="E49" i="3"/>
  <c r="D49" i="4" s="1"/>
  <c r="B49" i="3"/>
  <c r="B49" i="4" s="1"/>
  <c r="A49" i="3"/>
  <c r="A49" i="4" s="1"/>
  <c r="O48" i="3"/>
  <c r="K48" i="3"/>
  <c r="J48" i="3"/>
  <c r="E48" i="3"/>
  <c r="D48" i="4" s="1"/>
  <c r="B48" i="3"/>
  <c r="B48" i="4" s="1"/>
  <c r="A48" i="3"/>
  <c r="A48" i="4" s="1"/>
  <c r="O47" i="3"/>
  <c r="K47" i="3"/>
  <c r="J47" i="3"/>
  <c r="E47" i="3"/>
  <c r="D47" i="4" s="1"/>
  <c r="B47" i="3"/>
  <c r="B47" i="4" s="1"/>
  <c r="A47" i="3"/>
  <c r="A47" i="4" s="1"/>
  <c r="O46" i="3"/>
  <c r="K46" i="3"/>
  <c r="J46" i="3"/>
  <c r="E46" i="3"/>
  <c r="D46" i="4" s="1"/>
  <c r="B46" i="3"/>
  <c r="B46" i="4" s="1"/>
  <c r="A46" i="3"/>
  <c r="A46" i="4" s="1"/>
  <c r="O45" i="3"/>
  <c r="K45" i="3"/>
  <c r="J45" i="3"/>
  <c r="E45" i="3"/>
  <c r="D45" i="4" s="1"/>
  <c r="B45" i="3"/>
  <c r="B45" i="4" s="1"/>
  <c r="A45" i="3"/>
  <c r="A45" i="4" s="1"/>
  <c r="O44" i="3"/>
  <c r="K44" i="3"/>
  <c r="J44" i="3"/>
  <c r="E44" i="3"/>
  <c r="D44" i="4" s="1"/>
  <c r="B44" i="3"/>
  <c r="B44" i="4" s="1"/>
  <c r="A44" i="3"/>
  <c r="A44" i="4" s="1"/>
  <c r="O43" i="3"/>
  <c r="K43" i="3"/>
  <c r="J43" i="3"/>
  <c r="E43" i="3"/>
  <c r="D43" i="4" s="1"/>
  <c r="B43" i="3"/>
  <c r="B43" i="4" s="1"/>
  <c r="A43" i="3"/>
  <c r="A43" i="4" s="1"/>
  <c r="O42" i="3"/>
  <c r="K42" i="3"/>
  <c r="J42" i="3"/>
  <c r="E42" i="3"/>
  <c r="D42" i="4" s="1"/>
  <c r="B42" i="3"/>
  <c r="B42" i="4" s="1"/>
  <c r="A42" i="3"/>
  <c r="A42" i="4" s="1"/>
  <c r="O41" i="3"/>
  <c r="K41" i="3"/>
  <c r="J41" i="3"/>
  <c r="E41" i="3"/>
  <c r="D41" i="4" s="1"/>
  <c r="B41" i="3"/>
  <c r="B41" i="4" s="1"/>
  <c r="A41" i="3"/>
  <c r="A41" i="4" s="1"/>
  <c r="O40" i="3"/>
  <c r="K40" i="3"/>
  <c r="J40" i="3"/>
  <c r="P40" i="3" s="1"/>
  <c r="E40" i="3"/>
  <c r="D40" i="4" s="1"/>
  <c r="B40" i="3"/>
  <c r="B40" i="4" s="1"/>
  <c r="A40" i="3"/>
  <c r="A40" i="4" s="1"/>
  <c r="O39" i="3"/>
  <c r="K39" i="3"/>
  <c r="J39" i="3"/>
  <c r="E39" i="3"/>
  <c r="D39" i="4" s="1"/>
  <c r="B39" i="3"/>
  <c r="B39" i="4" s="1"/>
  <c r="A39" i="3"/>
  <c r="A39" i="4" s="1"/>
  <c r="O38" i="3"/>
  <c r="K38" i="3"/>
  <c r="J38" i="3"/>
  <c r="E38" i="3"/>
  <c r="D38" i="4" s="1"/>
  <c r="B38" i="3"/>
  <c r="B38" i="4" s="1"/>
  <c r="A38" i="3"/>
  <c r="A38" i="4" s="1"/>
  <c r="O37" i="3"/>
  <c r="K37" i="3"/>
  <c r="J37" i="3"/>
  <c r="E37" i="3"/>
  <c r="D37" i="4" s="1"/>
  <c r="B37" i="3"/>
  <c r="B37" i="4" s="1"/>
  <c r="A37" i="3"/>
  <c r="A37" i="4" s="1"/>
  <c r="O36" i="3"/>
  <c r="K36" i="3"/>
  <c r="J36" i="3"/>
  <c r="E36" i="3"/>
  <c r="D36" i="4" s="1"/>
  <c r="B36" i="3"/>
  <c r="B36" i="4" s="1"/>
  <c r="A36" i="3"/>
  <c r="A36" i="4" s="1"/>
  <c r="O35" i="3"/>
  <c r="K35" i="3"/>
  <c r="J35" i="3"/>
  <c r="E35" i="3"/>
  <c r="D35" i="4" s="1"/>
  <c r="B35" i="3"/>
  <c r="B35" i="4" s="1"/>
  <c r="A35" i="3"/>
  <c r="A35" i="4" s="1"/>
  <c r="O34" i="3"/>
  <c r="K34" i="3"/>
  <c r="J34" i="3"/>
  <c r="E34" i="3"/>
  <c r="D34" i="4" s="1"/>
  <c r="B34" i="3"/>
  <c r="B34" i="4" s="1"/>
  <c r="A34" i="3"/>
  <c r="A34" i="4" s="1"/>
  <c r="O33" i="3"/>
  <c r="K33" i="3"/>
  <c r="J33" i="3"/>
  <c r="E33" i="3"/>
  <c r="D33" i="4" s="1"/>
  <c r="B33" i="3"/>
  <c r="B33" i="4" s="1"/>
  <c r="A33" i="3"/>
  <c r="A33" i="4" s="1"/>
  <c r="O32" i="3"/>
  <c r="K32" i="3"/>
  <c r="J32" i="3"/>
  <c r="E32" i="3"/>
  <c r="D32" i="4" s="1"/>
  <c r="B32" i="3"/>
  <c r="B32" i="4" s="1"/>
  <c r="A32" i="3"/>
  <c r="A32" i="4" s="1"/>
  <c r="O31" i="3"/>
  <c r="K31" i="3"/>
  <c r="J31" i="3"/>
  <c r="E31" i="3"/>
  <c r="D31" i="4" s="1"/>
  <c r="B31" i="3"/>
  <c r="B31" i="4" s="1"/>
  <c r="A31" i="3"/>
  <c r="A31" i="4" s="1"/>
  <c r="O30" i="3"/>
  <c r="K30" i="3"/>
  <c r="J30" i="3"/>
  <c r="E30" i="3"/>
  <c r="D30" i="4" s="1"/>
  <c r="B30" i="3"/>
  <c r="B30" i="4" s="1"/>
  <c r="A30" i="3"/>
  <c r="A30" i="4" s="1"/>
  <c r="O29" i="3"/>
  <c r="K29" i="3"/>
  <c r="J29" i="3"/>
  <c r="E29" i="3"/>
  <c r="D29" i="4" s="1"/>
  <c r="B29" i="3"/>
  <c r="B29" i="4" s="1"/>
  <c r="A29" i="3"/>
  <c r="A29" i="4" s="1"/>
  <c r="O28" i="3"/>
  <c r="K28" i="3"/>
  <c r="J28" i="3"/>
  <c r="E28" i="3"/>
  <c r="D28" i="4" s="1"/>
  <c r="B28" i="3"/>
  <c r="B28" i="4" s="1"/>
  <c r="A28" i="3"/>
  <c r="A28" i="4" s="1"/>
  <c r="O27" i="3"/>
  <c r="K27" i="3"/>
  <c r="J27" i="3"/>
  <c r="E27" i="3"/>
  <c r="D27" i="4" s="1"/>
  <c r="B27" i="3"/>
  <c r="B27" i="4" s="1"/>
  <c r="A27" i="3"/>
  <c r="A27" i="4" s="1"/>
  <c r="O26" i="3"/>
  <c r="K26" i="3"/>
  <c r="J26" i="3"/>
  <c r="E26" i="3"/>
  <c r="D26" i="4" s="1"/>
  <c r="B26" i="3"/>
  <c r="B26" i="4" s="1"/>
  <c r="A26" i="3"/>
  <c r="A26" i="4" s="1"/>
  <c r="O25" i="3"/>
  <c r="K25" i="3"/>
  <c r="J25" i="3"/>
  <c r="E25" i="3"/>
  <c r="D25" i="4" s="1"/>
  <c r="B25" i="3"/>
  <c r="B25" i="4" s="1"/>
  <c r="A25" i="3"/>
  <c r="A25" i="4" s="1"/>
  <c r="O24" i="3"/>
  <c r="K24" i="3"/>
  <c r="J24" i="3"/>
  <c r="E24" i="3"/>
  <c r="D24" i="4" s="1"/>
  <c r="B24" i="3"/>
  <c r="B24" i="4" s="1"/>
  <c r="A24" i="3"/>
  <c r="A24" i="4" s="1"/>
  <c r="O23" i="3"/>
  <c r="K23" i="3"/>
  <c r="J23" i="3"/>
  <c r="E23" i="3"/>
  <c r="D23" i="4" s="1"/>
  <c r="B23" i="3"/>
  <c r="B23" i="4" s="1"/>
  <c r="A23" i="3"/>
  <c r="A23" i="4" s="1"/>
  <c r="O22" i="3"/>
  <c r="K22" i="3"/>
  <c r="J22" i="3"/>
  <c r="E22" i="3"/>
  <c r="D22" i="4" s="1"/>
  <c r="B22" i="3"/>
  <c r="B22" i="4" s="1"/>
  <c r="A22" i="3"/>
  <c r="A22" i="4" s="1"/>
  <c r="O21" i="3"/>
  <c r="K21" i="3"/>
  <c r="J21" i="3"/>
  <c r="E21" i="3"/>
  <c r="D21" i="4" s="1"/>
  <c r="B21" i="3"/>
  <c r="B21" i="4" s="1"/>
  <c r="A21" i="3"/>
  <c r="A21" i="4" s="1"/>
  <c r="O20" i="3"/>
  <c r="K20" i="3"/>
  <c r="J20" i="3"/>
  <c r="E20" i="3"/>
  <c r="D20" i="4" s="1"/>
  <c r="B20" i="3"/>
  <c r="B20" i="4" s="1"/>
  <c r="A20" i="3"/>
  <c r="A20" i="4" s="1"/>
  <c r="O19" i="3"/>
  <c r="K19" i="3"/>
  <c r="J19" i="3"/>
  <c r="E19" i="3"/>
  <c r="D19" i="4" s="1"/>
  <c r="B19" i="3"/>
  <c r="B19" i="4" s="1"/>
  <c r="A19" i="3"/>
  <c r="A19" i="4" s="1"/>
  <c r="O18" i="3"/>
  <c r="K18" i="3"/>
  <c r="J18" i="3"/>
  <c r="E18" i="3"/>
  <c r="D18" i="4" s="1"/>
  <c r="B18" i="3"/>
  <c r="B18" i="4" s="1"/>
  <c r="A18" i="3"/>
  <c r="A18" i="4" s="1"/>
  <c r="O17" i="3"/>
  <c r="K17" i="3"/>
  <c r="J17" i="3"/>
  <c r="E17" i="3"/>
  <c r="D17" i="4" s="1"/>
  <c r="B17" i="3"/>
  <c r="B17" i="4" s="1"/>
  <c r="A17" i="3"/>
  <c r="A17" i="4" s="1"/>
  <c r="O16" i="3"/>
  <c r="K16" i="3"/>
  <c r="J16" i="3"/>
  <c r="E16" i="3"/>
  <c r="D16" i="4" s="1"/>
  <c r="B16" i="3"/>
  <c r="B16" i="4" s="1"/>
  <c r="A16" i="3"/>
  <c r="A16" i="4" s="1"/>
  <c r="O15" i="3"/>
  <c r="K15" i="3"/>
  <c r="J15" i="3"/>
  <c r="E15" i="3"/>
  <c r="D15" i="4" s="1"/>
  <c r="B15" i="3"/>
  <c r="B15" i="4" s="1"/>
  <c r="A15" i="3"/>
  <c r="A15" i="4" s="1"/>
  <c r="O14" i="3"/>
  <c r="K14" i="3"/>
  <c r="J14" i="3"/>
  <c r="E14" i="3"/>
  <c r="D14" i="4" s="1"/>
  <c r="B14" i="3"/>
  <c r="B14" i="4" s="1"/>
  <c r="A14" i="3"/>
  <c r="A14" i="4" s="1"/>
  <c r="O13" i="3"/>
  <c r="K13" i="3"/>
  <c r="J13" i="3"/>
  <c r="E13" i="3"/>
  <c r="D13" i="4" s="1"/>
  <c r="B13" i="3"/>
  <c r="B13" i="4" s="1"/>
  <c r="A13" i="3"/>
  <c r="A13" i="4" s="1"/>
  <c r="O12" i="3"/>
  <c r="K12" i="3"/>
  <c r="J12" i="3"/>
  <c r="E12" i="3"/>
  <c r="D12" i="4" s="1"/>
  <c r="B12" i="3"/>
  <c r="B12" i="4" s="1"/>
  <c r="A12" i="3"/>
  <c r="A12" i="4" s="1"/>
  <c r="O11" i="3"/>
  <c r="K11" i="3"/>
  <c r="J11" i="3"/>
  <c r="E11" i="3"/>
  <c r="D11" i="4" s="1"/>
  <c r="B11" i="3"/>
  <c r="B11" i="4" s="1"/>
  <c r="A11" i="3"/>
  <c r="A11" i="4" s="1"/>
  <c r="O10" i="3"/>
  <c r="K10" i="3"/>
  <c r="J10" i="3"/>
  <c r="E10" i="3"/>
  <c r="D10" i="4" s="1"/>
  <c r="B10" i="3"/>
  <c r="B10" i="4" s="1"/>
  <c r="A10" i="3"/>
  <c r="A10" i="4" s="1"/>
  <c r="O9" i="3"/>
  <c r="K9" i="3"/>
  <c r="J9" i="3"/>
  <c r="E9" i="3"/>
  <c r="D9" i="4" s="1"/>
  <c r="B9" i="3"/>
  <c r="B9" i="4" s="1"/>
  <c r="A9" i="3"/>
  <c r="A9" i="4" s="1"/>
  <c r="O8" i="3"/>
  <c r="K8" i="3"/>
  <c r="J8" i="3"/>
  <c r="E8" i="3"/>
  <c r="D8" i="4" s="1"/>
  <c r="B8" i="3"/>
  <c r="B8" i="4" s="1"/>
  <c r="A8" i="3"/>
  <c r="A8" i="4" s="1"/>
  <c r="O7" i="3"/>
  <c r="K7" i="3"/>
  <c r="J7" i="3"/>
  <c r="E7" i="3"/>
  <c r="D7" i="4" s="1"/>
  <c r="B7" i="3"/>
  <c r="B7" i="4" s="1"/>
  <c r="A7" i="3"/>
  <c r="A7" i="4" s="1"/>
  <c r="O6" i="3"/>
  <c r="K6" i="3"/>
  <c r="J6" i="3"/>
  <c r="E6" i="3"/>
  <c r="D6" i="4" s="1"/>
  <c r="B6" i="3"/>
  <c r="B6" i="4" s="1"/>
  <c r="A6" i="3"/>
  <c r="A6" i="4" s="1"/>
  <c r="O5" i="3"/>
  <c r="K5" i="3"/>
  <c r="J5" i="3"/>
  <c r="E5" i="3"/>
  <c r="D5" i="4" s="1"/>
  <c r="B5" i="3"/>
  <c r="B5" i="4" s="1"/>
  <c r="A5" i="3"/>
  <c r="A5" i="4" s="1"/>
  <c r="C17" i="1"/>
  <c r="C16" i="1"/>
  <c r="Q195" i="3" l="1"/>
  <c r="Q195" i="4"/>
  <c r="O195" i="4"/>
  <c r="J195" i="4"/>
  <c r="H195" i="4"/>
  <c r="P195" i="4"/>
  <c r="M195" i="4"/>
  <c r="K195" i="4"/>
  <c r="G195" i="4"/>
  <c r="P195" i="3"/>
  <c r="R195" i="4"/>
  <c r="N195" i="4"/>
  <c r="L195" i="4"/>
  <c r="I195" i="4"/>
  <c r="Q194" i="4"/>
  <c r="M194" i="4"/>
  <c r="J194" i="4"/>
  <c r="G194" i="4"/>
  <c r="P194" i="4"/>
  <c r="O194" i="4"/>
  <c r="L194" i="4"/>
  <c r="I194" i="4"/>
  <c r="R194" i="4"/>
  <c r="N194" i="4"/>
  <c r="K194" i="4"/>
  <c r="H194" i="4"/>
  <c r="Q194" i="3"/>
  <c r="P194" i="3"/>
  <c r="Q193" i="3"/>
  <c r="P193" i="4"/>
  <c r="O193" i="4"/>
  <c r="L193" i="4"/>
  <c r="I193" i="4"/>
  <c r="Q193" i="4"/>
  <c r="M193" i="4"/>
  <c r="J193" i="4"/>
  <c r="H193" i="4"/>
  <c r="R193" i="4"/>
  <c r="N193" i="4"/>
  <c r="K193" i="4"/>
  <c r="G193" i="4"/>
  <c r="P193" i="3"/>
  <c r="Q192" i="3"/>
  <c r="P192" i="4"/>
  <c r="Q192" i="4"/>
  <c r="M192" i="4"/>
  <c r="K192" i="4"/>
  <c r="J192" i="4"/>
  <c r="G192" i="4"/>
  <c r="R192" i="4"/>
  <c r="N192" i="4"/>
  <c r="L192" i="4"/>
  <c r="I192" i="4"/>
  <c r="H192" i="4"/>
  <c r="P192" i="3"/>
  <c r="Q191" i="3"/>
  <c r="R191" i="4"/>
  <c r="Q191" i="4"/>
  <c r="P191" i="4"/>
  <c r="O191" i="4"/>
  <c r="N191" i="4"/>
  <c r="M191" i="4"/>
  <c r="L191" i="4"/>
  <c r="K191" i="4"/>
  <c r="J191" i="4"/>
  <c r="I191" i="4"/>
  <c r="H191" i="4"/>
  <c r="G191" i="4"/>
  <c r="P191" i="3"/>
  <c r="Q190" i="3"/>
  <c r="Q190" i="4"/>
  <c r="P190" i="4"/>
  <c r="N190" i="4"/>
  <c r="K190" i="4"/>
  <c r="J190" i="4"/>
  <c r="I190" i="4"/>
  <c r="H190" i="4"/>
  <c r="G190" i="4"/>
  <c r="R190" i="4"/>
  <c r="O190" i="4"/>
  <c r="M190" i="4"/>
  <c r="L190" i="4"/>
  <c r="P190" i="3"/>
  <c r="Q189" i="3"/>
  <c r="Q189" i="4"/>
  <c r="P189" i="4"/>
  <c r="O189" i="4"/>
  <c r="N189" i="4"/>
  <c r="L189" i="4"/>
  <c r="J189" i="4"/>
  <c r="H189" i="4"/>
  <c r="R189" i="4"/>
  <c r="M189" i="4"/>
  <c r="K189" i="4"/>
  <c r="I189" i="4"/>
  <c r="G189" i="4"/>
  <c r="P189" i="3"/>
  <c r="Q188" i="3"/>
  <c r="Q188" i="4"/>
  <c r="M188" i="4"/>
  <c r="J188" i="4"/>
  <c r="G188" i="4"/>
  <c r="R188" i="4"/>
  <c r="N188" i="4"/>
  <c r="K188" i="4"/>
  <c r="I188" i="4"/>
  <c r="P188" i="3"/>
  <c r="P188" i="4"/>
  <c r="O188" i="4"/>
  <c r="L188" i="4"/>
  <c r="H188" i="4"/>
  <c r="Q187" i="3"/>
  <c r="O187" i="4"/>
  <c r="N187" i="4"/>
  <c r="J187" i="4"/>
  <c r="Q187" i="4"/>
  <c r="L187" i="4"/>
  <c r="I187" i="4"/>
  <c r="P187" i="4"/>
  <c r="M187" i="4"/>
  <c r="H187" i="4"/>
  <c r="R187" i="4"/>
  <c r="K187" i="4"/>
  <c r="G187" i="4"/>
  <c r="P187" i="3"/>
  <c r="Q186" i="3"/>
  <c r="O186" i="4"/>
  <c r="M186" i="4"/>
  <c r="K186" i="4"/>
  <c r="G186" i="4"/>
  <c r="P186" i="4"/>
  <c r="N186" i="4"/>
  <c r="L186" i="4"/>
  <c r="H186" i="4"/>
  <c r="Q186" i="4"/>
  <c r="I186" i="4"/>
  <c r="R186" i="4"/>
  <c r="J186" i="4"/>
  <c r="P186" i="3"/>
  <c r="P185" i="4"/>
  <c r="O185" i="4"/>
  <c r="N185" i="4"/>
  <c r="L185" i="4"/>
  <c r="K185" i="4"/>
  <c r="H185" i="4"/>
  <c r="P185" i="3"/>
  <c r="R185" i="4"/>
  <c r="M185" i="4"/>
  <c r="J185" i="4"/>
  <c r="I185" i="4"/>
  <c r="G185" i="4"/>
  <c r="Q185" i="3"/>
  <c r="Q185" i="4"/>
  <c r="Q184" i="3"/>
  <c r="O184" i="4"/>
  <c r="N184" i="4"/>
  <c r="J184" i="4"/>
  <c r="P184" i="3"/>
  <c r="P184" i="4"/>
  <c r="M184" i="4"/>
  <c r="G184" i="4"/>
  <c r="Q184" i="4"/>
  <c r="K184" i="4"/>
  <c r="H184" i="4"/>
  <c r="R184" i="4"/>
  <c r="L184" i="4"/>
  <c r="I184" i="4"/>
  <c r="Q183" i="3"/>
  <c r="O183" i="4"/>
  <c r="N183" i="4"/>
  <c r="J183" i="4"/>
  <c r="P183" i="4"/>
  <c r="K183" i="4"/>
  <c r="G183" i="4"/>
  <c r="Q183" i="4"/>
  <c r="L183" i="4"/>
  <c r="I183" i="4"/>
  <c r="P183" i="3"/>
  <c r="R183" i="4"/>
  <c r="M183" i="4"/>
  <c r="H183" i="4"/>
  <c r="F505" i="4"/>
  <c r="C27" i="5"/>
  <c r="C28" i="5" s="1"/>
  <c r="B27" i="5"/>
  <c r="B28" i="5" s="1"/>
  <c r="B18" i="7"/>
  <c r="C17" i="5"/>
  <c r="B13" i="7"/>
  <c r="E11" i="5"/>
  <c r="C16" i="5"/>
  <c r="C18" i="5" s="1"/>
  <c r="B16" i="5"/>
  <c r="B18" i="5" s="1"/>
  <c r="C11" i="5"/>
  <c r="I182" i="4"/>
  <c r="L182" i="4"/>
  <c r="Q182" i="3"/>
  <c r="R182" i="4"/>
  <c r="Q182" i="4"/>
  <c r="P182" i="3"/>
  <c r="J182" i="4"/>
  <c r="K182" i="4"/>
  <c r="G182" i="4"/>
  <c r="P182" i="4"/>
  <c r="O182" i="4"/>
  <c r="N182" i="4"/>
  <c r="M182" i="4"/>
  <c r="H182" i="4"/>
  <c r="Q181" i="3"/>
  <c r="P181" i="3"/>
  <c r="P181" i="4"/>
  <c r="G181" i="4"/>
  <c r="J181" i="4"/>
  <c r="M181" i="4"/>
  <c r="R181" i="4"/>
  <c r="Q181" i="4"/>
  <c r="O181" i="4"/>
  <c r="N181" i="4"/>
  <c r="L181" i="4"/>
  <c r="K181" i="4"/>
  <c r="H181" i="4"/>
  <c r="I181" i="4"/>
  <c r="Q180" i="3"/>
  <c r="P180" i="3"/>
  <c r="I180" i="4"/>
  <c r="L180" i="4"/>
  <c r="Q180" i="4"/>
  <c r="J180" i="4"/>
  <c r="R180" i="4"/>
  <c r="P180" i="4"/>
  <c r="O180" i="4"/>
  <c r="N180" i="4"/>
  <c r="M180" i="4"/>
  <c r="K180" i="4"/>
  <c r="H180" i="4"/>
  <c r="G180" i="4"/>
  <c r="H179" i="4"/>
  <c r="P179" i="3"/>
  <c r="Q179" i="3"/>
  <c r="I179" i="4"/>
  <c r="R179" i="4"/>
  <c r="O179" i="4"/>
  <c r="G179" i="4"/>
  <c r="L179" i="4"/>
  <c r="Q179" i="4"/>
  <c r="P179" i="4"/>
  <c r="N179" i="4"/>
  <c r="M179" i="4"/>
  <c r="K179" i="4"/>
  <c r="J179" i="4"/>
  <c r="P178" i="3"/>
  <c r="P178" i="4"/>
  <c r="G178" i="4"/>
  <c r="H178" i="4"/>
  <c r="J178" i="4"/>
  <c r="K178" i="4"/>
  <c r="M178" i="4"/>
  <c r="N178" i="4"/>
  <c r="Q178" i="4"/>
  <c r="Q178" i="3"/>
  <c r="R178" i="4"/>
  <c r="O178" i="4"/>
  <c r="L178" i="4"/>
  <c r="I178" i="4"/>
  <c r="N177" i="4"/>
  <c r="L177" i="4"/>
  <c r="K177" i="4"/>
  <c r="R177" i="4"/>
  <c r="I177" i="4"/>
  <c r="H177" i="4"/>
  <c r="P177" i="4"/>
  <c r="Q177" i="4"/>
  <c r="Q177" i="3"/>
  <c r="P177" i="3"/>
  <c r="G177" i="4"/>
  <c r="J177" i="4"/>
  <c r="M177" i="4"/>
  <c r="O177" i="4"/>
  <c r="R176" i="4"/>
  <c r="P176" i="4"/>
  <c r="M176" i="4"/>
  <c r="L176" i="4"/>
  <c r="J176" i="4"/>
  <c r="I176" i="4"/>
  <c r="K176" i="4"/>
  <c r="N176" i="4"/>
  <c r="Q176" i="4"/>
  <c r="O176" i="4"/>
  <c r="Q176" i="3"/>
  <c r="P176" i="3"/>
  <c r="H176" i="4"/>
  <c r="G176" i="4"/>
  <c r="R175" i="4"/>
  <c r="P175" i="4"/>
  <c r="M175" i="4"/>
  <c r="K175" i="4"/>
  <c r="J175" i="4"/>
  <c r="H175" i="4"/>
  <c r="G175" i="4"/>
  <c r="O175" i="4"/>
  <c r="P175" i="3"/>
  <c r="Q175" i="3"/>
  <c r="N175" i="4"/>
  <c r="Q175" i="4"/>
  <c r="L175" i="4"/>
  <c r="I175" i="4"/>
  <c r="M174" i="4"/>
  <c r="L174" i="4"/>
  <c r="Q174" i="4"/>
  <c r="O174" i="4"/>
  <c r="P174" i="4"/>
  <c r="Q174" i="3"/>
  <c r="R174" i="4"/>
  <c r="P174" i="3"/>
  <c r="H174" i="4"/>
  <c r="K174" i="4"/>
  <c r="N174" i="4"/>
  <c r="G174" i="4"/>
  <c r="I174" i="4"/>
  <c r="J174" i="4"/>
  <c r="L173" i="4"/>
  <c r="I173" i="4"/>
  <c r="G173" i="4"/>
  <c r="K173" i="4"/>
  <c r="O173" i="4"/>
  <c r="Q173" i="3"/>
  <c r="H173" i="4"/>
  <c r="Q173" i="4"/>
  <c r="M173" i="4"/>
  <c r="N173" i="4"/>
  <c r="P173" i="4"/>
  <c r="R173" i="4"/>
  <c r="P173" i="3"/>
  <c r="J173" i="4"/>
  <c r="O172" i="4"/>
  <c r="P172" i="3"/>
  <c r="Q172" i="3"/>
  <c r="Q172" i="4"/>
  <c r="L172" i="4"/>
  <c r="I172" i="4"/>
  <c r="G172" i="4"/>
  <c r="R172" i="4"/>
  <c r="P172" i="4"/>
  <c r="N172" i="4"/>
  <c r="M172" i="4"/>
  <c r="K172" i="4"/>
  <c r="J172" i="4"/>
  <c r="H172" i="4"/>
  <c r="O171" i="4"/>
  <c r="L171" i="4"/>
  <c r="P171" i="4"/>
  <c r="N171" i="4"/>
  <c r="M171" i="4"/>
  <c r="K171" i="4"/>
  <c r="J171" i="4"/>
  <c r="H171" i="4"/>
  <c r="R171" i="4"/>
  <c r="G171" i="4"/>
  <c r="I171" i="4"/>
  <c r="P171" i="3"/>
  <c r="Q171" i="4"/>
  <c r="Q171" i="3"/>
  <c r="O170" i="4"/>
  <c r="Q170" i="3"/>
  <c r="I170" i="4"/>
  <c r="G170" i="4"/>
  <c r="R170" i="4"/>
  <c r="H170" i="4"/>
  <c r="J170" i="4"/>
  <c r="K170" i="4"/>
  <c r="L170" i="4"/>
  <c r="P170" i="3"/>
  <c r="N170" i="4"/>
  <c r="P170" i="4"/>
  <c r="Q170" i="4"/>
  <c r="M170" i="4"/>
  <c r="J169" i="4"/>
  <c r="K169" i="4"/>
  <c r="M169" i="4"/>
  <c r="N169" i="4"/>
  <c r="P169" i="4"/>
  <c r="Q169" i="4"/>
  <c r="Q169" i="3"/>
  <c r="L169" i="4"/>
  <c r="R169" i="4"/>
  <c r="O169" i="4"/>
  <c r="I169" i="4"/>
  <c r="P169" i="3"/>
  <c r="G169" i="4"/>
  <c r="H169" i="4"/>
  <c r="L168" i="4"/>
  <c r="J168" i="4"/>
  <c r="H168" i="4"/>
  <c r="G168" i="4"/>
  <c r="P168" i="4"/>
  <c r="P168" i="3"/>
  <c r="M168" i="4"/>
  <c r="K168" i="4"/>
  <c r="I168" i="4"/>
  <c r="Q168" i="4"/>
  <c r="Q168" i="3"/>
  <c r="O168" i="4"/>
  <c r="N168" i="4"/>
  <c r="R168" i="4"/>
  <c r="R167" i="4"/>
  <c r="K167" i="4"/>
  <c r="P167" i="3"/>
  <c r="Q167" i="3"/>
  <c r="J167" i="4"/>
  <c r="Q167" i="4"/>
  <c r="O167" i="4"/>
  <c r="M167" i="4"/>
  <c r="H167" i="4"/>
  <c r="P167" i="4"/>
  <c r="N167" i="4"/>
  <c r="L167" i="4"/>
  <c r="I167" i="4"/>
  <c r="G167" i="4"/>
  <c r="K166" i="4"/>
  <c r="G166" i="4"/>
  <c r="I166" i="4"/>
  <c r="M166" i="4"/>
  <c r="O166" i="4"/>
  <c r="R166" i="4"/>
  <c r="Q166" i="3"/>
  <c r="P166" i="3"/>
  <c r="Q166" i="4"/>
  <c r="P166" i="4"/>
  <c r="N166" i="4"/>
  <c r="L166" i="4"/>
  <c r="J166" i="4"/>
  <c r="H166" i="4"/>
  <c r="M165" i="4"/>
  <c r="R165" i="4"/>
  <c r="P165" i="3"/>
  <c r="P165" i="4"/>
  <c r="O165" i="4"/>
  <c r="Q165" i="3"/>
  <c r="I165" i="4"/>
  <c r="K165" i="4"/>
  <c r="Q165" i="4"/>
  <c r="N165" i="4"/>
  <c r="L165" i="4"/>
  <c r="J165" i="4"/>
  <c r="H165" i="4"/>
  <c r="G165" i="4"/>
  <c r="I164" i="4"/>
  <c r="G164" i="4"/>
  <c r="J164" i="4"/>
  <c r="L164" i="4"/>
  <c r="N164" i="4"/>
  <c r="P164" i="4"/>
  <c r="H164" i="4"/>
  <c r="O164" i="4"/>
  <c r="Q164" i="3"/>
  <c r="P164" i="3"/>
  <c r="M164" i="4"/>
  <c r="Q164" i="4"/>
  <c r="R164" i="4"/>
  <c r="K164" i="4"/>
  <c r="R163" i="4"/>
  <c r="P163" i="4"/>
  <c r="N163" i="4"/>
  <c r="M163" i="4"/>
  <c r="J163" i="4"/>
  <c r="G163" i="4"/>
  <c r="P163" i="3"/>
  <c r="Q163" i="4"/>
  <c r="O163" i="4"/>
  <c r="K163" i="4"/>
  <c r="I163" i="4"/>
  <c r="H163" i="4"/>
  <c r="L163" i="4"/>
  <c r="Q163" i="3"/>
  <c r="L162" i="4"/>
  <c r="N162" i="4"/>
  <c r="Q162" i="4"/>
  <c r="J162" i="4"/>
  <c r="H162" i="4"/>
  <c r="G162" i="4"/>
  <c r="O162" i="4"/>
  <c r="K162" i="4"/>
  <c r="M162" i="4"/>
  <c r="P162" i="3"/>
  <c r="R162" i="4"/>
  <c r="Q162" i="3"/>
  <c r="P162" i="4"/>
  <c r="I162" i="4"/>
  <c r="M161" i="4"/>
  <c r="K161" i="4"/>
  <c r="J161" i="4"/>
  <c r="H161" i="4"/>
  <c r="G161" i="4"/>
  <c r="I161" i="4"/>
  <c r="L161" i="4"/>
  <c r="O161" i="4"/>
  <c r="Q161" i="4"/>
  <c r="P161" i="3"/>
  <c r="Q161" i="3"/>
  <c r="R161" i="4"/>
  <c r="P161" i="4"/>
  <c r="N161" i="4"/>
  <c r="M160" i="4"/>
  <c r="O160" i="4"/>
  <c r="J160" i="4"/>
  <c r="L160" i="4"/>
  <c r="N160" i="4"/>
  <c r="Q160" i="4"/>
  <c r="P160" i="3"/>
  <c r="H160" i="4"/>
  <c r="G160" i="4"/>
  <c r="Q160" i="3"/>
  <c r="K160" i="4"/>
  <c r="R160" i="4"/>
  <c r="P160" i="4"/>
  <c r="I160" i="4"/>
  <c r="O159" i="4"/>
  <c r="I159" i="4"/>
  <c r="G159" i="4"/>
  <c r="P159" i="3"/>
  <c r="Q159" i="3"/>
  <c r="R159" i="4"/>
  <c r="P159" i="4"/>
  <c r="M159" i="4"/>
  <c r="K159" i="4"/>
  <c r="J159" i="4"/>
  <c r="L159" i="4"/>
  <c r="N159" i="4"/>
  <c r="H159" i="4"/>
  <c r="Q159" i="4"/>
  <c r="P158" i="4"/>
  <c r="N158" i="4"/>
  <c r="M158" i="4"/>
  <c r="K158" i="4"/>
  <c r="J158" i="4"/>
  <c r="H158" i="4"/>
  <c r="G158" i="4"/>
  <c r="Q158" i="3"/>
  <c r="O158" i="4"/>
  <c r="L158" i="4"/>
  <c r="I158" i="4"/>
  <c r="P158" i="3"/>
  <c r="R158" i="4"/>
  <c r="Q158" i="4"/>
  <c r="L157" i="4"/>
  <c r="J157" i="4"/>
  <c r="G157" i="4"/>
  <c r="K157" i="4"/>
  <c r="H157" i="4"/>
  <c r="N157" i="4"/>
  <c r="Q157" i="4"/>
  <c r="Q157" i="3"/>
  <c r="P157" i="3"/>
  <c r="R157" i="4"/>
  <c r="P157" i="4"/>
  <c r="O157" i="4"/>
  <c r="I157" i="4"/>
  <c r="M157" i="4"/>
  <c r="R156" i="4"/>
  <c r="H156" i="4"/>
  <c r="J156" i="4"/>
  <c r="O156" i="4"/>
  <c r="L156" i="4"/>
  <c r="I156" i="4"/>
  <c r="K156" i="4"/>
  <c r="M156" i="4"/>
  <c r="N156" i="4"/>
  <c r="P156" i="4"/>
  <c r="Q156" i="4"/>
  <c r="P156" i="3"/>
  <c r="Q156" i="3"/>
  <c r="G156" i="4"/>
  <c r="J155" i="4"/>
  <c r="Q155" i="4"/>
  <c r="O155" i="4"/>
  <c r="L155" i="4"/>
  <c r="I155" i="4"/>
  <c r="K155" i="4"/>
  <c r="M155" i="4"/>
  <c r="N155" i="4"/>
  <c r="P155" i="4"/>
  <c r="R155" i="4"/>
  <c r="P155" i="3"/>
  <c r="Q155" i="3"/>
  <c r="G155" i="4"/>
  <c r="H155" i="4"/>
  <c r="R154" i="4"/>
  <c r="N154" i="4"/>
  <c r="L154" i="4"/>
  <c r="I154" i="4"/>
  <c r="Q154" i="3"/>
  <c r="G154" i="4"/>
  <c r="H154" i="4"/>
  <c r="K154" i="4"/>
  <c r="J154" i="4"/>
  <c r="P154" i="3"/>
  <c r="M154" i="4"/>
  <c r="P154" i="4"/>
  <c r="O154" i="4"/>
  <c r="Q154" i="4"/>
  <c r="P153" i="4"/>
  <c r="O153" i="4"/>
  <c r="M153" i="4"/>
  <c r="R153" i="4"/>
  <c r="L153" i="4"/>
  <c r="K153" i="4"/>
  <c r="J153" i="4"/>
  <c r="I153" i="4"/>
  <c r="H153" i="4"/>
  <c r="G153" i="4"/>
  <c r="N153" i="4"/>
  <c r="P153" i="3"/>
  <c r="Q153" i="4"/>
  <c r="Q153" i="3"/>
  <c r="J152" i="4"/>
  <c r="K152" i="4"/>
  <c r="M152" i="4"/>
  <c r="N152" i="4"/>
  <c r="P152" i="4"/>
  <c r="R152" i="4"/>
  <c r="H152" i="4"/>
  <c r="I152" i="4"/>
  <c r="L152" i="4"/>
  <c r="O152" i="4"/>
  <c r="Q152" i="4"/>
  <c r="P152" i="3"/>
  <c r="Q152" i="3"/>
  <c r="G152" i="4"/>
  <c r="N151" i="4"/>
  <c r="Q151" i="4"/>
  <c r="P151" i="3"/>
  <c r="Q151" i="3"/>
  <c r="I151" i="4"/>
  <c r="L151" i="4"/>
  <c r="G151" i="4"/>
  <c r="H151" i="4"/>
  <c r="J151" i="4"/>
  <c r="K151" i="4"/>
  <c r="M151" i="4"/>
  <c r="O151" i="4"/>
  <c r="P151" i="4"/>
  <c r="R151" i="4"/>
  <c r="N150" i="4"/>
  <c r="O150" i="4"/>
  <c r="Q150" i="4"/>
  <c r="K150" i="4"/>
  <c r="M150" i="4"/>
  <c r="Q150" i="3"/>
  <c r="P150" i="4"/>
  <c r="P150" i="3"/>
  <c r="J150" i="4"/>
  <c r="H150" i="4"/>
  <c r="G150" i="4"/>
  <c r="I150" i="4"/>
  <c r="L150" i="4"/>
  <c r="R150" i="4"/>
  <c r="M149" i="4"/>
  <c r="L149" i="4"/>
  <c r="N149" i="4"/>
  <c r="O149" i="4"/>
  <c r="Q149" i="4"/>
  <c r="K149" i="4"/>
  <c r="I149" i="4"/>
  <c r="P149" i="3"/>
  <c r="G149" i="4"/>
  <c r="J149" i="4"/>
  <c r="Q149" i="3"/>
  <c r="R149" i="4"/>
  <c r="P149" i="4"/>
  <c r="H149" i="4"/>
  <c r="N148" i="4"/>
  <c r="P148" i="4"/>
  <c r="Q148" i="4"/>
  <c r="R148" i="4"/>
  <c r="G148" i="4"/>
  <c r="P148" i="3"/>
  <c r="O148" i="4"/>
  <c r="H148" i="4"/>
  <c r="J148" i="4"/>
  <c r="L148" i="4"/>
  <c r="I148" i="4"/>
  <c r="K148" i="4"/>
  <c r="Q148" i="3"/>
  <c r="M148" i="4"/>
  <c r="K147" i="4"/>
  <c r="H147" i="4"/>
  <c r="M147" i="4"/>
  <c r="O147" i="4"/>
  <c r="Q147" i="4"/>
  <c r="J147" i="4"/>
  <c r="L147" i="4"/>
  <c r="N147" i="4"/>
  <c r="P147" i="4"/>
  <c r="R147" i="4"/>
  <c r="Q147" i="3"/>
  <c r="G147" i="4"/>
  <c r="I147" i="4"/>
  <c r="P147" i="3"/>
  <c r="O146" i="4"/>
  <c r="M146" i="4"/>
  <c r="L146" i="4"/>
  <c r="Q146" i="4"/>
  <c r="P146" i="4"/>
  <c r="J146" i="4"/>
  <c r="R146" i="4"/>
  <c r="H146" i="4"/>
  <c r="Q146" i="3"/>
  <c r="I146" i="4"/>
  <c r="K146" i="4"/>
  <c r="G146" i="4"/>
  <c r="P146" i="3"/>
  <c r="N146" i="4"/>
  <c r="O145" i="4"/>
  <c r="Q145" i="3"/>
  <c r="Q145" i="4"/>
  <c r="I145" i="4"/>
  <c r="R145" i="4"/>
  <c r="P145" i="4"/>
  <c r="N145" i="4"/>
  <c r="L145" i="4"/>
  <c r="K145" i="4"/>
  <c r="M145" i="4"/>
  <c r="G145" i="4"/>
  <c r="J145" i="4"/>
  <c r="H145" i="4"/>
  <c r="P145" i="3"/>
  <c r="P144" i="4"/>
  <c r="N144" i="4"/>
  <c r="L144" i="4"/>
  <c r="J144" i="4"/>
  <c r="I144" i="4"/>
  <c r="G144" i="4"/>
  <c r="R144" i="4"/>
  <c r="Q144" i="4"/>
  <c r="Q144" i="3"/>
  <c r="P144" i="3"/>
  <c r="H144" i="4"/>
  <c r="K144" i="4"/>
  <c r="M144" i="4"/>
  <c r="O144" i="4"/>
  <c r="O143" i="4"/>
  <c r="M143" i="4"/>
  <c r="N143" i="4"/>
  <c r="K143" i="4"/>
  <c r="I143" i="4"/>
  <c r="G143" i="4"/>
  <c r="Q143" i="4"/>
  <c r="P143" i="4"/>
  <c r="R143" i="4"/>
  <c r="P143" i="3"/>
  <c r="Q143" i="3"/>
  <c r="H143" i="4"/>
  <c r="J143" i="4"/>
  <c r="L143" i="4"/>
  <c r="P142" i="3"/>
  <c r="N142" i="4"/>
  <c r="L142" i="4"/>
  <c r="Q142" i="3"/>
  <c r="K142" i="4"/>
  <c r="I142" i="4"/>
  <c r="H142" i="4"/>
  <c r="Q142" i="4"/>
  <c r="O142" i="4"/>
  <c r="G142" i="4"/>
  <c r="J142" i="4"/>
  <c r="M142" i="4"/>
  <c r="P142" i="4"/>
  <c r="R142" i="4"/>
  <c r="G141" i="4"/>
  <c r="I141" i="4"/>
  <c r="Q141" i="4"/>
  <c r="O141" i="4"/>
  <c r="M141" i="4"/>
  <c r="L141" i="4"/>
  <c r="J141" i="4"/>
  <c r="H141" i="4"/>
  <c r="P141" i="3"/>
  <c r="K141" i="4"/>
  <c r="N141" i="4"/>
  <c r="R141" i="4"/>
  <c r="Q141" i="3"/>
  <c r="P141" i="4"/>
  <c r="K140" i="4"/>
  <c r="P140" i="3"/>
  <c r="G140" i="4"/>
  <c r="R140" i="4"/>
  <c r="I140" i="4"/>
  <c r="Q140" i="4"/>
  <c r="O140" i="4"/>
  <c r="N140" i="4"/>
  <c r="L140" i="4"/>
  <c r="H140" i="4"/>
  <c r="Q140" i="3"/>
  <c r="M140" i="4"/>
  <c r="P140" i="4"/>
  <c r="J140" i="4"/>
  <c r="G139" i="4"/>
  <c r="P139" i="3"/>
  <c r="P139" i="4"/>
  <c r="N139" i="4"/>
  <c r="L139" i="4"/>
  <c r="I139" i="4"/>
  <c r="K139" i="4"/>
  <c r="M139" i="4"/>
  <c r="O139" i="4"/>
  <c r="R139" i="4"/>
  <c r="H139" i="4"/>
  <c r="J139" i="4"/>
  <c r="Q139" i="4"/>
  <c r="Q139" i="3"/>
  <c r="P138" i="4"/>
  <c r="L138" i="4"/>
  <c r="I138" i="4"/>
  <c r="M138" i="4"/>
  <c r="Q138" i="3"/>
  <c r="J138" i="4"/>
  <c r="G138" i="4"/>
  <c r="N138" i="4"/>
  <c r="P138" i="3"/>
  <c r="R138" i="4"/>
  <c r="H138" i="4"/>
  <c r="K138" i="4"/>
  <c r="O138" i="4"/>
  <c r="Q138" i="4"/>
  <c r="P137" i="4"/>
  <c r="L137" i="4"/>
  <c r="J137" i="4"/>
  <c r="N137" i="4"/>
  <c r="R137" i="4"/>
  <c r="O137" i="4"/>
  <c r="M137" i="4"/>
  <c r="K137" i="4"/>
  <c r="H137" i="4"/>
  <c r="G137" i="4"/>
  <c r="I137" i="4"/>
  <c r="Q137" i="3"/>
  <c r="Q137" i="4"/>
  <c r="P137" i="3"/>
  <c r="P136" i="4"/>
  <c r="J136" i="4"/>
  <c r="G136" i="4"/>
  <c r="I136" i="4"/>
  <c r="Q136" i="4"/>
  <c r="K136" i="4"/>
  <c r="P136" i="3"/>
  <c r="H136" i="4"/>
  <c r="Q136" i="3"/>
  <c r="M136" i="4"/>
  <c r="O136" i="4"/>
  <c r="L136" i="4"/>
  <c r="R136" i="4"/>
  <c r="N136" i="4"/>
  <c r="N135" i="4"/>
  <c r="G135" i="4"/>
  <c r="O135" i="4"/>
  <c r="P135" i="3"/>
  <c r="P135" i="4"/>
  <c r="H135" i="4"/>
  <c r="K135" i="4"/>
  <c r="M135" i="4"/>
  <c r="Q135" i="4"/>
  <c r="L135" i="4"/>
  <c r="Q135" i="3"/>
  <c r="J135" i="4"/>
  <c r="R135" i="4"/>
  <c r="I135" i="4"/>
  <c r="P134" i="3"/>
  <c r="R134" i="4"/>
  <c r="H134" i="4"/>
  <c r="N134" i="4"/>
  <c r="P134" i="4"/>
  <c r="Q134" i="3"/>
  <c r="K134" i="4"/>
  <c r="G134" i="4"/>
  <c r="M134" i="4"/>
  <c r="Q134" i="4"/>
  <c r="J134" i="4"/>
  <c r="L134" i="4"/>
  <c r="O134" i="4"/>
  <c r="I134" i="4"/>
  <c r="I133" i="4"/>
  <c r="Q133" i="3"/>
  <c r="P133" i="3"/>
  <c r="G133" i="4"/>
  <c r="K133" i="4"/>
  <c r="N133" i="4"/>
  <c r="R133" i="4"/>
  <c r="O133" i="4"/>
  <c r="Q133" i="4"/>
  <c r="M133" i="4"/>
  <c r="J133" i="4"/>
  <c r="P133" i="4"/>
  <c r="L133" i="4"/>
  <c r="H133" i="4"/>
  <c r="J132" i="4"/>
  <c r="I132" i="4"/>
  <c r="G132" i="4"/>
  <c r="Q132" i="3"/>
  <c r="L132" i="4"/>
  <c r="P132" i="4"/>
  <c r="R132" i="4"/>
  <c r="O132" i="4"/>
  <c r="N132" i="4"/>
  <c r="K132" i="4"/>
  <c r="Q132" i="4"/>
  <c r="H132" i="4"/>
  <c r="P132" i="3"/>
  <c r="F10" i="5" s="1"/>
  <c r="M132" i="4"/>
  <c r="G131" i="4"/>
  <c r="N131" i="4"/>
  <c r="Q131" i="4"/>
  <c r="P131" i="3"/>
  <c r="R131" i="4"/>
  <c r="O131" i="4"/>
  <c r="J131" i="4"/>
  <c r="Q131" i="3"/>
  <c r="P131" i="4"/>
  <c r="H131" i="4"/>
  <c r="L131" i="4"/>
  <c r="M131" i="4"/>
  <c r="K131" i="4"/>
  <c r="I131" i="4"/>
  <c r="P130" i="3"/>
  <c r="Q130" i="3"/>
  <c r="N130" i="4"/>
  <c r="Q130" i="4"/>
  <c r="H130" i="4"/>
  <c r="M130" i="4"/>
  <c r="P130" i="4"/>
  <c r="J130" i="4"/>
  <c r="R130" i="4"/>
  <c r="O130" i="4"/>
  <c r="L130" i="4"/>
  <c r="K130" i="4"/>
  <c r="I130" i="4"/>
  <c r="G130" i="4"/>
  <c r="H129" i="4"/>
  <c r="L129" i="4"/>
  <c r="Q129" i="3"/>
  <c r="Q129" i="4"/>
  <c r="P129" i="4"/>
  <c r="M129" i="4"/>
  <c r="J129" i="4"/>
  <c r="R129" i="4"/>
  <c r="O129" i="4"/>
  <c r="N129" i="4"/>
  <c r="K129" i="4"/>
  <c r="I129" i="4"/>
  <c r="G129" i="4"/>
  <c r="Q128" i="4"/>
  <c r="J128" i="4"/>
  <c r="P128" i="3"/>
  <c r="Q128" i="3"/>
  <c r="H128" i="4"/>
  <c r="L128" i="4"/>
  <c r="G128" i="4"/>
  <c r="P128" i="4"/>
  <c r="R128" i="4"/>
  <c r="O128" i="4"/>
  <c r="N128" i="4"/>
  <c r="K128" i="4"/>
  <c r="M128" i="4"/>
  <c r="I128" i="4"/>
  <c r="P127" i="4"/>
  <c r="Q127" i="3"/>
  <c r="P127" i="3"/>
  <c r="G127" i="4"/>
  <c r="Q127" i="4"/>
  <c r="O127" i="4"/>
  <c r="M127" i="4"/>
  <c r="H127" i="4"/>
  <c r="K127" i="4"/>
  <c r="I127" i="4"/>
  <c r="L127" i="4"/>
  <c r="R127" i="4"/>
  <c r="N127" i="4"/>
  <c r="J127" i="4"/>
  <c r="P126" i="3"/>
  <c r="H126" i="4"/>
  <c r="P126" i="4"/>
  <c r="G126" i="4"/>
  <c r="J126" i="4"/>
  <c r="N126" i="4"/>
  <c r="O126" i="4"/>
  <c r="R126" i="4"/>
  <c r="I126" i="4"/>
  <c r="M126" i="4"/>
  <c r="Q126" i="3"/>
  <c r="K126" i="4"/>
  <c r="Q126" i="4"/>
  <c r="L126" i="4"/>
  <c r="N125" i="4"/>
  <c r="K125" i="4"/>
  <c r="O125" i="4"/>
  <c r="R125" i="4"/>
  <c r="P125" i="3"/>
  <c r="Q125" i="3"/>
  <c r="I125" i="4"/>
  <c r="L125" i="4"/>
  <c r="M125" i="4"/>
  <c r="Q125" i="4"/>
  <c r="P125" i="4"/>
  <c r="H125" i="4"/>
  <c r="G125" i="4"/>
  <c r="J125" i="4"/>
  <c r="Q124" i="3"/>
  <c r="O124" i="4"/>
  <c r="R124" i="4"/>
  <c r="Q124" i="4"/>
  <c r="G124" i="4"/>
  <c r="J124" i="4"/>
  <c r="P124" i="4"/>
  <c r="M124" i="4"/>
  <c r="N124" i="4"/>
  <c r="K124" i="4"/>
  <c r="H124" i="4"/>
  <c r="P124" i="3"/>
  <c r="I124" i="4"/>
  <c r="L124" i="4"/>
  <c r="Q123" i="3"/>
  <c r="O123" i="4"/>
  <c r="M123" i="4"/>
  <c r="K123" i="4"/>
  <c r="H123" i="4"/>
  <c r="P123" i="3"/>
  <c r="I123" i="4"/>
  <c r="R123" i="4"/>
  <c r="G123" i="4"/>
  <c r="J123" i="4"/>
  <c r="N123" i="4"/>
  <c r="P123" i="4"/>
  <c r="Q123" i="4"/>
  <c r="L123" i="4"/>
  <c r="P122" i="4"/>
  <c r="Q122" i="3"/>
  <c r="M122" i="4"/>
  <c r="Q122" i="4"/>
  <c r="O122" i="4"/>
  <c r="L122" i="4"/>
  <c r="I122" i="4"/>
  <c r="H122" i="4"/>
  <c r="K122" i="4"/>
  <c r="N122" i="4"/>
  <c r="P122" i="3"/>
  <c r="R122" i="4"/>
  <c r="G122" i="4"/>
  <c r="J122" i="4"/>
  <c r="Q121" i="4"/>
  <c r="Q121" i="3"/>
  <c r="M121" i="4"/>
  <c r="H121" i="4"/>
  <c r="R121" i="4"/>
  <c r="N121" i="4"/>
  <c r="J121" i="4"/>
  <c r="G121" i="4"/>
  <c r="K121" i="4"/>
  <c r="O121" i="4"/>
  <c r="I121" i="4"/>
  <c r="P121" i="4"/>
  <c r="L121" i="4"/>
  <c r="P121" i="3"/>
  <c r="Q120" i="3"/>
  <c r="I120" i="4"/>
  <c r="P120" i="4"/>
  <c r="L120" i="4"/>
  <c r="M120" i="4"/>
  <c r="J120" i="4"/>
  <c r="O120" i="4"/>
  <c r="R120" i="4"/>
  <c r="Q120" i="4"/>
  <c r="N120" i="4"/>
  <c r="K120" i="4"/>
  <c r="G120" i="4"/>
  <c r="H120" i="4"/>
  <c r="P120" i="3"/>
  <c r="P119" i="3"/>
  <c r="Q119" i="3"/>
  <c r="P119" i="4"/>
  <c r="R119" i="4"/>
  <c r="H119" i="4"/>
  <c r="K119" i="4"/>
  <c r="G119" i="4"/>
  <c r="J119" i="4"/>
  <c r="L119" i="4"/>
  <c r="M119" i="4"/>
  <c r="Q119" i="4"/>
  <c r="N119" i="4"/>
  <c r="I119" i="4"/>
  <c r="O119" i="4"/>
  <c r="P118" i="3"/>
  <c r="N118" i="4"/>
  <c r="O118" i="4"/>
  <c r="R118" i="4"/>
  <c r="Q118" i="3"/>
  <c r="M118" i="4"/>
  <c r="I118" i="4"/>
  <c r="Q118" i="4"/>
  <c r="G118" i="4"/>
  <c r="H118" i="4"/>
  <c r="L118" i="4"/>
  <c r="P118" i="4"/>
  <c r="J118" i="4"/>
  <c r="K118" i="4"/>
  <c r="M117" i="4"/>
  <c r="R117" i="4"/>
  <c r="Q117" i="3"/>
  <c r="O117" i="4"/>
  <c r="Q117" i="4"/>
  <c r="P117" i="3"/>
  <c r="L117" i="4"/>
  <c r="J117" i="4"/>
  <c r="I117" i="4"/>
  <c r="P117" i="4"/>
  <c r="G117" i="4"/>
  <c r="H117" i="4"/>
  <c r="N117" i="4"/>
  <c r="K117" i="4"/>
  <c r="Q116" i="4"/>
  <c r="J116" i="4"/>
  <c r="R116" i="4"/>
  <c r="H116" i="4"/>
  <c r="G116" i="4"/>
  <c r="I116" i="4"/>
  <c r="M116" i="4"/>
  <c r="P116" i="4"/>
  <c r="P116" i="3"/>
  <c r="L116" i="4"/>
  <c r="O116" i="4"/>
  <c r="Q116" i="3"/>
  <c r="N116" i="4"/>
  <c r="K116" i="4"/>
  <c r="K115" i="4"/>
  <c r="H115" i="4"/>
  <c r="Q115" i="3"/>
  <c r="G115" i="4"/>
  <c r="R115" i="4"/>
  <c r="N115" i="4"/>
  <c r="J115" i="4"/>
  <c r="I115" i="4"/>
  <c r="M115" i="4"/>
  <c r="O115" i="4"/>
  <c r="P115" i="4"/>
  <c r="L115" i="4"/>
  <c r="P115" i="3"/>
  <c r="Q115" i="4"/>
  <c r="P114" i="4"/>
  <c r="M114" i="4"/>
  <c r="J114" i="4"/>
  <c r="H114" i="4"/>
  <c r="N114" i="4"/>
  <c r="I114" i="4"/>
  <c r="L114" i="4"/>
  <c r="O114" i="4"/>
  <c r="Q114" i="4"/>
  <c r="Q114" i="3"/>
  <c r="R114" i="4"/>
  <c r="P114" i="3"/>
  <c r="G114" i="4"/>
  <c r="K114" i="4"/>
  <c r="P113" i="4"/>
  <c r="M113" i="4"/>
  <c r="J113" i="4"/>
  <c r="G113" i="4"/>
  <c r="Q113" i="3"/>
  <c r="R113" i="4"/>
  <c r="N113" i="4"/>
  <c r="K113" i="4"/>
  <c r="O113" i="4"/>
  <c r="P113" i="3"/>
  <c r="Q113" i="4"/>
  <c r="L113" i="4"/>
  <c r="I113" i="4"/>
  <c r="H113" i="4"/>
  <c r="R112" i="4"/>
  <c r="I112" i="4"/>
  <c r="G112" i="4"/>
  <c r="K112" i="4"/>
  <c r="Q112" i="4"/>
  <c r="O112" i="4"/>
  <c r="M112" i="4"/>
  <c r="Q112" i="3"/>
  <c r="P112" i="3"/>
  <c r="P112" i="4"/>
  <c r="N112" i="4"/>
  <c r="L112" i="4"/>
  <c r="J112" i="4"/>
  <c r="H112" i="4"/>
  <c r="Q111" i="4"/>
  <c r="G111" i="4"/>
  <c r="L111" i="4"/>
  <c r="P111" i="4"/>
  <c r="O111" i="4"/>
  <c r="R111" i="4"/>
  <c r="H111" i="4"/>
  <c r="P111" i="3"/>
  <c r="M111" i="4"/>
  <c r="J111" i="4"/>
  <c r="K111" i="4"/>
  <c r="Q111" i="3"/>
  <c r="N111" i="4"/>
  <c r="I111" i="4"/>
  <c r="P110" i="3"/>
  <c r="Q110" i="4"/>
  <c r="P110" i="4"/>
  <c r="N110" i="4"/>
  <c r="M110" i="4"/>
  <c r="L110" i="4"/>
  <c r="Q110" i="3"/>
  <c r="J110" i="4"/>
  <c r="I110" i="4"/>
  <c r="H110" i="4"/>
  <c r="G110" i="4"/>
  <c r="R110" i="4"/>
  <c r="O110" i="4"/>
  <c r="K110" i="4"/>
  <c r="J109" i="4"/>
  <c r="R109" i="4"/>
  <c r="L109" i="4"/>
  <c r="P109" i="3"/>
  <c r="Q109" i="3"/>
  <c r="N109" i="4"/>
  <c r="G109" i="4"/>
  <c r="H109" i="4"/>
  <c r="I109" i="4"/>
  <c r="O109" i="4"/>
  <c r="P109" i="4"/>
  <c r="M109" i="4"/>
  <c r="K109" i="4"/>
  <c r="Q109" i="4"/>
  <c r="Q108" i="3"/>
  <c r="P108" i="3"/>
  <c r="R108" i="4"/>
  <c r="Q108" i="4"/>
  <c r="G108" i="4"/>
  <c r="H108" i="4"/>
  <c r="I108" i="4"/>
  <c r="J108" i="4"/>
  <c r="K108" i="4"/>
  <c r="L108" i="4"/>
  <c r="M108" i="4"/>
  <c r="N108" i="4"/>
  <c r="O108" i="4"/>
  <c r="P108" i="4"/>
  <c r="L107" i="4"/>
  <c r="M107" i="4"/>
  <c r="N107" i="4"/>
  <c r="O107" i="4"/>
  <c r="P107" i="4"/>
  <c r="Q107" i="4"/>
  <c r="R107" i="4"/>
  <c r="K107" i="4"/>
  <c r="Q107" i="3"/>
  <c r="G107" i="4"/>
  <c r="H107" i="4"/>
  <c r="I107" i="4"/>
  <c r="J107" i="4"/>
  <c r="P107" i="3"/>
  <c r="Q106" i="3"/>
  <c r="L106" i="4"/>
  <c r="J106" i="4"/>
  <c r="I106" i="4"/>
  <c r="H106" i="4"/>
  <c r="G106" i="4"/>
  <c r="Q106" i="4"/>
  <c r="K106" i="4"/>
  <c r="M106" i="4"/>
  <c r="N106" i="4"/>
  <c r="O106" i="4"/>
  <c r="P106" i="4"/>
  <c r="R106" i="4"/>
  <c r="P106" i="3"/>
  <c r="J105" i="4"/>
  <c r="H105" i="4"/>
  <c r="P105" i="4"/>
  <c r="N105" i="4"/>
  <c r="R105" i="4"/>
  <c r="G105" i="4"/>
  <c r="I105" i="4"/>
  <c r="P105" i="3"/>
  <c r="Q105" i="4"/>
  <c r="O105" i="4"/>
  <c r="M105" i="4"/>
  <c r="L105" i="4"/>
  <c r="K105" i="4"/>
  <c r="Q105" i="3"/>
  <c r="O104" i="4"/>
  <c r="P104" i="4"/>
  <c r="Q104" i="4"/>
  <c r="R104" i="4"/>
  <c r="P104" i="3"/>
  <c r="G104" i="4"/>
  <c r="H104" i="4"/>
  <c r="I104" i="4"/>
  <c r="J104" i="4"/>
  <c r="Q104" i="3"/>
  <c r="K104" i="4"/>
  <c r="N104" i="4"/>
  <c r="L104" i="4"/>
  <c r="M104" i="4"/>
  <c r="N103" i="4"/>
  <c r="Q103" i="3"/>
  <c r="R103" i="4"/>
  <c r="Q103" i="4"/>
  <c r="P103" i="4"/>
  <c r="O103" i="4"/>
  <c r="M103" i="4"/>
  <c r="L103" i="4"/>
  <c r="K103" i="4"/>
  <c r="J103" i="4"/>
  <c r="I103" i="4"/>
  <c r="H103" i="4"/>
  <c r="G103" i="4"/>
  <c r="P103" i="3"/>
  <c r="R102" i="4"/>
  <c r="Q102" i="4"/>
  <c r="P102" i="4"/>
  <c r="O102" i="4"/>
  <c r="Q102" i="3"/>
  <c r="L102" i="4"/>
  <c r="N102" i="4"/>
  <c r="M102" i="4"/>
  <c r="P102" i="3"/>
  <c r="K102" i="4"/>
  <c r="J102" i="4"/>
  <c r="I102" i="4"/>
  <c r="H102" i="4"/>
  <c r="G102" i="4"/>
  <c r="N101" i="4"/>
  <c r="O101" i="4"/>
  <c r="P101" i="4"/>
  <c r="Q101" i="4"/>
  <c r="R101" i="4"/>
  <c r="H101" i="4"/>
  <c r="Q101" i="3"/>
  <c r="P101" i="3"/>
  <c r="L101" i="4"/>
  <c r="G101" i="4"/>
  <c r="I101" i="4"/>
  <c r="J101" i="4"/>
  <c r="K101" i="4"/>
  <c r="M101" i="4"/>
  <c r="Q100" i="3"/>
  <c r="K100" i="4"/>
  <c r="R100" i="4"/>
  <c r="Q100" i="4"/>
  <c r="P100" i="4"/>
  <c r="O100" i="4"/>
  <c r="H100" i="4"/>
  <c r="J100" i="4"/>
  <c r="N100" i="4"/>
  <c r="G100" i="4"/>
  <c r="I100" i="4"/>
  <c r="P100" i="3"/>
  <c r="M100" i="4"/>
  <c r="L100" i="4"/>
  <c r="J99" i="4"/>
  <c r="K99" i="4"/>
  <c r="L99" i="4"/>
  <c r="H99" i="4"/>
  <c r="G99" i="4"/>
  <c r="M99" i="4"/>
  <c r="N99" i="4"/>
  <c r="I99" i="4"/>
  <c r="P99" i="4"/>
  <c r="P99" i="3"/>
  <c r="Q99" i="3"/>
  <c r="Q99" i="4"/>
  <c r="R99" i="4"/>
  <c r="O99" i="4"/>
  <c r="J98" i="4"/>
  <c r="I98" i="4"/>
  <c r="H98" i="4"/>
  <c r="G98" i="4"/>
  <c r="P98" i="3"/>
  <c r="K98" i="4"/>
  <c r="Q98" i="3"/>
  <c r="P98" i="4"/>
  <c r="R98" i="4"/>
  <c r="Q98" i="4"/>
  <c r="O98" i="4"/>
  <c r="N98" i="4"/>
  <c r="M98" i="4"/>
  <c r="L98" i="4"/>
  <c r="R97" i="4"/>
  <c r="Q97" i="4"/>
  <c r="P97" i="4"/>
  <c r="H97" i="4"/>
  <c r="O97" i="4"/>
  <c r="N97" i="4"/>
  <c r="Q97" i="3"/>
  <c r="P97" i="3"/>
  <c r="M97" i="4"/>
  <c r="L97" i="4"/>
  <c r="G97" i="4"/>
  <c r="J97" i="4"/>
  <c r="K97" i="4"/>
  <c r="I97" i="4"/>
  <c r="Q96" i="3"/>
  <c r="M96" i="4"/>
  <c r="L96" i="4"/>
  <c r="G96" i="4"/>
  <c r="H96" i="4"/>
  <c r="I96" i="4"/>
  <c r="R96" i="4"/>
  <c r="N96" i="4"/>
  <c r="O96" i="4"/>
  <c r="P96" i="3"/>
  <c r="P96" i="4"/>
  <c r="J96" i="4"/>
  <c r="K96" i="4"/>
  <c r="Q96" i="4"/>
  <c r="L95" i="4"/>
  <c r="K95" i="4"/>
  <c r="J95" i="4"/>
  <c r="P95" i="4"/>
  <c r="Q95" i="4"/>
  <c r="R95" i="4"/>
  <c r="I95" i="4"/>
  <c r="O95" i="4"/>
  <c r="N95" i="4"/>
  <c r="M95" i="4"/>
  <c r="Q95" i="3"/>
  <c r="G95" i="4"/>
  <c r="P95" i="3"/>
  <c r="H95" i="4"/>
  <c r="Q94" i="3"/>
  <c r="P94" i="3"/>
  <c r="G94" i="4"/>
  <c r="H94" i="4"/>
  <c r="I94" i="4"/>
  <c r="J94" i="4"/>
  <c r="P94" i="4"/>
  <c r="Q94" i="4"/>
  <c r="R94" i="4"/>
  <c r="K94" i="4"/>
  <c r="L94" i="4"/>
  <c r="M94" i="4"/>
  <c r="N94" i="4"/>
  <c r="O94" i="4"/>
  <c r="O93" i="4"/>
  <c r="N93" i="4"/>
  <c r="M93" i="4"/>
  <c r="L93" i="4"/>
  <c r="K93" i="4"/>
  <c r="J93" i="4"/>
  <c r="I93" i="4"/>
  <c r="H93" i="4"/>
  <c r="G93" i="4"/>
  <c r="Q93" i="3"/>
  <c r="P93" i="3"/>
  <c r="R93" i="4"/>
  <c r="Q93" i="4"/>
  <c r="P93" i="4"/>
  <c r="P92" i="3"/>
  <c r="J92" i="4"/>
  <c r="K92" i="4"/>
  <c r="R92" i="4"/>
  <c r="M92" i="4"/>
  <c r="O92" i="4"/>
  <c r="P92" i="4"/>
  <c r="L92" i="4"/>
  <c r="I92" i="4"/>
  <c r="H92" i="4"/>
  <c r="N92" i="4"/>
  <c r="Q92" i="4"/>
  <c r="Q92" i="3"/>
  <c r="G92" i="4"/>
  <c r="R91" i="4"/>
  <c r="Q91" i="4"/>
  <c r="O91" i="4"/>
  <c r="N91" i="4"/>
  <c r="P91" i="3"/>
  <c r="M91" i="4"/>
  <c r="P91" i="4"/>
  <c r="G91" i="4"/>
  <c r="H91" i="4"/>
  <c r="I91" i="4"/>
  <c r="J91" i="4"/>
  <c r="K91" i="4"/>
  <c r="L91" i="4"/>
  <c r="Q91" i="3"/>
  <c r="Q90" i="3"/>
  <c r="I90" i="4"/>
  <c r="O90" i="4"/>
  <c r="P90" i="3"/>
  <c r="P90" i="4"/>
  <c r="N90" i="4"/>
  <c r="M90" i="4"/>
  <c r="L90" i="4"/>
  <c r="K90" i="4"/>
  <c r="J90" i="4"/>
  <c r="H90" i="4"/>
  <c r="G90" i="4"/>
  <c r="Q90" i="4"/>
  <c r="R90" i="4"/>
  <c r="O89" i="4"/>
  <c r="Q89" i="3"/>
  <c r="R89" i="4"/>
  <c r="K89" i="4"/>
  <c r="G89" i="4"/>
  <c r="H89" i="4"/>
  <c r="I89" i="4"/>
  <c r="J89" i="4"/>
  <c r="Q89" i="4"/>
  <c r="L89" i="4"/>
  <c r="M89" i="4"/>
  <c r="N89" i="4"/>
  <c r="P89" i="4"/>
  <c r="P89" i="3"/>
  <c r="G88" i="4"/>
  <c r="H88" i="4"/>
  <c r="I88" i="4"/>
  <c r="J88" i="4"/>
  <c r="K88" i="4"/>
  <c r="P88" i="3"/>
  <c r="Q88" i="3"/>
  <c r="M88" i="4"/>
  <c r="R88" i="4"/>
  <c r="Q88" i="4"/>
  <c r="P88" i="4"/>
  <c r="O88" i="4"/>
  <c r="N88" i="4"/>
  <c r="L88" i="4"/>
  <c r="P87" i="3"/>
  <c r="O87" i="4"/>
  <c r="L87" i="4"/>
  <c r="K87" i="4"/>
  <c r="J87" i="4"/>
  <c r="P87" i="4"/>
  <c r="Q87" i="4"/>
  <c r="R87" i="4"/>
  <c r="Q87" i="3"/>
  <c r="I87" i="4"/>
  <c r="H87" i="4"/>
  <c r="G87" i="4"/>
  <c r="M87" i="4"/>
  <c r="N87" i="4"/>
  <c r="H86" i="4"/>
  <c r="G86" i="4"/>
  <c r="P86" i="3"/>
  <c r="Q86" i="3"/>
  <c r="R86" i="4"/>
  <c r="Q86" i="4"/>
  <c r="P86" i="4"/>
  <c r="O86" i="4"/>
  <c r="N86" i="4"/>
  <c r="M86" i="4"/>
  <c r="L86" i="4"/>
  <c r="K86" i="4"/>
  <c r="J86" i="4"/>
  <c r="I86" i="4"/>
  <c r="P85" i="3"/>
  <c r="L85" i="4"/>
  <c r="M85" i="4"/>
  <c r="N85" i="4"/>
  <c r="O85" i="4"/>
  <c r="Q85" i="3"/>
  <c r="P85" i="4"/>
  <c r="Q85" i="4"/>
  <c r="R85" i="4"/>
  <c r="G85" i="4"/>
  <c r="H85" i="4"/>
  <c r="I85" i="4"/>
  <c r="J85" i="4"/>
  <c r="K85" i="4"/>
  <c r="Q84" i="3"/>
  <c r="G84" i="4"/>
  <c r="N84" i="4"/>
  <c r="M84" i="4"/>
  <c r="L84" i="4"/>
  <c r="J84" i="4"/>
  <c r="O84" i="4"/>
  <c r="P84" i="3"/>
  <c r="K84" i="4"/>
  <c r="I84" i="4"/>
  <c r="H84" i="4"/>
  <c r="R84" i="4"/>
  <c r="Q84" i="4"/>
  <c r="P84" i="4"/>
  <c r="G83" i="4"/>
  <c r="L83" i="4"/>
  <c r="R83" i="4"/>
  <c r="J83" i="4"/>
  <c r="I83" i="4"/>
  <c r="M83" i="4"/>
  <c r="O83" i="4"/>
  <c r="N83" i="4"/>
  <c r="P83" i="3"/>
  <c r="Q83" i="4"/>
  <c r="K83" i="4"/>
  <c r="Q83" i="3"/>
  <c r="P83" i="4"/>
  <c r="H83" i="4"/>
  <c r="H82" i="4"/>
  <c r="M82" i="4"/>
  <c r="P82" i="4"/>
  <c r="P82" i="3"/>
  <c r="I82" i="4"/>
  <c r="K82" i="4"/>
  <c r="O82" i="4"/>
  <c r="Q82" i="3"/>
  <c r="Q82" i="4"/>
  <c r="L82" i="4"/>
  <c r="J82" i="4"/>
  <c r="G82" i="4"/>
  <c r="R82" i="4"/>
  <c r="N82" i="4"/>
  <c r="R81" i="4"/>
  <c r="O81" i="4"/>
  <c r="L81" i="4"/>
  <c r="Q81" i="4"/>
  <c r="N81" i="4"/>
  <c r="K81" i="4"/>
  <c r="H81" i="4"/>
  <c r="M81" i="4"/>
  <c r="P81" i="4"/>
  <c r="P81" i="3"/>
  <c r="Q81" i="3"/>
  <c r="G81" i="4"/>
  <c r="J81" i="4"/>
  <c r="I81" i="4"/>
  <c r="Q80" i="4"/>
  <c r="M80" i="4"/>
  <c r="I80" i="4"/>
  <c r="R80" i="4"/>
  <c r="P80" i="4"/>
  <c r="H80" i="4"/>
  <c r="Q80" i="3"/>
  <c r="L80" i="4"/>
  <c r="O80" i="4"/>
  <c r="K80" i="4"/>
  <c r="G80" i="4"/>
  <c r="J80" i="4"/>
  <c r="P80" i="3"/>
  <c r="N80" i="4"/>
  <c r="M79" i="4"/>
  <c r="J79" i="4"/>
  <c r="Q79" i="3"/>
  <c r="G79" i="4"/>
  <c r="I79" i="4"/>
  <c r="N79" i="4"/>
  <c r="R79" i="4"/>
  <c r="O79" i="4"/>
  <c r="P79" i="3"/>
  <c r="P79" i="4"/>
  <c r="H79" i="4"/>
  <c r="L79" i="4"/>
  <c r="Q79" i="4"/>
  <c r="K79" i="4"/>
  <c r="K78" i="4"/>
  <c r="O78" i="4"/>
  <c r="L78" i="4"/>
  <c r="Q78" i="4"/>
  <c r="Q78" i="3"/>
  <c r="N78" i="4"/>
  <c r="J78" i="4"/>
  <c r="H78" i="4"/>
  <c r="P78" i="4"/>
  <c r="P78" i="3"/>
  <c r="R78" i="4"/>
  <c r="M78" i="4"/>
  <c r="I78" i="4"/>
  <c r="G78" i="4"/>
  <c r="Q77" i="3"/>
  <c r="I77" i="4"/>
  <c r="H77" i="4"/>
  <c r="M77" i="4"/>
  <c r="Q77" i="4"/>
  <c r="P77" i="4"/>
  <c r="J77" i="4"/>
  <c r="N77" i="4"/>
  <c r="R77" i="4"/>
  <c r="L77" i="4"/>
  <c r="O77" i="4"/>
  <c r="K77" i="4"/>
  <c r="G77" i="4"/>
  <c r="P77" i="3"/>
  <c r="K76" i="4"/>
  <c r="Q76" i="3"/>
  <c r="R76" i="4"/>
  <c r="M76" i="4"/>
  <c r="I76" i="4"/>
  <c r="H76" i="4"/>
  <c r="J76" i="4"/>
  <c r="Q76" i="4"/>
  <c r="P76" i="4"/>
  <c r="N76" i="4"/>
  <c r="O76" i="4"/>
  <c r="P76" i="3"/>
  <c r="G76" i="4"/>
  <c r="L76" i="4"/>
  <c r="H75" i="4"/>
  <c r="I75" i="4"/>
  <c r="G75" i="4"/>
  <c r="K75" i="4"/>
  <c r="O75" i="4"/>
  <c r="P75" i="3"/>
  <c r="P75" i="4"/>
  <c r="Q75" i="3"/>
  <c r="L75" i="4"/>
  <c r="R75" i="4"/>
  <c r="N75" i="4"/>
  <c r="J75" i="4"/>
  <c r="Q75" i="4"/>
  <c r="M75" i="4"/>
  <c r="P74" i="4"/>
  <c r="P74" i="3"/>
  <c r="N74" i="4"/>
  <c r="O74" i="4"/>
  <c r="J74" i="4"/>
  <c r="L74" i="4"/>
  <c r="I74" i="4"/>
  <c r="Q74" i="4"/>
  <c r="M74" i="4"/>
  <c r="H74" i="4"/>
  <c r="K74" i="4"/>
  <c r="G74" i="4"/>
  <c r="Q74" i="3"/>
  <c r="R74" i="4"/>
  <c r="L73" i="4"/>
  <c r="P73" i="4"/>
  <c r="K73" i="4"/>
  <c r="R73" i="4"/>
  <c r="H73" i="4"/>
  <c r="G73" i="4"/>
  <c r="P73" i="3"/>
  <c r="I73" i="4"/>
  <c r="J73" i="4"/>
  <c r="O73" i="4"/>
  <c r="Q73" i="3"/>
  <c r="M73" i="4"/>
  <c r="Q73" i="4"/>
  <c r="N73" i="4"/>
  <c r="H72" i="4"/>
  <c r="O72" i="4"/>
  <c r="R72" i="4"/>
  <c r="N72" i="4"/>
  <c r="J72" i="4"/>
  <c r="P72" i="3"/>
  <c r="K72" i="4"/>
  <c r="Q72" i="3"/>
  <c r="P72" i="4"/>
  <c r="L72" i="4"/>
  <c r="G72" i="4"/>
  <c r="Q72" i="4"/>
  <c r="M72" i="4"/>
  <c r="I72" i="4"/>
  <c r="P71" i="4"/>
  <c r="K71" i="4"/>
  <c r="N71" i="4"/>
  <c r="R71" i="4"/>
  <c r="O71" i="4"/>
  <c r="G71" i="4"/>
  <c r="J71" i="4"/>
  <c r="M71" i="4"/>
  <c r="Q71" i="4"/>
  <c r="H71" i="4"/>
  <c r="I71" i="4"/>
  <c r="Q71" i="3"/>
  <c r="P71" i="3"/>
  <c r="L71" i="4"/>
  <c r="J70" i="4"/>
  <c r="I70" i="4"/>
  <c r="P70" i="3"/>
  <c r="P70" i="4"/>
  <c r="M70" i="4"/>
  <c r="R70" i="4"/>
  <c r="O70" i="4"/>
  <c r="K70" i="4"/>
  <c r="G70" i="4"/>
  <c r="Q70" i="3"/>
  <c r="L70" i="4"/>
  <c r="H70" i="4"/>
  <c r="Q70" i="4"/>
  <c r="N70" i="4"/>
  <c r="Q69" i="4"/>
  <c r="Q69" i="3"/>
  <c r="O69" i="4"/>
  <c r="K69" i="4"/>
  <c r="P69" i="3"/>
  <c r="N69" i="4"/>
  <c r="R69" i="4"/>
  <c r="H69" i="4"/>
  <c r="I69" i="4"/>
  <c r="J69" i="4"/>
  <c r="M69" i="4"/>
  <c r="G69" i="4"/>
  <c r="L69" i="4"/>
  <c r="P69" i="4"/>
  <c r="P68" i="4"/>
  <c r="L68" i="4"/>
  <c r="I68" i="4"/>
  <c r="G68" i="4"/>
  <c r="K68" i="4"/>
  <c r="O68" i="4"/>
  <c r="H68" i="4"/>
  <c r="P68" i="3"/>
  <c r="Q68" i="4"/>
  <c r="N68" i="4"/>
  <c r="J68" i="4"/>
  <c r="M68" i="4"/>
  <c r="Q68" i="3"/>
  <c r="R68" i="4"/>
  <c r="I67" i="4"/>
  <c r="Q67" i="3"/>
  <c r="O67" i="4"/>
  <c r="R67" i="4"/>
  <c r="N67" i="4"/>
  <c r="J67" i="4"/>
  <c r="H67" i="4"/>
  <c r="K67" i="4"/>
  <c r="Q67" i="4"/>
  <c r="L67" i="4"/>
  <c r="G67" i="4"/>
  <c r="P67" i="4"/>
  <c r="M67" i="4"/>
  <c r="P67" i="3"/>
  <c r="P66" i="3"/>
  <c r="Q66" i="3"/>
  <c r="N66" i="4"/>
  <c r="Q66" i="4"/>
  <c r="G66" i="4"/>
  <c r="P66" i="4"/>
  <c r="L66" i="4"/>
  <c r="I66" i="4"/>
  <c r="J66" i="4"/>
  <c r="M66" i="4"/>
  <c r="O66" i="4"/>
  <c r="H66" i="4"/>
  <c r="K66" i="4"/>
  <c r="R66" i="4"/>
  <c r="I65" i="4"/>
  <c r="K65" i="4"/>
  <c r="L65" i="4"/>
  <c r="Q65" i="3"/>
  <c r="Q65" i="4"/>
  <c r="R65" i="4"/>
  <c r="O65" i="4"/>
  <c r="J65" i="4"/>
  <c r="G65" i="4"/>
  <c r="N65" i="4"/>
  <c r="H65" i="4"/>
  <c r="M65" i="4"/>
  <c r="P65" i="4"/>
  <c r="P65" i="3"/>
  <c r="F5" i="5" s="1"/>
  <c r="L64" i="4"/>
  <c r="O64" i="4"/>
  <c r="R64" i="4"/>
  <c r="P64" i="4"/>
  <c r="M64" i="4"/>
  <c r="G64" i="4"/>
  <c r="K64" i="4"/>
  <c r="Q64" i="3"/>
  <c r="P64" i="3"/>
  <c r="I64" i="4"/>
  <c r="J64" i="4"/>
  <c r="N64" i="4"/>
  <c r="Q64" i="4"/>
  <c r="H64" i="4"/>
  <c r="G63" i="4"/>
  <c r="R63" i="4"/>
  <c r="O63" i="4"/>
  <c r="K63" i="4"/>
  <c r="J63" i="4"/>
  <c r="I63" i="4"/>
  <c r="P63" i="3"/>
  <c r="Q63" i="4"/>
  <c r="M63" i="4"/>
  <c r="N63" i="4"/>
  <c r="Q63" i="3"/>
  <c r="P63" i="4"/>
  <c r="L63" i="4"/>
  <c r="H63" i="4"/>
  <c r="K62" i="4"/>
  <c r="Q62" i="3"/>
  <c r="R62" i="4"/>
  <c r="H62" i="4"/>
  <c r="M62" i="4"/>
  <c r="Q62" i="4"/>
  <c r="N62" i="4"/>
  <c r="L62" i="4"/>
  <c r="P62" i="3"/>
  <c r="G62" i="4"/>
  <c r="I62" i="4"/>
  <c r="P62" i="4"/>
  <c r="O62" i="4"/>
  <c r="J62" i="4"/>
  <c r="R61" i="4"/>
  <c r="N61" i="4"/>
  <c r="K61" i="4"/>
  <c r="H61" i="4"/>
  <c r="G61" i="4"/>
  <c r="O61" i="4"/>
  <c r="J61" i="4"/>
  <c r="Q61" i="4"/>
  <c r="L61" i="4"/>
  <c r="P61" i="3"/>
  <c r="P61" i="4"/>
  <c r="M61" i="4"/>
  <c r="I61" i="4"/>
  <c r="Q61" i="3"/>
  <c r="Q60" i="4"/>
  <c r="N60" i="4"/>
  <c r="K60" i="4"/>
  <c r="I60" i="4"/>
  <c r="O60" i="4"/>
  <c r="J60" i="4"/>
  <c r="P60" i="3"/>
  <c r="P60" i="4"/>
  <c r="M60" i="4"/>
  <c r="R60" i="4"/>
  <c r="L60" i="4"/>
  <c r="G60" i="4"/>
  <c r="H60" i="4"/>
  <c r="Q60" i="3"/>
  <c r="Q59" i="4"/>
  <c r="P59" i="3"/>
  <c r="J59" i="4"/>
  <c r="M59" i="4"/>
  <c r="O59" i="4"/>
  <c r="I59" i="4"/>
  <c r="H59" i="4"/>
  <c r="L59" i="4"/>
  <c r="G59" i="4"/>
  <c r="R59" i="4"/>
  <c r="P59" i="4"/>
  <c r="Q59" i="3"/>
  <c r="K59" i="4"/>
  <c r="N59" i="4"/>
  <c r="Q58" i="3"/>
  <c r="P58" i="4"/>
  <c r="M58" i="4"/>
  <c r="J58" i="4"/>
  <c r="O58" i="4"/>
  <c r="I58" i="4"/>
  <c r="P58" i="3"/>
  <c r="Q58" i="4"/>
  <c r="K58" i="4"/>
  <c r="H58" i="4"/>
  <c r="N58" i="4"/>
  <c r="R58" i="4"/>
  <c r="L58" i="4"/>
  <c r="G58" i="4"/>
  <c r="L57" i="4"/>
  <c r="I57" i="4"/>
  <c r="M57" i="4"/>
  <c r="R57" i="4"/>
  <c r="K57" i="4"/>
  <c r="P57" i="4"/>
  <c r="J57" i="4"/>
  <c r="H57" i="4"/>
  <c r="Q57" i="3"/>
  <c r="Q57" i="4"/>
  <c r="P57" i="3"/>
  <c r="N57" i="4"/>
  <c r="O57" i="4"/>
  <c r="G57" i="4"/>
  <c r="Q56" i="3"/>
  <c r="M56" i="4"/>
  <c r="O56" i="4"/>
  <c r="K56" i="4"/>
  <c r="H56" i="4"/>
  <c r="P56" i="3"/>
  <c r="R56" i="4"/>
  <c r="Q56" i="4"/>
  <c r="N56" i="4"/>
  <c r="J56" i="4"/>
  <c r="G56" i="4"/>
  <c r="I56" i="4"/>
  <c r="P56" i="4"/>
  <c r="L56" i="4"/>
  <c r="J55" i="4"/>
  <c r="P55" i="3"/>
  <c r="G55" i="4"/>
  <c r="O55" i="4"/>
  <c r="R55" i="4"/>
  <c r="N55" i="4"/>
  <c r="I55" i="4"/>
  <c r="K55" i="4"/>
  <c r="Q55" i="3"/>
  <c r="H55" i="4"/>
  <c r="M55" i="4"/>
  <c r="Q55" i="4"/>
  <c r="P55" i="4"/>
  <c r="L55" i="4"/>
  <c r="Q54" i="3"/>
  <c r="Q54" i="4"/>
  <c r="N54" i="4"/>
  <c r="J54" i="4"/>
  <c r="H54" i="4"/>
  <c r="R54" i="4"/>
  <c r="M54" i="4"/>
  <c r="I54" i="4"/>
  <c r="K54" i="4"/>
  <c r="O54" i="4"/>
  <c r="P54" i="4"/>
  <c r="L54" i="4"/>
  <c r="P54" i="3"/>
  <c r="G54" i="4"/>
  <c r="L53" i="4"/>
  <c r="P53" i="4"/>
  <c r="Q53" i="3"/>
  <c r="R53" i="4"/>
  <c r="M53" i="4"/>
  <c r="I53" i="4"/>
  <c r="P53" i="3"/>
  <c r="J53" i="4"/>
  <c r="O53" i="4"/>
  <c r="G53" i="4"/>
  <c r="K53" i="4"/>
  <c r="N53" i="4"/>
  <c r="Q53" i="4"/>
  <c r="H53" i="4"/>
  <c r="P52" i="4"/>
  <c r="M52" i="4"/>
  <c r="H52" i="4"/>
  <c r="G52" i="4"/>
  <c r="K52" i="4"/>
  <c r="O52" i="4"/>
  <c r="I52" i="4"/>
  <c r="L52" i="4"/>
  <c r="Q52" i="4"/>
  <c r="N52" i="4"/>
  <c r="P52" i="3"/>
  <c r="R52" i="4"/>
  <c r="Q52" i="3"/>
  <c r="J52" i="4"/>
  <c r="Q51" i="3"/>
  <c r="I51" i="4"/>
  <c r="M51" i="4"/>
  <c r="O51" i="4"/>
  <c r="N51" i="4"/>
  <c r="P51" i="4"/>
  <c r="L51" i="4"/>
  <c r="H51" i="4"/>
  <c r="G51" i="4"/>
  <c r="Q51" i="4"/>
  <c r="K51" i="4"/>
  <c r="J51" i="4"/>
  <c r="P51" i="3"/>
  <c r="R51" i="4"/>
  <c r="L50" i="4"/>
  <c r="R50" i="4"/>
  <c r="P50" i="4"/>
  <c r="M50" i="4"/>
  <c r="H50" i="4"/>
  <c r="O50" i="4"/>
  <c r="K50" i="4"/>
  <c r="G50" i="4"/>
  <c r="Q50" i="4"/>
  <c r="N50" i="4"/>
  <c r="J50" i="4"/>
  <c r="P50" i="3"/>
  <c r="Q50" i="3"/>
  <c r="I50" i="4"/>
  <c r="P49" i="4"/>
  <c r="L49" i="4"/>
  <c r="M49" i="4"/>
  <c r="J49" i="4"/>
  <c r="N49" i="4"/>
  <c r="R49" i="4"/>
  <c r="H49" i="4"/>
  <c r="Q49" i="4"/>
  <c r="O49" i="4"/>
  <c r="K49" i="4"/>
  <c r="P49" i="3"/>
  <c r="Q49" i="3"/>
  <c r="I49" i="4"/>
  <c r="G49" i="4"/>
  <c r="Q48" i="3"/>
  <c r="N48" i="4"/>
  <c r="P48" i="4"/>
  <c r="M48" i="4"/>
  <c r="I48" i="4"/>
  <c r="Q48" i="4"/>
  <c r="R48" i="4"/>
  <c r="K48" i="4"/>
  <c r="G48" i="4"/>
  <c r="P48" i="3"/>
  <c r="H48" i="4"/>
  <c r="L48" i="4"/>
  <c r="O48" i="4"/>
  <c r="J48" i="4"/>
  <c r="H47" i="4"/>
  <c r="Q47" i="4"/>
  <c r="M47" i="4"/>
  <c r="I47" i="4"/>
  <c r="J47" i="4"/>
  <c r="R47" i="4"/>
  <c r="L47" i="4"/>
  <c r="P47" i="3"/>
  <c r="K47" i="4"/>
  <c r="G47" i="4"/>
  <c r="P47" i="4"/>
  <c r="N47" i="4"/>
  <c r="Q47" i="3"/>
  <c r="O47" i="4"/>
  <c r="P46" i="4"/>
  <c r="R46" i="4"/>
  <c r="L46" i="4"/>
  <c r="N46" i="4"/>
  <c r="I46" i="4"/>
  <c r="H46" i="4"/>
  <c r="K46" i="4"/>
  <c r="O46" i="4"/>
  <c r="P46" i="3"/>
  <c r="Q46" i="3"/>
  <c r="Q46" i="4"/>
  <c r="M46" i="4"/>
  <c r="J46" i="4"/>
  <c r="G46" i="4"/>
  <c r="O45" i="4"/>
  <c r="K45" i="4"/>
  <c r="G45" i="4"/>
  <c r="Q45" i="4"/>
  <c r="H45" i="4"/>
  <c r="Q45" i="3"/>
  <c r="P45" i="3"/>
  <c r="M45" i="4"/>
  <c r="R45" i="4"/>
  <c r="N45" i="4"/>
  <c r="I45" i="4"/>
  <c r="J45" i="4"/>
  <c r="L45" i="4"/>
  <c r="P45" i="4"/>
  <c r="L44" i="4"/>
  <c r="G44" i="4"/>
  <c r="R44" i="4"/>
  <c r="N44" i="4"/>
  <c r="H44" i="4"/>
  <c r="J44" i="4"/>
  <c r="I44" i="4"/>
  <c r="M44" i="4"/>
  <c r="Q44" i="4"/>
  <c r="K44" i="4"/>
  <c r="O44" i="4"/>
  <c r="P44" i="3"/>
  <c r="P44" i="4"/>
  <c r="Q44" i="3"/>
  <c r="G43" i="4"/>
  <c r="I43" i="4"/>
  <c r="M43" i="4"/>
  <c r="O43" i="4"/>
  <c r="Q43" i="3"/>
  <c r="P43" i="3"/>
  <c r="J43" i="4"/>
  <c r="Q43" i="4"/>
  <c r="H43" i="4"/>
  <c r="L43" i="4"/>
  <c r="N43" i="4"/>
  <c r="R43" i="4"/>
  <c r="P43" i="4"/>
  <c r="K43" i="4"/>
  <c r="K42" i="4"/>
  <c r="O42" i="4"/>
  <c r="G42" i="4"/>
  <c r="P42" i="3"/>
  <c r="I42" i="4"/>
  <c r="M42" i="4"/>
  <c r="Q42" i="4"/>
  <c r="R42" i="4"/>
  <c r="N42" i="4"/>
  <c r="J42" i="4"/>
  <c r="P42" i="4"/>
  <c r="L42" i="4"/>
  <c r="Q42" i="3"/>
  <c r="H42" i="4"/>
  <c r="O41" i="4"/>
  <c r="P41" i="4"/>
  <c r="G41" i="4"/>
  <c r="J41" i="4"/>
  <c r="K41" i="4"/>
  <c r="M41" i="4"/>
  <c r="L41" i="4"/>
  <c r="H41" i="4"/>
  <c r="P41" i="3"/>
  <c r="Q41" i="4"/>
  <c r="R41" i="4"/>
  <c r="I41" i="4"/>
  <c r="N41" i="4"/>
  <c r="Q41" i="3"/>
  <c r="O40" i="4"/>
  <c r="H40" i="4"/>
  <c r="Q40" i="4"/>
  <c r="M40" i="4"/>
  <c r="G40" i="4"/>
  <c r="L40" i="4"/>
  <c r="Q40" i="3"/>
  <c r="I40" i="4"/>
  <c r="N40" i="4"/>
  <c r="R40" i="4"/>
  <c r="P40" i="4"/>
  <c r="J40" i="4"/>
  <c r="K40" i="4"/>
  <c r="H39" i="4"/>
  <c r="L39" i="4"/>
  <c r="P39" i="4"/>
  <c r="M39" i="4"/>
  <c r="G39" i="4"/>
  <c r="N39" i="4"/>
  <c r="I39" i="4"/>
  <c r="Q39" i="3"/>
  <c r="Q39" i="4"/>
  <c r="R39" i="4"/>
  <c r="J39" i="4"/>
  <c r="K39" i="4"/>
  <c r="O39" i="4"/>
  <c r="P39" i="3"/>
  <c r="P38" i="4"/>
  <c r="G38" i="4"/>
  <c r="Q38" i="4"/>
  <c r="M38" i="4"/>
  <c r="J38" i="4"/>
  <c r="H38" i="4"/>
  <c r="K38" i="4"/>
  <c r="O38" i="4"/>
  <c r="P38" i="3"/>
  <c r="Q38" i="3"/>
  <c r="N38" i="4"/>
  <c r="R38" i="4"/>
  <c r="I38" i="4"/>
  <c r="L38" i="4"/>
  <c r="R37" i="4"/>
  <c r="M37" i="4"/>
  <c r="P37" i="4"/>
  <c r="L37" i="4"/>
  <c r="P37" i="3"/>
  <c r="O37" i="4"/>
  <c r="N37" i="4"/>
  <c r="J37" i="4"/>
  <c r="H37" i="4"/>
  <c r="Q37" i="4"/>
  <c r="K37" i="4"/>
  <c r="Q37" i="3"/>
  <c r="G37" i="4"/>
  <c r="I37" i="4"/>
  <c r="Q36" i="3"/>
  <c r="P36" i="4"/>
  <c r="L36" i="4"/>
  <c r="I36" i="4"/>
  <c r="R36" i="4"/>
  <c r="N36" i="4"/>
  <c r="J36" i="4"/>
  <c r="P36" i="3"/>
  <c r="M36" i="4"/>
  <c r="O36" i="4"/>
  <c r="K36" i="4"/>
  <c r="H36" i="4"/>
  <c r="G36" i="4"/>
  <c r="Q36" i="4"/>
  <c r="Q35" i="4"/>
  <c r="L35" i="4"/>
  <c r="I35" i="4"/>
  <c r="P35" i="4"/>
  <c r="Q35" i="3"/>
  <c r="O35" i="4"/>
  <c r="K35" i="4"/>
  <c r="G35" i="4"/>
  <c r="H35" i="4"/>
  <c r="P35" i="3"/>
  <c r="N35" i="4"/>
  <c r="J35" i="4"/>
  <c r="R35" i="4"/>
  <c r="M35" i="4"/>
  <c r="I34" i="4"/>
  <c r="R34" i="4"/>
  <c r="O34" i="4"/>
  <c r="Q34" i="3"/>
  <c r="J34" i="4"/>
  <c r="N34" i="4"/>
  <c r="Q34" i="4"/>
  <c r="G34" i="4"/>
  <c r="K34" i="4"/>
  <c r="P34" i="4"/>
  <c r="L34" i="4"/>
  <c r="H34" i="4"/>
  <c r="M34" i="4"/>
  <c r="P34" i="3"/>
  <c r="O33" i="4"/>
  <c r="L33" i="4"/>
  <c r="R33" i="4"/>
  <c r="M33" i="4"/>
  <c r="I33" i="4"/>
  <c r="Q33" i="4"/>
  <c r="N33" i="4"/>
  <c r="J33" i="4"/>
  <c r="K33" i="4"/>
  <c r="P33" i="4"/>
  <c r="G33" i="4"/>
  <c r="Q33" i="3"/>
  <c r="P33" i="3"/>
  <c r="H33" i="4"/>
  <c r="R32" i="4"/>
  <c r="P32" i="4"/>
  <c r="I32" i="4"/>
  <c r="M32" i="4"/>
  <c r="J32" i="4"/>
  <c r="Q32" i="3"/>
  <c r="L32" i="4"/>
  <c r="G32" i="4"/>
  <c r="H32" i="4"/>
  <c r="K32" i="4"/>
  <c r="Q32" i="4"/>
  <c r="P32" i="3"/>
  <c r="O32" i="4"/>
  <c r="N32" i="4"/>
  <c r="Q31" i="3"/>
  <c r="J31" i="4"/>
  <c r="N31" i="4"/>
  <c r="R31" i="4"/>
  <c r="Q31" i="4"/>
  <c r="L31" i="4"/>
  <c r="G31" i="4"/>
  <c r="M31" i="4"/>
  <c r="P31" i="4"/>
  <c r="K31" i="4"/>
  <c r="H31" i="4"/>
  <c r="P31" i="3"/>
  <c r="I31" i="4"/>
  <c r="O31" i="4"/>
  <c r="P30" i="4"/>
  <c r="M30" i="4"/>
  <c r="P30" i="3"/>
  <c r="J30" i="4"/>
  <c r="H30" i="4"/>
  <c r="L30" i="4"/>
  <c r="R30" i="4"/>
  <c r="Q30" i="4"/>
  <c r="K30" i="4"/>
  <c r="O30" i="4"/>
  <c r="N30" i="4"/>
  <c r="I30" i="4"/>
  <c r="G30" i="4"/>
  <c r="Q30" i="3"/>
  <c r="K29" i="4"/>
  <c r="N29" i="4"/>
  <c r="R29" i="4"/>
  <c r="H29" i="4"/>
  <c r="P29" i="4"/>
  <c r="L29" i="4"/>
  <c r="I29" i="4"/>
  <c r="Q29" i="3"/>
  <c r="G29" i="4"/>
  <c r="Q29" i="4"/>
  <c r="O29" i="4"/>
  <c r="J29" i="4"/>
  <c r="M29" i="4"/>
  <c r="P29" i="3"/>
  <c r="P28" i="4"/>
  <c r="R28" i="4"/>
  <c r="M28" i="4"/>
  <c r="I28" i="4"/>
  <c r="K28" i="4"/>
  <c r="Q28" i="3"/>
  <c r="Q28" i="4"/>
  <c r="P28" i="3"/>
  <c r="H28" i="4"/>
  <c r="L28" i="4"/>
  <c r="N28" i="4"/>
  <c r="J28" i="4"/>
  <c r="G28" i="4"/>
  <c r="O28" i="4"/>
  <c r="P27" i="4"/>
  <c r="O27" i="4"/>
  <c r="J27" i="4"/>
  <c r="N27" i="4"/>
  <c r="R27" i="4"/>
  <c r="Q27" i="3"/>
  <c r="L27" i="4"/>
  <c r="P27" i="3"/>
  <c r="Q27" i="4"/>
  <c r="M27" i="4"/>
  <c r="I27" i="4"/>
  <c r="H27" i="4"/>
  <c r="G27" i="4"/>
  <c r="K27" i="4"/>
  <c r="M26" i="4"/>
  <c r="P26" i="4"/>
  <c r="I26" i="4"/>
  <c r="K26" i="4"/>
  <c r="H26" i="4"/>
  <c r="N26" i="4"/>
  <c r="O26" i="4"/>
  <c r="L26" i="4"/>
  <c r="J26" i="4"/>
  <c r="G26" i="4"/>
  <c r="R26" i="4"/>
  <c r="P26" i="3"/>
  <c r="Q26" i="3"/>
  <c r="Q26" i="4"/>
  <c r="M25" i="4"/>
  <c r="P25" i="3"/>
  <c r="Q25" i="4"/>
  <c r="L25" i="4"/>
  <c r="H25" i="4"/>
  <c r="I25" i="4"/>
  <c r="Q25" i="3"/>
  <c r="O25" i="4"/>
  <c r="G25" i="4"/>
  <c r="N25" i="4"/>
  <c r="R25" i="4"/>
  <c r="P25" i="4"/>
  <c r="J25" i="4"/>
  <c r="K25" i="4"/>
  <c r="Q24" i="4"/>
  <c r="O24" i="4"/>
  <c r="K24" i="4"/>
  <c r="Q24" i="3"/>
  <c r="M24" i="4"/>
  <c r="G24" i="4"/>
  <c r="J24" i="4"/>
  <c r="L24" i="4"/>
  <c r="H24" i="4"/>
  <c r="R24" i="4"/>
  <c r="N24" i="4"/>
  <c r="I24" i="4"/>
  <c r="P24" i="3"/>
  <c r="P24" i="4"/>
  <c r="M23" i="4"/>
  <c r="L23" i="4"/>
  <c r="H23" i="4"/>
  <c r="J23" i="4"/>
  <c r="O23" i="4"/>
  <c r="Q23" i="4"/>
  <c r="R23" i="4"/>
  <c r="N23" i="4"/>
  <c r="Q23" i="3"/>
  <c r="K23" i="4"/>
  <c r="G23" i="4"/>
  <c r="P23" i="3"/>
  <c r="P23" i="4"/>
  <c r="I23" i="4"/>
  <c r="H22" i="4"/>
  <c r="P22" i="4"/>
  <c r="Q22" i="4"/>
  <c r="G22" i="4"/>
  <c r="K22" i="4"/>
  <c r="O22" i="4"/>
  <c r="L22" i="4"/>
  <c r="Q22" i="3"/>
  <c r="I22" i="4"/>
  <c r="R22" i="4"/>
  <c r="J22" i="4"/>
  <c r="M22" i="4"/>
  <c r="P22" i="3"/>
  <c r="N22" i="4"/>
  <c r="I21" i="4"/>
  <c r="Q21" i="3"/>
  <c r="R21" i="4"/>
  <c r="M21" i="4"/>
  <c r="J21" i="4"/>
  <c r="O21" i="4"/>
  <c r="K21" i="4"/>
  <c r="G21" i="4"/>
  <c r="N21" i="4"/>
  <c r="H21" i="4"/>
  <c r="P21" i="4"/>
  <c r="L21" i="4"/>
  <c r="P21" i="3"/>
  <c r="Q21" i="4"/>
  <c r="O20" i="4"/>
  <c r="L20" i="4"/>
  <c r="P20" i="3"/>
  <c r="Q20" i="3"/>
  <c r="Q20" i="4"/>
  <c r="H20" i="4"/>
  <c r="R20" i="4"/>
  <c r="N20" i="4"/>
  <c r="I20" i="4"/>
  <c r="P20" i="4"/>
  <c r="M20" i="4"/>
  <c r="J20" i="4"/>
  <c r="G20" i="4"/>
  <c r="K20" i="4"/>
  <c r="J19" i="4"/>
  <c r="O19" i="4"/>
  <c r="G19" i="4"/>
  <c r="L19" i="4"/>
  <c r="Q19" i="4"/>
  <c r="P19" i="4"/>
  <c r="N19" i="4"/>
  <c r="K19" i="4"/>
  <c r="M19" i="4"/>
  <c r="H19" i="4"/>
  <c r="Q19" i="3"/>
  <c r="R19" i="4"/>
  <c r="I19" i="4"/>
  <c r="P19" i="3"/>
  <c r="H18" i="4"/>
  <c r="Q18" i="4"/>
  <c r="P18" i="4"/>
  <c r="K18" i="4"/>
  <c r="G18" i="4"/>
  <c r="J18" i="4"/>
  <c r="P18" i="3"/>
  <c r="N18" i="4"/>
  <c r="L18" i="4"/>
  <c r="I18" i="4"/>
  <c r="Q18" i="3"/>
  <c r="O18" i="4"/>
  <c r="R18" i="4"/>
  <c r="M18" i="4"/>
  <c r="R17" i="4"/>
  <c r="J17" i="4"/>
  <c r="G17" i="4"/>
  <c r="K17" i="4"/>
  <c r="I17" i="4"/>
  <c r="O17" i="4"/>
  <c r="Q17" i="3"/>
  <c r="H17" i="4"/>
  <c r="L17" i="4"/>
  <c r="Q17" i="4"/>
  <c r="M17" i="4"/>
  <c r="P17" i="3"/>
  <c r="P17" i="4"/>
  <c r="N17" i="4"/>
  <c r="Q16" i="4"/>
  <c r="M16" i="4"/>
  <c r="P16" i="3"/>
  <c r="J16" i="4"/>
  <c r="N16" i="4"/>
  <c r="P16" i="4"/>
  <c r="R16" i="4"/>
  <c r="L16" i="4"/>
  <c r="I16" i="4"/>
  <c r="H16" i="4"/>
  <c r="O16" i="4"/>
  <c r="K16" i="4"/>
  <c r="G16" i="4"/>
  <c r="Q16" i="3"/>
  <c r="O15" i="4"/>
  <c r="Q15" i="3"/>
  <c r="M15" i="4"/>
  <c r="H15" i="4"/>
  <c r="J15" i="4"/>
  <c r="Q15" i="4"/>
  <c r="L15" i="4"/>
  <c r="N15" i="4"/>
  <c r="R15" i="4"/>
  <c r="K15" i="4"/>
  <c r="P15" i="4"/>
  <c r="I15" i="4"/>
  <c r="G15" i="4"/>
  <c r="P15" i="3"/>
  <c r="R14" i="4"/>
  <c r="N14" i="4"/>
  <c r="J14" i="4"/>
  <c r="L14" i="4"/>
  <c r="P14" i="4"/>
  <c r="O14" i="4"/>
  <c r="K14" i="4"/>
  <c r="Q14" i="4"/>
  <c r="M14" i="4"/>
  <c r="G14" i="4"/>
  <c r="H14" i="4"/>
  <c r="P14" i="3"/>
  <c r="I14" i="4"/>
  <c r="Q14" i="3"/>
  <c r="R13" i="4"/>
  <c r="N13" i="4"/>
  <c r="J13" i="4"/>
  <c r="G13" i="4"/>
  <c r="Q13" i="3"/>
  <c r="M13" i="4"/>
  <c r="I13" i="4"/>
  <c r="H13" i="4"/>
  <c r="P13" i="3"/>
  <c r="K13" i="4"/>
  <c r="P13" i="4"/>
  <c r="Q13" i="4"/>
  <c r="O13" i="4"/>
  <c r="L13" i="4"/>
  <c r="P12" i="3"/>
  <c r="R12" i="4"/>
  <c r="N12" i="4"/>
  <c r="P12" i="4"/>
  <c r="Q12" i="4"/>
  <c r="M12" i="4"/>
  <c r="I12" i="4"/>
  <c r="Q12" i="3"/>
  <c r="G12" i="4"/>
  <c r="K12" i="4"/>
  <c r="O12" i="4"/>
  <c r="L12" i="4"/>
  <c r="H12" i="4"/>
  <c r="J12" i="4"/>
  <c r="O11" i="4"/>
  <c r="N11" i="4"/>
  <c r="J11" i="4"/>
  <c r="Q11" i="3"/>
  <c r="P11" i="4"/>
  <c r="L11" i="4"/>
  <c r="G11" i="4"/>
  <c r="R11" i="4"/>
  <c r="I11" i="4"/>
  <c r="K11" i="4"/>
  <c r="H11" i="4"/>
  <c r="M11" i="4"/>
  <c r="Q11" i="4"/>
  <c r="P11" i="3"/>
  <c r="P10" i="3"/>
  <c r="O10" i="4"/>
  <c r="H10" i="4"/>
  <c r="M10" i="4"/>
  <c r="L10" i="4"/>
  <c r="P10" i="4"/>
  <c r="Q10" i="4"/>
  <c r="N10" i="4"/>
  <c r="R10" i="4"/>
  <c r="I10" i="4"/>
  <c r="K10" i="4"/>
  <c r="G10" i="4"/>
  <c r="Q10" i="3"/>
  <c r="J10" i="4"/>
  <c r="H9" i="4"/>
  <c r="Q9" i="3"/>
  <c r="G9" i="4"/>
  <c r="K9" i="4"/>
  <c r="Q9" i="4"/>
  <c r="N9" i="4"/>
  <c r="P9" i="3"/>
  <c r="J9" i="4"/>
  <c r="R9" i="4"/>
  <c r="I9" i="4"/>
  <c r="O9" i="4"/>
  <c r="L9" i="4"/>
  <c r="P9" i="4"/>
  <c r="M9" i="4"/>
  <c r="P8" i="3"/>
  <c r="J8" i="4"/>
  <c r="O8" i="4"/>
  <c r="G8" i="4"/>
  <c r="M8" i="4"/>
  <c r="P8" i="4"/>
  <c r="Q8" i="3"/>
  <c r="L8" i="4"/>
  <c r="R8" i="4"/>
  <c r="H8" i="4"/>
  <c r="I8" i="4"/>
  <c r="N8" i="4"/>
  <c r="Q8" i="4"/>
  <c r="K8" i="4"/>
  <c r="Q7" i="4"/>
  <c r="G7" i="4"/>
  <c r="H7" i="4"/>
  <c r="I7" i="4"/>
  <c r="J7" i="4"/>
  <c r="O7" i="4"/>
  <c r="P7" i="4"/>
  <c r="L7" i="4"/>
  <c r="Q7" i="3"/>
  <c r="N7" i="4"/>
  <c r="K7" i="4"/>
  <c r="M7" i="4"/>
  <c r="P7" i="3"/>
  <c r="R7" i="4"/>
  <c r="K6" i="4"/>
  <c r="M6" i="4"/>
  <c r="N6" i="4"/>
  <c r="R6" i="4"/>
  <c r="P6" i="3"/>
  <c r="H6" i="4"/>
  <c r="J6" i="4"/>
  <c r="P6" i="4"/>
  <c r="O6" i="4"/>
  <c r="L6" i="4"/>
  <c r="Q6" i="3"/>
  <c r="Q6" i="4"/>
  <c r="G6" i="4"/>
  <c r="I6" i="4"/>
  <c r="H5" i="4"/>
  <c r="G5" i="4"/>
  <c r="P5" i="3"/>
  <c r="K5" i="4"/>
  <c r="L5" i="4"/>
  <c r="N5" i="4"/>
  <c r="O5" i="4"/>
  <c r="P5" i="4"/>
  <c r="Q5" i="4"/>
  <c r="R5" i="4"/>
  <c r="M5" i="4"/>
  <c r="J5" i="4"/>
  <c r="I5" i="4"/>
  <c r="Q5" i="3"/>
  <c r="R195" i="3" l="1"/>
  <c r="N195" i="3" s="1"/>
  <c r="S195" i="3"/>
  <c r="R194" i="3"/>
  <c r="N194" i="3" s="1"/>
  <c r="S194" i="3"/>
  <c r="R193" i="3"/>
  <c r="N193" i="3" s="1"/>
  <c r="S193" i="3"/>
  <c r="R192" i="3"/>
  <c r="N192" i="3" s="1"/>
  <c r="S192" i="3"/>
  <c r="R191" i="3"/>
  <c r="N191" i="3" s="1"/>
  <c r="S191" i="3"/>
  <c r="R190" i="3"/>
  <c r="N190" i="3" s="1"/>
  <c r="S190" i="3"/>
  <c r="R189" i="3"/>
  <c r="N189" i="3" s="1"/>
  <c r="S189" i="3"/>
  <c r="R188" i="3"/>
  <c r="N188" i="3" s="1"/>
  <c r="S188" i="3"/>
  <c r="R187" i="3"/>
  <c r="N187" i="3" s="1"/>
  <c r="S187" i="3"/>
  <c r="R186" i="3"/>
  <c r="N186" i="3" s="1"/>
  <c r="S186" i="3"/>
  <c r="R185" i="3"/>
  <c r="N185" i="3" s="1"/>
  <c r="S185" i="3"/>
  <c r="R184" i="3"/>
  <c r="N184" i="3" s="1"/>
  <c r="S184" i="3"/>
  <c r="R183" i="3"/>
  <c r="N183" i="3" s="1"/>
  <c r="S183" i="3"/>
  <c r="R182" i="3"/>
  <c r="N182" i="3" s="1"/>
  <c r="S182" i="3"/>
  <c r="R181" i="3"/>
  <c r="N181" i="3" s="1"/>
  <c r="S181" i="3"/>
  <c r="R180" i="3"/>
  <c r="N180" i="3" s="1"/>
  <c r="S180" i="3"/>
  <c r="R179" i="3"/>
  <c r="N179" i="3" s="1"/>
  <c r="S179" i="3"/>
  <c r="R178" i="3"/>
  <c r="N178" i="3" s="1"/>
  <c r="S178" i="3"/>
  <c r="R177" i="3"/>
  <c r="N177" i="3" s="1"/>
  <c r="S177" i="3"/>
  <c r="R176" i="3"/>
  <c r="N176" i="3" s="1"/>
  <c r="S176" i="3"/>
  <c r="R175" i="3"/>
  <c r="N175" i="3" s="1"/>
  <c r="S175" i="3"/>
  <c r="R174" i="3"/>
  <c r="N174" i="3" s="1"/>
  <c r="S174" i="3"/>
  <c r="R173" i="3"/>
  <c r="N173" i="3" s="1"/>
  <c r="S173" i="3"/>
  <c r="R172" i="3"/>
  <c r="N172" i="3" s="1"/>
  <c r="S172" i="3"/>
  <c r="R171" i="3"/>
  <c r="N171" i="3" s="1"/>
  <c r="S171" i="3"/>
  <c r="R170" i="3"/>
  <c r="N170" i="3" s="1"/>
  <c r="S170" i="3"/>
  <c r="R169" i="3"/>
  <c r="N169" i="3" s="1"/>
  <c r="S169" i="3"/>
  <c r="R168" i="3"/>
  <c r="N168" i="3" s="1"/>
  <c r="S168" i="3"/>
  <c r="R167" i="3"/>
  <c r="N167" i="3" s="1"/>
  <c r="S167" i="3"/>
  <c r="R166" i="3"/>
  <c r="N166" i="3" s="1"/>
  <c r="S166" i="3"/>
  <c r="R165" i="3"/>
  <c r="N165" i="3" s="1"/>
  <c r="S165" i="3"/>
  <c r="R164" i="3"/>
  <c r="N164" i="3" s="1"/>
  <c r="S164" i="3"/>
  <c r="R163" i="3"/>
  <c r="N163" i="3" s="1"/>
  <c r="S163" i="3"/>
  <c r="R162" i="3"/>
  <c r="N162" i="3" s="1"/>
  <c r="S162" i="3"/>
  <c r="R161" i="3"/>
  <c r="N161" i="3" s="1"/>
  <c r="S161" i="3"/>
  <c r="S160" i="3"/>
  <c r="R160" i="3"/>
  <c r="N160" i="3" s="1"/>
  <c r="S159" i="3"/>
  <c r="R159" i="3"/>
  <c r="N159" i="3" s="1"/>
  <c r="S158" i="3"/>
  <c r="R158" i="3"/>
  <c r="N158" i="3" s="1"/>
  <c r="R157" i="3"/>
  <c r="N157" i="3" s="1"/>
  <c r="S157" i="3"/>
  <c r="S156" i="3"/>
  <c r="R156" i="3"/>
  <c r="N156" i="3" s="1"/>
  <c r="S155" i="3"/>
  <c r="R155" i="3"/>
  <c r="N155" i="3" s="1"/>
  <c r="R154" i="3"/>
  <c r="N154" i="3" s="1"/>
  <c r="S154" i="3"/>
  <c r="R153" i="3"/>
  <c r="N153" i="3" s="1"/>
  <c r="S153" i="3"/>
  <c r="S152" i="3"/>
  <c r="R152" i="3"/>
  <c r="N152" i="3" s="1"/>
  <c r="S151" i="3"/>
  <c r="R151" i="3"/>
  <c r="N151" i="3" s="1"/>
  <c r="R150" i="3"/>
  <c r="N150" i="3" s="1"/>
  <c r="S150" i="3"/>
  <c r="S149" i="3"/>
  <c r="R149" i="3"/>
  <c r="N149" i="3" s="1"/>
  <c r="R148" i="3"/>
  <c r="N148" i="3" s="1"/>
  <c r="S148" i="3"/>
  <c r="S147" i="3"/>
  <c r="R147" i="3"/>
  <c r="N147" i="3" s="1"/>
  <c r="R146" i="3"/>
  <c r="N146" i="3" s="1"/>
  <c r="S146" i="3"/>
  <c r="R145" i="3"/>
  <c r="N145" i="3" s="1"/>
  <c r="S145" i="3"/>
  <c r="R144" i="3"/>
  <c r="N144" i="3" s="1"/>
  <c r="S144" i="3"/>
  <c r="S143" i="3"/>
  <c r="R143" i="3"/>
  <c r="N143" i="3" s="1"/>
  <c r="S142" i="3"/>
  <c r="R142" i="3"/>
  <c r="N142" i="3" s="1"/>
  <c r="S141" i="3"/>
  <c r="R141" i="3"/>
  <c r="N141" i="3" s="1"/>
  <c r="R140" i="3"/>
  <c r="N140" i="3" s="1"/>
  <c r="S140" i="3"/>
  <c r="R139" i="3"/>
  <c r="N139" i="3" s="1"/>
  <c r="S139" i="3"/>
  <c r="S138" i="3"/>
  <c r="R138" i="3"/>
  <c r="N138" i="3" s="1"/>
  <c r="R137" i="3"/>
  <c r="N137" i="3" s="1"/>
  <c r="S137" i="3"/>
  <c r="R136" i="3"/>
  <c r="N136" i="3" s="1"/>
  <c r="S136" i="3"/>
  <c r="R135" i="3"/>
  <c r="N135" i="3" s="1"/>
  <c r="S135" i="3"/>
  <c r="S134" i="3"/>
  <c r="R134" i="3"/>
  <c r="N134" i="3" s="1"/>
  <c r="S133" i="3"/>
  <c r="R133" i="3"/>
  <c r="N133" i="3" s="1"/>
  <c r="F58" i="6"/>
  <c r="G64" i="6"/>
  <c r="F43" i="6"/>
  <c r="G49" i="6"/>
  <c r="F13" i="6"/>
  <c r="G19" i="6"/>
  <c r="R132" i="3"/>
  <c r="S132" i="3"/>
  <c r="G10" i="5"/>
  <c r="G94" i="6"/>
  <c r="F88" i="6"/>
  <c r="G154" i="6"/>
  <c r="F148" i="6"/>
  <c r="G184" i="6"/>
  <c r="F178" i="6"/>
  <c r="G139" i="6"/>
  <c r="F133" i="6"/>
  <c r="G124" i="6"/>
  <c r="F118" i="6"/>
  <c r="F73" i="6"/>
  <c r="G79" i="6"/>
  <c r="F163" i="6"/>
  <c r="G169" i="6"/>
  <c r="G34" i="6"/>
  <c r="F28" i="6"/>
  <c r="G109" i="6"/>
  <c r="F103" i="6"/>
  <c r="R131" i="3"/>
  <c r="N131" i="3" s="1"/>
  <c r="S131" i="3"/>
  <c r="R130" i="3"/>
  <c r="N130" i="3" s="1"/>
  <c r="S130" i="3"/>
  <c r="R129" i="3"/>
  <c r="N129" i="3" s="1"/>
  <c r="S129" i="3"/>
  <c r="R128" i="3"/>
  <c r="N128" i="3" s="1"/>
  <c r="S128" i="3"/>
  <c r="R127" i="3"/>
  <c r="N127" i="3" s="1"/>
  <c r="S127" i="3"/>
  <c r="S126" i="3"/>
  <c r="R126" i="3"/>
  <c r="N126" i="3" s="1"/>
  <c r="G123" i="6"/>
  <c r="F117" i="6"/>
  <c r="F72" i="6"/>
  <c r="G78" i="6"/>
  <c r="F132" i="6"/>
  <c r="G138" i="6"/>
  <c r="G183" i="6"/>
  <c r="F177" i="6"/>
  <c r="R125" i="3"/>
  <c r="S125" i="3"/>
  <c r="G9" i="5"/>
  <c r="G48" i="6"/>
  <c r="F42" i="6"/>
  <c r="G93" i="6"/>
  <c r="F87" i="6"/>
  <c r="G108" i="6"/>
  <c r="F102" i="6"/>
  <c r="G168" i="6"/>
  <c r="F162" i="6"/>
  <c r="F147" i="6"/>
  <c r="G153" i="6"/>
  <c r="F27" i="6"/>
  <c r="G33" i="6"/>
  <c r="F12" i="6"/>
  <c r="G18" i="6"/>
  <c r="G63" i="6"/>
  <c r="F57" i="6"/>
  <c r="S124" i="3"/>
  <c r="R124" i="3"/>
  <c r="N124" i="3" s="1"/>
  <c r="S123" i="3"/>
  <c r="R123" i="3"/>
  <c r="N123" i="3" s="1"/>
  <c r="R122" i="3"/>
  <c r="N122" i="3" s="1"/>
  <c r="S122" i="3"/>
  <c r="R121" i="3"/>
  <c r="N121" i="3" s="1"/>
  <c r="S121" i="3"/>
  <c r="S120" i="3"/>
  <c r="R120" i="3"/>
  <c r="N120" i="3" s="1"/>
  <c r="R119" i="3"/>
  <c r="N119" i="3" s="1"/>
  <c r="S119" i="3"/>
  <c r="R118" i="3"/>
  <c r="N118" i="3" s="1"/>
  <c r="S118" i="3"/>
  <c r="R117" i="3"/>
  <c r="N117" i="3" s="1"/>
  <c r="S117" i="3"/>
  <c r="R116" i="3"/>
  <c r="N116" i="3" s="1"/>
  <c r="S116" i="3"/>
  <c r="R115" i="3"/>
  <c r="N115" i="3" s="1"/>
  <c r="S115" i="3"/>
  <c r="R114" i="3"/>
  <c r="N114" i="3" s="1"/>
  <c r="S114" i="3"/>
  <c r="R113" i="3"/>
  <c r="N113" i="3" s="1"/>
  <c r="S113" i="3"/>
  <c r="R112" i="3"/>
  <c r="N112" i="3" s="1"/>
  <c r="S112" i="3"/>
  <c r="R111" i="3"/>
  <c r="N111" i="3" s="1"/>
  <c r="S111" i="3"/>
  <c r="S110" i="3"/>
  <c r="R110" i="3"/>
  <c r="N110" i="3" s="1"/>
  <c r="R109" i="3"/>
  <c r="N109" i="3" s="1"/>
  <c r="S109" i="3"/>
  <c r="S108" i="3"/>
  <c r="R108" i="3"/>
  <c r="N108" i="3" s="1"/>
  <c r="S107" i="3"/>
  <c r="R107" i="3"/>
  <c r="N107" i="3" s="1"/>
  <c r="S106" i="3"/>
  <c r="R106" i="3"/>
  <c r="N106" i="3" s="1"/>
  <c r="R105" i="3"/>
  <c r="N105" i="3" s="1"/>
  <c r="S105" i="3"/>
  <c r="S104" i="3"/>
  <c r="R104" i="3"/>
  <c r="N104" i="3" s="1"/>
  <c r="R103" i="3"/>
  <c r="N103" i="3" s="1"/>
  <c r="S103" i="3"/>
  <c r="R102" i="3"/>
  <c r="N102" i="3" s="1"/>
  <c r="S102" i="3"/>
  <c r="R101" i="3"/>
  <c r="N101" i="3" s="1"/>
  <c r="S101" i="3"/>
  <c r="R100" i="3"/>
  <c r="N100" i="3" s="1"/>
  <c r="S100" i="3"/>
  <c r="S99" i="3"/>
  <c r="R99" i="3"/>
  <c r="N99" i="3" s="1"/>
  <c r="S98" i="3"/>
  <c r="R98" i="3"/>
  <c r="N98" i="3" s="1"/>
  <c r="S97" i="3"/>
  <c r="R97" i="3"/>
  <c r="N97" i="3" s="1"/>
  <c r="R96" i="3"/>
  <c r="N96" i="3" s="1"/>
  <c r="S96" i="3"/>
  <c r="S95" i="3"/>
  <c r="R95" i="3"/>
  <c r="N95" i="3" s="1"/>
  <c r="R94" i="3"/>
  <c r="N94" i="3" s="1"/>
  <c r="S94" i="3"/>
  <c r="S93" i="3"/>
  <c r="R93" i="3"/>
  <c r="N93" i="3" s="1"/>
  <c r="R92" i="3"/>
  <c r="N92" i="3" s="1"/>
  <c r="S92" i="3"/>
  <c r="S91" i="3"/>
  <c r="R91" i="3"/>
  <c r="N91" i="3" s="1"/>
  <c r="S90" i="3"/>
  <c r="R90" i="3"/>
  <c r="N90" i="3" s="1"/>
  <c r="R89" i="3"/>
  <c r="N89" i="3" s="1"/>
  <c r="S89" i="3"/>
  <c r="S88" i="3"/>
  <c r="R88" i="3"/>
  <c r="N88" i="3" s="1"/>
  <c r="R87" i="3"/>
  <c r="N87" i="3" s="1"/>
  <c r="S87" i="3"/>
  <c r="R86" i="3"/>
  <c r="N86" i="3" s="1"/>
  <c r="S86" i="3"/>
  <c r="S85" i="3"/>
  <c r="R85" i="3"/>
  <c r="N85" i="3" s="1"/>
  <c r="S84" i="3"/>
  <c r="R84" i="3"/>
  <c r="N84" i="3" s="1"/>
  <c r="R83" i="3"/>
  <c r="N83" i="3" s="1"/>
  <c r="S83" i="3"/>
  <c r="R82" i="3"/>
  <c r="N82" i="3" s="1"/>
  <c r="S82" i="3"/>
  <c r="S81" i="3"/>
  <c r="R81" i="3"/>
  <c r="N81" i="3" s="1"/>
  <c r="S80" i="3"/>
  <c r="R80" i="3"/>
  <c r="N80" i="3" s="1"/>
  <c r="S79" i="3"/>
  <c r="R79" i="3"/>
  <c r="N79" i="3" s="1"/>
  <c r="S78" i="3"/>
  <c r="R78" i="3"/>
  <c r="N78" i="3" s="1"/>
  <c r="S77" i="3"/>
  <c r="R77" i="3"/>
  <c r="N77" i="3" s="1"/>
  <c r="S76" i="3"/>
  <c r="R76" i="3"/>
  <c r="N76" i="3" s="1"/>
  <c r="S75" i="3"/>
  <c r="R75" i="3"/>
  <c r="N75" i="3" s="1"/>
  <c r="R74" i="3"/>
  <c r="N74" i="3" s="1"/>
  <c r="S74" i="3"/>
  <c r="S73" i="3"/>
  <c r="R73" i="3"/>
  <c r="N73" i="3" s="1"/>
  <c r="R72" i="3"/>
  <c r="N72" i="3" s="1"/>
  <c r="S72" i="3"/>
  <c r="S71" i="3"/>
  <c r="R71" i="3"/>
  <c r="N71" i="3" s="1"/>
  <c r="R70" i="3"/>
  <c r="N70" i="3" s="1"/>
  <c r="S70" i="3"/>
  <c r="S69" i="3"/>
  <c r="R69" i="3"/>
  <c r="N69" i="3" s="1"/>
  <c r="G152" i="6"/>
  <c r="F146" i="6"/>
  <c r="F86" i="6"/>
  <c r="G92" i="6"/>
  <c r="F41" i="6"/>
  <c r="G47" i="6"/>
  <c r="F11" i="6"/>
  <c r="G17" i="6"/>
  <c r="G77" i="6"/>
  <c r="F71" i="6"/>
  <c r="F131" i="6"/>
  <c r="G137" i="6"/>
  <c r="F26" i="6"/>
  <c r="G32" i="6"/>
  <c r="G167" i="6"/>
  <c r="F161" i="6"/>
  <c r="G122" i="6"/>
  <c r="F116" i="6"/>
  <c r="F56" i="6"/>
  <c r="G62" i="6"/>
  <c r="F101" i="6"/>
  <c r="G107" i="6"/>
  <c r="R68" i="3"/>
  <c r="S68" i="3"/>
  <c r="G8" i="5"/>
  <c r="G182" i="6"/>
  <c r="F176" i="6"/>
  <c r="R67" i="3"/>
  <c r="N67" i="3" s="1"/>
  <c r="S67" i="3"/>
  <c r="R66" i="3"/>
  <c r="N66" i="3" s="1"/>
  <c r="S66" i="3"/>
  <c r="G44" i="6"/>
  <c r="F38" i="6"/>
  <c r="F68" i="6"/>
  <c r="G74" i="6"/>
  <c r="G89" i="6"/>
  <c r="F83" i="6"/>
  <c r="G5" i="5"/>
  <c r="R65" i="3"/>
  <c r="S65" i="3"/>
  <c r="G164" i="6"/>
  <c r="F158" i="6"/>
  <c r="F173" i="6"/>
  <c r="G179" i="6"/>
  <c r="F128" i="6"/>
  <c r="G134" i="6"/>
  <c r="G59" i="6"/>
  <c r="F53" i="6"/>
  <c r="F8" i="6"/>
  <c r="G14" i="6"/>
  <c r="F113" i="6"/>
  <c r="G119" i="6"/>
  <c r="G29" i="6"/>
  <c r="F23" i="6"/>
  <c r="G104" i="6"/>
  <c r="F98" i="6"/>
  <c r="G149" i="6"/>
  <c r="F143" i="6"/>
  <c r="R64" i="3"/>
  <c r="N64" i="3" s="1"/>
  <c r="S64" i="3"/>
  <c r="S63" i="3"/>
  <c r="R63" i="3"/>
  <c r="N63" i="3" s="1"/>
  <c r="S62" i="3"/>
  <c r="R62" i="3"/>
  <c r="N62" i="3" s="1"/>
  <c r="S61" i="3"/>
  <c r="R61" i="3"/>
  <c r="N61" i="3" s="1"/>
  <c r="S60" i="3"/>
  <c r="R60" i="3"/>
  <c r="N60" i="3" s="1"/>
  <c r="S59" i="3"/>
  <c r="R59" i="3"/>
  <c r="N59" i="3" s="1"/>
  <c r="R58" i="3"/>
  <c r="N58" i="3" s="1"/>
  <c r="S58" i="3"/>
  <c r="S57" i="3"/>
  <c r="R57" i="3"/>
  <c r="N57" i="3" s="1"/>
  <c r="S56" i="3"/>
  <c r="R56" i="3"/>
  <c r="N56" i="3" s="1"/>
  <c r="R55" i="3"/>
  <c r="N55" i="3" s="1"/>
  <c r="S55" i="3"/>
  <c r="S54" i="3"/>
  <c r="R54" i="3"/>
  <c r="N54" i="3" s="1"/>
  <c r="S53" i="3"/>
  <c r="R53" i="3"/>
  <c r="N53" i="3" s="1"/>
  <c r="S52" i="3"/>
  <c r="R52" i="3"/>
  <c r="N52" i="3" s="1"/>
  <c r="S51" i="3"/>
  <c r="R51" i="3"/>
  <c r="N51" i="3" s="1"/>
  <c r="R50" i="3"/>
  <c r="N50" i="3" s="1"/>
  <c r="S50" i="3"/>
  <c r="S49" i="3"/>
  <c r="R49" i="3"/>
  <c r="N49" i="3" s="1"/>
  <c r="S48" i="3"/>
  <c r="R48" i="3"/>
  <c r="N48" i="3" s="1"/>
  <c r="R47" i="3"/>
  <c r="N47" i="3" s="1"/>
  <c r="S47" i="3"/>
  <c r="R46" i="3"/>
  <c r="N46" i="3" s="1"/>
  <c r="S46" i="3"/>
  <c r="S45" i="3"/>
  <c r="R45" i="3"/>
  <c r="N45" i="3" s="1"/>
  <c r="R44" i="3"/>
  <c r="N44" i="3" s="1"/>
  <c r="S44" i="3"/>
  <c r="S43" i="3"/>
  <c r="R43" i="3"/>
  <c r="N43" i="3" s="1"/>
  <c r="S42" i="3"/>
  <c r="R42" i="3"/>
  <c r="N42" i="3" s="1"/>
  <c r="S41" i="3"/>
  <c r="R41" i="3"/>
  <c r="N41" i="3" s="1"/>
  <c r="R40" i="3"/>
  <c r="N40" i="3" s="1"/>
  <c r="S40" i="3"/>
  <c r="R39" i="3"/>
  <c r="N39" i="3" s="1"/>
  <c r="S39" i="3"/>
  <c r="R38" i="3"/>
  <c r="N38" i="3" s="1"/>
  <c r="S38" i="3"/>
  <c r="S37" i="3"/>
  <c r="R37" i="3"/>
  <c r="N37" i="3" s="1"/>
  <c r="S36" i="3"/>
  <c r="R36" i="3"/>
  <c r="N36" i="3" s="1"/>
  <c r="S35" i="3"/>
  <c r="R35" i="3"/>
  <c r="N35" i="3" s="1"/>
  <c r="S34" i="3"/>
  <c r="R34" i="3"/>
  <c r="N34" i="3" s="1"/>
  <c r="R33" i="3"/>
  <c r="N33" i="3" s="1"/>
  <c r="S33" i="3"/>
  <c r="S32" i="3"/>
  <c r="R32" i="3"/>
  <c r="N32" i="3" s="1"/>
  <c r="S31" i="3"/>
  <c r="R31" i="3"/>
  <c r="N31" i="3" s="1"/>
  <c r="S30" i="3"/>
  <c r="R30" i="3"/>
  <c r="N30" i="3" s="1"/>
  <c r="S29" i="3"/>
  <c r="R29" i="3"/>
  <c r="N29" i="3" s="1"/>
  <c r="R28" i="3"/>
  <c r="N28" i="3" s="1"/>
  <c r="S28" i="3"/>
  <c r="R27" i="3"/>
  <c r="N27" i="3" s="1"/>
  <c r="S27" i="3"/>
  <c r="R26" i="3"/>
  <c r="N26" i="3" s="1"/>
  <c r="S26" i="3"/>
  <c r="S25" i="3"/>
  <c r="R25" i="3"/>
  <c r="N25" i="3" s="1"/>
  <c r="R24" i="3"/>
  <c r="N24" i="3" s="1"/>
  <c r="S24" i="3"/>
  <c r="R23" i="3"/>
  <c r="N23" i="3" s="1"/>
  <c r="S23" i="3"/>
  <c r="S22" i="3"/>
  <c r="R22" i="3"/>
  <c r="N22" i="3" s="1"/>
  <c r="S21" i="3"/>
  <c r="R21" i="3"/>
  <c r="N21" i="3" s="1"/>
  <c r="S20" i="3"/>
  <c r="R20" i="3"/>
  <c r="N20" i="3" s="1"/>
  <c r="S19" i="3"/>
  <c r="R19" i="3"/>
  <c r="N19" i="3" s="1"/>
  <c r="S18" i="3"/>
  <c r="R18" i="3"/>
  <c r="N18" i="3" s="1"/>
  <c r="R17" i="3"/>
  <c r="N17" i="3" s="1"/>
  <c r="S17" i="3"/>
  <c r="R16" i="3"/>
  <c r="N16" i="3" s="1"/>
  <c r="S16" i="3"/>
  <c r="S15" i="3"/>
  <c r="R15" i="3"/>
  <c r="N15" i="3" s="1"/>
  <c r="R14" i="3"/>
  <c r="N14" i="3" s="1"/>
  <c r="S14" i="3"/>
  <c r="R13" i="3"/>
  <c r="N13" i="3" s="1"/>
  <c r="S13" i="3"/>
  <c r="G180" i="6"/>
  <c r="F174" i="6"/>
  <c r="F114" i="6"/>
  <c r="G120" i="6"/>
  <c r="G150" i="6"/>
  <c r="F144" i="6"/>
  <c r="G165" i="6"/>
  <c r="F159" i="6"/>
  <c r="F99" i="6"/>
  <c r="G105" i="6"/>
  <c r="F39" i="6"/>
  <c r="G45" i="6"/>
  <c r="G6" i="5"/>
  <c r="R12" i="3"/>
  <c r="S12" i="3"/>
  <c r="G15" i="6"/>
  <c r="F9" i="6"/>
  <c r="G75" i="6"/>
  <c r="F69" i="6"/>
  <c r="G135" i="6"/>
  <c r="F129" i="6"/>
  <c r="F84" i="6"/>
  <c r="G90" i="6"/>
  <c r="G30" i="6"/>
  <c r="F24" i="6"/>
  <c r="G60" i="6"/>
  <c r="F54" i="6"/>
  <c r="R11" i="3"/>
  <c r="N11" i="3" s="1"/>
  <c r="S11" i="3"/>
  <c r="S10" i="3"/>
  <c r="R10" i="3"/>
  <c r="N10" i="3" s="1"/>
  <c r="S9" i="3"/>
  <c r="R9" i="3"/>
  <c r="N9" i="3" s="1"/>
  <c r="S8" i="3"/>
  <c r="R8" i="3"/>
  <c r="N8" i="3" s="1"/>
  <c r="R7" i="3"/>
  <c r="N7" i="3" s="1"/>
  <c r="S7" i="3"/>
  <c r="R6" i="3"/>
  <c r="N6" i="3" s="1"/>
  <c r="S6" i="3"/>
  <c r="G31" i="6"/>
  <c r="H505" i="4"/>
  <c r="G23" i="7" s="1"/>
  <c r="F25" i="6"/>
  <c r="F10" i="6"/>
  <c r="G505" i="4"/>
  <c r="G16" i="6"/>
  <c r="P505" i="3"/>
  <c r="C20" i="1"/>
  <c r="F7" i="5"/>
  <c r="G76" i="6"/>
  <c r="K505" i="4"/>
  <c r="G26" i="7" s="1"/>
  <c r="F70" i="6"/>
  <c r="L505" i="4"/>
  <c r="G27" i="7" s="1"/>
  <c r="F85" i="6"/>
  <c r="G91" i="6"/>
  <c r="N505" i="4"/>
  <c r="G29" i="7" s="1"/>
  <c r="G121" i="6"/>
  <c r="F115" i="6"/>
  <c r="G136" i="6"/>
  <c r="O505" i="4"/>
  <c r="G30" i="7" s="1"/>
  <c r="F130" i="6"/>
  <c r="F145" i="6"/>
  <c r="P505" i="4"/>
  <c r="G31" i="7" s="1"/>
  <c r="G151" i="6"/>
  <c r="Q505" i="4"/>
  <c r="G32" i="7" s="1"/>
  <c r="G166" i="6"/>
  <c r="F160" i="6"/>
  <c r="R505" i="4"/>
  <c r="G33" i="7" s="1"/>
  <c r="G181" i="6"/>
  <c r="F175" i="6"/>
  <c r="M505" i="4"/>
  <c r="G28" i="7" s="1"/>
  <c r="G106" i="6"/>
  <c r="F100" i="6"/>
  <c r="J505" i="4"/>
  <c r="G25" i="7" s="1"/>
  <c r="F55" i="6"/>
  <c r="G61" i="6"/>
  <c r="I505" i="4"/>
  <c r="G24" i="7" s="1"/>
  <c r="F40" i="6"/>
  <c r="G46" i="6"/>
  <c r="R5" i="3"/>
  <c r="C21" i="1"/>
  <c r="S5" i="3"/>
  <c r="D23" i="5"/>
  <c r="D27" i="5" s="1"/>
  <c r="D28" i="5" s="1"/>
  <c r="Q505" i="3"/>
  <c r="G6" i="7"/>
  <c r="G7" i="5"/>
  <c r="C18" i="1"/>
  <c r="F9" i="5"/>
  <c r="F8" i="5"/>
  <c r="F6" i="5"/>
  <c r="F11" i="5" l="1"/>
  <c r="F20" i="6"/>
  <c r="G20" i="6"/>
  <c r="F170" i="6"/>
  <c r="F125" i="6"/>
  <c r="F140" i="6"/>
  <c r="F80" i="6"/>
  <c r="G95" i="6"/>
  <c r="G140" i="6"/>
  <c r="G80" i="6"/>
  <c r="F95" i="6"/>
  <c r="G185" i="6"/>
  <c r="H10" i="5"/>
  <c r="N132" i="3"/>
  <c r="I10" i="5"/>
  <c r="D17" i="5"/>
  <c r="C18" i="7"/>
  <c r="H9" i="5"/>
  <c r="D17" i="7" s="1"/>
  <c r="N125" i="3"/>
  <c r="I9" i="5"/>
  <c r="C17" i="7"/>
  <c r="N68" i="3"/>
  <c r="H8" i="5"/>
  <c r="D16" i="7" s="1"/>
  <c r="I8" i="5"/>
  <c r="C16" i="7"/>
  <c r="G11" i="5"/>
  <c r="I11" i="5" s="1"/>
  <c r="D16" i="5"/>
  <c r="C13" i="7"/>
  <c r="I5" i="5"/>
  <c r="H5" i="5"/>
  <c r="N65" i="3"/>
  <c r="I6" i="5"/>
  <c r="C14" i="7"/>
  <c r="H6" i="5"/>
  <c r="D14" i="7" s="1"/>
  <c r="N12" i="3"/>
  <c r="G506" i="4"/>
  <c r="H506" i="4" s="1"/>
  <c r="I506" i="4" s="1"/>
  <c r="J506" i="4" s="1"/>
  <c r="K506" i="4" s="1"/>
  <c r="L506" i="4" s="1"/>
  <c r="M506" i="4" s="1"/>
  <c r="N506" i="4" s="1"/>
  <c r="O506" i="4" s="1"/>
  <c r="P506" i="4" s="1"/>
  <c r="Q506" i="4" s="1"/>
  <c r="R506" i="4" s="1"/>
  <c r="G22" i="7"/>
  <c r="R505" i="3"/>
  <c r="C19" i="1"/>
  <c r="N5" i="3"/>
  <c r="E23" i="5"/>
  <c r="E27" i="5" s="1"/>
  <c r="E28" i="5" s="1"/>
  <c r="J6" i="7"/>
  <c r="H7" i="5"/>
  <c r="D15" i="7" s="1"/>
  <c r="I7" i="5"/>
  <c r="C15" i="7"/>
  <c r="G65" i="6"/>
  <c r="F50" i="6"/>
  <c r="G50" i="6"/>
  <c r="G170" i="6"/>
  <c r="F185" i="6"/>
  <c r="F65" i="6"/>
  <c r="G125" i="6"/>
  <c r="G35" i="6"/>
  <c r="F35" i="6"/>
  <c r="H35" i="6" s="1"/>
  <c r="G110" i="6"/>
  <c r="F110" i="6"/>
  <c r="G155" i="6"/>
  <c r="F155" i="6"/>
  <c r="H155" i="6" s="1"/>
  <c r="H110" i="6" l="1"/>
  <c r="H185" i="6"/>
  <c r="H80" i="6"/>
  <c r="H20" i="6"/>
  <c r="H95" i="6"/>
  <c r="H170" i="6"/>
  <c r="H125" i="6"/>
  <c r="H140" i="6"/>
  <c r="D18" i="5"/>
  <c r="H50" i="6"/>
  <c r="E17" i="5"/>
  <c r="D18" i="7"/>
  <c r="H11" i="5"/>
  <c r="E16" i="5"/>
  <c r="D13" i="7"/>
  <c r="B37" i="7"/>
  <c r="C37" i="7"/>
  <c r="B38" i="7"/>
  <c r="C38" i="7"/>
  <c r="B39" i="7"/>
  <c r="C39" i="7"/>
  <c r="H65" i="6"/>
  <c r="D38" i="7" l="1"/>
  <c r="F18" i="5"/>
  <c r="E18" i="5"/>
  <c r="D37" i="7"/>
  <c r="B40" i="7"/>
  <c r="C40" i="7"/>
  <c r="D39" i="7"/>
  <c r="D40" i="7" l="1"/>
  <c r="F17" i="5"/>
  <c r="F16" i="5"/>
</calcChain>
</file>

<file path=xl/sharedStrings.xml><?xml version="1.0" encoding="utf-8"?>
<sst xmlns="http://schemas.openxmlformats.org/spreadsheetml/2006/main" count="693" uniqueCount="228">
  <si>
    <t>شركة مسارات المستكشف للاتصالات وتقنية المعلومات (ذ.م.م)</t>
  </si>
  <si>
    <t>نظام إدارة الأصول الثابتة - الفهرس الرئيسي</t>
  </si>
  <si>
    <t>Fixed Assets Management System — Main Index</t>
  </si>
  <si>
    <t>📑 شيتات الملف</t>
  </si>
  <si>
    <t>#</t>
  </si>
  <si>
    <t>اسم الشيت</t>
  </si>
  <si>
    <t>الوصف</t>
  </si>
  <si>
    <t>الاستخدام</t>
  </si>
  <si>
    <t>⚙ الإعدادات</t>
  </si>
  <si>
    <t>📋 سجل الأصول</t>
  </si>
  <si>
    <t>📅 الإهلاك الشهري</t>
  </si>
  <si>
    <t>📊 ملخص الفئات</t>
  </si>
  <si>
    <t>📝 القيود المحاسبية</t>
  </si>
  <si>
    <t>📈 Dashboard</t>
  </si>
  <si>
    <t>➕ إضافة أصل</t>
  </si>
  <si>
    <t>📊 ملخص سريع للوضع الحالي</t>
  </si>
  <si>
    <t>عدد الأصول الإجمالي</t>
  </si>
  <si>
    <t>أصل</t>
  </si>
  <si>
    <t>إجمالي تكلفة الأصول</t>
  </si>
  <si>
    <t>ر.س</t>
  </si>
  <si>
    <t>إجمالي الإهلاك المتراكم</t>
  </si>
  <si>
    <t>صافي القيمة الدفترية</t>
  </si>
  <si>
    <t>الإهلاك السنوي المتوقع</t>
  </si>
  <si>
    <t>متوسط % الاستهلاك للمحفظة</t>
  </si>
  <si>
    <t>%</t>
  </si>
  <si>
    <t>💡 ملاحظات مهمة - النظام التلقائي</t>
  </si>
  <si>
    <t>🔵 الخلايا الزرقاء = إدخال يدوي (يمكن التعديل) | ⚫ الخلايا السوداء = حسابات تلقائية</t>
  </si>
  <si>
    <t>⚡ الجدول مزود بـ500 صف فارغ - كل صف فيه معادلات جاهزة (لا تحتاج لنسخ الصيغة)</t>
  </si>
  <si>
    <t>⚡ بمجرد كتابة اسم الأصل + كود الفئة + التاريخ + التكلفة → كل شيء يحسب تلقائياً</t>
  </si>
  <si>
    <t>⚡ القيود المحاسبية، الإهلاك الشهري، Dashboard - كلها تتحدث في اللحظة نفسها</t>
  </si>
  <si>
    <t>💡 لتغيير تاريخ التقرير، عدّل الخلية B11 في شيت ⚙ الإعدادات → كل النظام يُحدّث</t>
  </si>
  <si>
    <t>💡 لإضافة فئة جديدة، أضفها في شيت ⚙ الإعدادات (الصفوف 19-24)</t>
  </si>
  <si>
    <t>💡 لاستبعاد أصل، أضف تاريخ الاستبعاد في عمود M بسجل الأصول</t>
  </si>
  <si>
    <t>إعدادات النظام والافتراضات المحاسبية</t>
  </si>
  <si>
    <t>Settings &amp; Accounting Assumptions</t>
  </si>
  <si>
    <t>بيانات الشركة</t>
  </si>
  <si>
    <t>اسم الشركة</t>
  </si>
  <si>
    <t>الكيان القانوني</t>
  </si>
  <si>
    <t>العملة</t>
  </si>
  <si>
    <t>بداية السنة المالية</t>
  </si>
  <si>
    <t>نهاية السنة المالية</t>
  </si>
  <si>
    <t>تاريخ التقرير الحالي</t>
  </si>
  <si>
    <t>المعيار المحاسبي</t>
  </si>
  <si>
    <t>طريقة الإهلاك المعتمدة</t>
  </si>
  <si>
    <t>أساس الاحتساب</t>
  </si>
  <si>
    <t>القيمة المتبقية</t>
  </si>
  <si>
    <t>فئات الأصول ونسب الإهلاك السنوية</t>
  </si>
  <si>
    <t>كود الحساب</t>
  </si>
  <si>
    <t>اسم الفئة</t>
  </si>
  <si>
    <t>النسبة السنوية</t>
  </si>
  <si>
    <t>العمر الإنتاجي</t>
  </si>
  <si>
    <t>النوع</t>
  </si>
  <si>
    <t>ملاحظات</t>
  </si>
  <si>
    <t>121001</t>
  </si>
  <si>
    <t>عدد وأدوات</t>
  </si>
  <si>
    <t>4 سنوات</t>
  </si>
  <si>
    <t>ملموس</t>
  </si>
  <si>
    <t>حسب PDF المدقق</t>
  </si>
  <si>
    <t>121002</t>
  </si>
  <si>
    <t>أجهزة كمبيوتر وطابعات</t>
  </si>
  <si>
    <t>121003</t>
  </si>
  <si>
    <t>السيارات</t>
  </si>
  <si>
    <t>تشمل المملوكة والإيجار التمويلي</t>
  </si>
  <si>
    <t>121004</t>
  </si>
  <si>
    <t>أثاث ومفروشات</t>
  </si>
  <si>
    <t>10 سنوات</t>
  </si>
  <si>
    <t>121005</t>
  </si>
  <si>
    <t>تحسينات على مباني مستأجرة</t>
  </si>
  <si>
    <t>121006</t>
  </si>
  <si>
    <t>برامج (أصول غير ملموسة)</t>
  </si>
  <si>
    <t>غير ملموس</t>
  </si>
  <si>
    <t>إطفاء بدلاً من إهلاك (IAS 38)</t>
  </si>
  <si>
    <t>المنهجية المحاسبية</t>
  </si>
  <si>
    <t>▪ طريقة الإهلاك: القسط الثابت (Straight-Line) وفقاً للسياسة المعتمدة.</t>
  </si>
  <si>
    <t>▪ احتساب الإهلاك: يومي = (التكلفة - القيمة المتبقية) × النسبة السنوية ÷ 365 × عدد أيام التشغيل.</t>
  </si>
  <si>
    <t>▪ الإضافات الجديدة: يبدأ الإهلاك من تاريخ الاستحواذ بنسبة pro-rata يومية (IAS 16 / IFRS for SMEs).</t>
  </si>
  <si>
    <t>▪ الاستبعادات: يتوقف الإهلاك في تاريخ الاستبعاد. عند إدخال تاريخ استبعاد، يتم احتساب الإهلاك حتى ذلك التاريخ فقط.</t>
  </si>
  <si>
    <t>▪ القيمة المتبقية: صفر افتراضياً (يمكن تعديلها فردياً لكل أصل في عمود I).</t>
  </si>
  <si>
    <t>▪ مراجعة الأعمار الإنتاجية: تتم في نهاية كل سنة مالية، وأي تعديل يطبق بأثر مستقبلي.</t>
  </si>
  <si>
    <t>▪ الأصول المستهلكة بالكامل: تظهر بقيمة دفترية = 0 وتبقى ضمن السجل حتى الاستبعاد الفعلي.</t>
  </si>
  <si>
    <t>▪ الأصول غير الملموسة (البرامج): تُطفأ على نفس الأساس وفقاً لـ IAS 38.</t>
  </si>
  <si>
    <t>💡 عند تغيير تاريخ التقرير في خانة B11 أعلاه، تتحدث جميع الحسابات تلقائياً (الإهلاك، التقارير، Dashboard).</t>
  </si>
  <si>
    <t>سجل الأصول الثابتة الموحد</t>
  </si>
  <si>
    <t>Master Asset Register — Auto-calculated Depreciation</t>
  </si>
  <si>
    <t>م</t>
  </si>
  <si>
    <t>كود الأصل</t>
  </si>
  <si>
    <t>اسم الأصل</t>
  </si>
  <si>
    <t>كود الفئة</t>
  </si>
  <si>
    <t>مركز التكلفة</t>
  </si>
  <si>
    <t>تاريخ الاستحواذ</t>
  </si>
  <si>
    <t>التكلفة الأصلية</t>
  </si>
  <si>
    <t>العمر (سنوات)</t>
  </si>
  <si>
    <t>طريقة الإهلاك</t>
  </si>
  <si>
    <t>تاريخ الاستبعاد</t>
  </si>
  <si>
    <t>الحالة</t>
  </si>
  <si>
    <t>أيام التشغيل</t>
  </si>
  <si>
    <t>الإهلاك السنوي</t>
  </si>
  <si>
    <t>الإهلاك المتراكم</t>
  </si>
  <si>
    <t>% الاستهلاك</t>
  </si>
  <si>
    <t>الإدارة العامة</t>
  </si>
  <si>
    <t>القسط الثابت</t>
  </si>
  <si>
    <t>مستهلك بالكامل</t>
  </si>
  <si>
    <t>إيجار تمويلي</t>
  </si>
  <si>
    <t>ضمن إضافات Q2 2026</t>
  </si>
  <si>
    <t>الإجمالي</t>
  </si>
  <si>
    <t>سجل الإهلاك الشهري التفصيلي - 2026</t>
  </si>
  <si>
    <t>Monthly Depreciation Register — Auto-calculated per asset per month</t>
  </si>
  <si>
    <t>الفئة</t>
  </si>
  <si>
    <t>التكلفة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</si>
  <si>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</si>
  <si>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</si>
  <si>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</si>
  <si>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</si>
  <si>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</si>
  <si>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</si>
  <si>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</si>
  <si>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</si>
  <si>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</si>
  <si>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</si>
  <si>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</si>
  <si>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</si>
  <si>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إجمالي الشهر</t>
  </si>
  <si>
    <t>إجمالي تراكمي</t>
  </si>
  <si>
    <t>ملخص حركة الأصول حسب الفئة</t>
  </si>
  <si>
    <t>Asset Movement Summary by Category — Auto-updates</t>
  </si>
  <si>
    <t>العدد</t>
  </si>
  <si>
    <t>إجمالي التكلفة</t>
  </si>
  <si>
    <t>متوسط % الاستهلاك</t>
  </si>
  <si>
    <t>الإجمالي العام</t>
  </si>
  <si>
    <t>تقسيم الأصول حسب النوع (متطلب IAS 16 / IAS 38)</t>
  </si>
  <si>
    <t>% من الإجمالي</t>
  </si>
  <si>
    <t>الأصول الملموسة (PP&amp;E)</t>
  </si>
  <si>
    <t>الأصول غير الملموسة (Intangibles)</t>
  </si>
  <si>
    <t>ملخص حسب مركز التكلفة</t>
  </si>
  <si>
    <t>صافي القيمة</t>
  </si>
  <si>
    <t>تكنولوجيا المعلومات</t>
  </si>
  <si>
    <t>المبيعات</t>
  </si>
  <si>
    <t>الموارد البشرية</t>
  </si>
  <si>
    <t>أخرى</t>
  </si>
  <si>
    <t>قيود اليومية الشهرية للإهلاك</t>
  </si>
  <si>
    <t>Monthly Depreciation Journal Entries — Auto-generated</t>
  </si>
  <si>
    <t>القيود الشهرية لإهلاك الأصول الثابتة - السنة 2026</t>
  </si>
  <si>
    <t>تاريخ القيد</t>
  </si>
  <si>
    <t>رقم القيد</t>
  </si>
  <si>
    <t>اسم الحساب</t>
  </si>
  <si>
    <t>البيان</t>
  </si>
  <si>
    <t>مدين</t>
  </si>
  <si>
    <t>دائن</t>
  </si>
  <si>
    <t>━━━ قيد إهلاك شهر يناير 2026 ━━━</t>
  </si>
  <si>
    <t>إثبات إهلاك شهر يناير 2026</t>
  </si>
  <si>
    <t>إجمالي القيد</t>
  </si>
  <si>
    <t>━━━ قيد إهلاك شهر فبراير 2026 ━━━</t>
  </si>
  <si>
    <t>إثبات إهلاك شهر فبراير 2026</t>
  </si>
  <si>
    <t>━━━ قيد إهلاك شهر مارس 2026 ━━━</t>
  </si>
  <si>
    <t>إثبات إهلاك شهر مارس 2026</t>
  </si>
  <si>
    <t>━━━ قيد إهلاك شهر أبريل 2026 ━━━</t>
  </si>
  <si>
    <t>إثبات إهلاك شهر أبريل 2026</t>
  </si>
  <si>
    <t>━━━ قيد إهلاك شهر مايو 2026 ━━━</t>
  </si>
  <si>
    <t>إثبات إهلاك شهر مايو 2026</t>
  </si>
  <si>
    <t>━━━ قيد إهلاك شهر يونيو 2026 ━━━</t>
  </si>
  <si>
    <t>إثبات إهلاك شهر يونيو 2026</t>
  </si>
  <si>
    <t>━━━ قيد إهلاك شهر يوليو 2026 ━━━</t>
  </si>
  <si>
    <t>إثبات إهلاك شهر يوليو 2026</t>
  </si>
  <si>
    <t>━━━ قيد إهلاك شهر أغسطس 2026 ━━━</t>
  </si>
  <si>
    <t>إثبات إهلاك شهر أغسطس 2026</t>
  </si>
  <si>
    <t>━━━ قيد إهلاك شهر سبتمبر 2026 ━━━</t>
  </si>
  <si>
    <t>إثبات إهلاك شهر سبتمبر 2026</t>
  </si>
  <si>
    <t>━━━ قيد إهلاك شهر أكتوبر 2026 ━━━</t>
  </si>
  <si>
    <t>إثبات إهلاك شهر أكتوبر 2026</t>
  </si>
  <si>
    <t>━━━ قيد إهلاك شهر نوفمبر 2026 ━━━</t>
  </si>
  <si>
    <t>إثبات إهلاك شهر نوفمبر 2026</t>
  </si>
  <si>
    <t>━━━ قيد إهلاك شهر ديسمبر 2026 ━━━</t>
  </si>
  <si>
    <t>إثبات إهلاك شهر ديسمبر 2026</t>
  </si>
  <si>
    <t>لوحة معلومات الأصول الثابتة</t>
  </si>
  <si>
    <t>Fixed Assets Executive Dashboard</t>
  </si>
  <si>
    <t>إجمالي الأصول (عدد)</t>
  </si>
  <si>
    <t>التوزيع حسب الفئة</t>
  </si>
  <si>
    <t>كمبيوتر وطابعات</t>
  </si>
  <si>
    <t>تحسينات</t>
  </si>
  <si>
    <t>برامج</t>
  </si>
  <si>
    <t>تطور الإهلاك الشهري - 2026</t>
  </si>
  <si>
    <t>الشهر</t>
  </si>
  <si>
    <t>الإهلاك</t>
  </si>
  <si>
    <t>تحليل حالة الأصول</t>
  </si>
  <si>
    <t>نشط</t>
  </si>
  <si>
    <t>مستبعد</t>
  </si>
  <si>
    <t>نموذج إضافة أصل جديد</t>
  </si>
  <si>
    <t>Quick Add Asset Form — Step-by-step Guide</t>
  </si>
  <si>
    <t>📝 طريقة استخدام النموذج</t>
  </si>
  <si>
    <t>1️⃣ اذهب إلى شيت 📋 سجل الأصول</t>
  </si>
  <si>
    <t>2️⃣ انتقل لأول صف فارغ بعد آخر أصل (الصفوف الفارغة جاهزة بمعادلات)</t>
  </si>
  <si>
    <t>3️⃣ املأ فقط الحقول الزرقاء (الإدخال)، أما الحقول السوداء فستحسب تلقائياً</t>
  </si>
  <si>
    <t>4️⃣ الحقول الإلزامية: اسم الأصل، كود الفئة، تاريخ الاستحواذ، التكلفة الأصلية</t>
  </si>
  <si>
    <t>5️⃣ ⚡ بمجرد كتابة اسم الأصل، الصف بالكامل ينشط (الكود، النسبة، الإهلاك، الحالة)</t>
  </si>
  <si>
    <t>6️⃣ ⚡ القيود المحاسبية، Dashboard، التقارير - كلها تتحدث فوراً</t>
  </si>
  <si>
    <t>7️⃣ الجدول مزود بـ500 صف فارغ - يكفي لـ5+ سنوات إضافات</t>
  </si>
  <si>
    <t>🔵 الحقول المطلوبة عند إدخال أصل جديد</t>
  </si>
  <si>
    <t>الحقل</t>
  </si>
  <si>
    <t>الإلزامية</t>
  </si>
  <si>
    <t>نوع الإدخال</t>
  </si>
  <si>
    <t>مثال</t>
  </si>
  <si>
    <t>اسم الأصل (C)</t>
  </si>
  <si>
    <t>إلزامي</t>
  </si>
  <si>
    <t>نص</t>
  </si>
  <si>
    <t>كرسي مكتب جلدي</t>
  </si>
  <si>
    <t>كود الفئة (D)</t>
  </si>
  <si>
    <t>اختر من قائمة منسدلة</t>
  </si>
  <si>
    <t>مركز التكلفة (F)</t>
  </si>
  <si>
    <t>اختياري</t>
  </si>
  <si>
    <t>تاريخ الاستحواذ (G)</t>
  </si>
  <si>
    <t>تاريخ</t>
  </si>
  <si>
    <t>2026-04-15</t>
  </si>
  <si>
    <t>التكلفة الأصلية (H)</t>
  </si>
  <si>
    <t>رقم</t>
  </si>
  <si>
    <t>1250.00</t>
  </si>
  <si>
    <t>القيمة المتبقية (I)</t>
  </si>
  <si>
    <t>رقم (افتراضي 0)</t>
  </si>
  <si>
    <t>0</t>
  </si>
  <si>
    <t>طريقة الإهلاك (L)</t>
  </si>
  <si>
    <t>افتراضي</t>
  </si>
  <si>
    <t>اختر من قائمة</t>
  </si>
  <si>
    <t>تاريخ الاستبعاد (M)</t>
  </si>
  <si>
    <t>اتركه فارغ</t>
  </si>
  <si>
    <t>ملاحظات (T)</t>
  </si>
  <si>
    <t>تم الشراء من شركة X</t>
  </si>
  <si>
    <t>📌 أكواد الفئات المعتمدة</t>
  </si>
  <si>
    <t>الكود</t>
  </si>
  <si>
    <t>العمر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</si>
</sst>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yyyy\-mm\-dd"/>
    <numFmt numFmtId="166" formatCode="#,##0.00;\(#,##0.00\);\-"/>
    <numFmt numFmtId="167" formatCode="#,##0;\(#,##0\);\-"/>
  </numFmts>
  <fonts count="27" x14ac:knownFonts="1">
    <font>
      <sz val="11"/>
      <color theme="1"/>
      <name val="Calibri"/>
      <family val="2"/>
      <charset val="1"/>
    </font>
    <font>
      <b/>
      <sz val="14"/>
      <color rgb="FF1F3864"/>
      <name val="Arial"/>
      <charset val="1"/>
    </font>
    <font>
      <b/>
      <sz val="16"/>
      <color rgb="FFFFFFFF"/>
      <name val="Arial"/>
      <charset val="1"/>
    </font>
    <font>
      <i/>
      <sz val="11"/>
      <color rgb="FF595959"/>
      <name val="Arial"/>
      <charset val="1"/>
    </font>
    <font>
      <b/>
      <sz val="13"/>
      <color rgb="FFFFFFFF"/>
      <name val="Arial"/>
      <charset val="1"/>
    </font>
    <font>
      <b/>
      <sz val="11"/>
      <color rgb="FFFFFFFF"/>
      <name val="Arial"/>
      <charset val="1"/>
    </font>
    <font>
      <sz val="11"/>
      <name val="Arial"/>
      <charset val="1"/>
    </font>
    <font>
      <b/>
      <u/>
      <sz val="11"/>
      <color rgb="FF0563C1"/>
      <name val="Arial"/>
      <charset val="1"/>
    </font>
    <font>
      <b/>
      <sz val="11"/>
      <name val="Arial"/>
      <charset val="1"/>
    </font>
    <font>
      <b/>
      <sz val="12"/>
      <color rgb="FF1F3864"/>
      <name val="Arial"/>
      <charset val="1"/>
    </font>
    <font>
      <b/>
      <sz val="12"/>
      <color rgb="FFFFFFFF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sz val="10"/>
      <color rgb="FF0000FF"/>
      <name val="Arial"/>
      <charset val="1"/>
    </font>
    <font>
      <b/>
      <sz val="10"/>
      <color rgb="FFFFFFFF"/>
      <name val="Arial"/>
      <charset val="1"/>
    </font>
    <font>
      <sz val="10"/>
      <color rgb="FF000000"/>
      <name val="Arial"/>
      <charset val="1"/>
    </font>
    <font>
      <b/>
      <sz val="10"/>
      <color rgb="FF0000FF"/>
      <name val="Arial"/>
      <charset val="1"/>
    </font>
    <font>
      <b/>
      <sz val="10"/>
      <color rgb="FFC00000"/>
      <name val="Arial"/>
      <charset val="1"/>
    </font>
    <font>
      <sz val="9"/>
      <name val="Arial"/>
      <charset val="1"/>
    </font>
    <font>
      <sz val="9"/>
      <color rgb="FF0000FF"/>
      <name val="Arial"/>
      <charset val="1"/>
    </font>
    <font>
      <b/>
      <sz val="20"/>
      <color rgb="FF1F3864"/>
      <name val="Arial"/>
      <charset val="1"/>
    </font>
    <font>
      <b/>
      <sz val="20"/>
      <color rgb="FF2E7D8F"/>
      <name val="Arial"/>
      <charset val="1"/>
    </font>
    <font>
      <b/>
      <sz val="20"/>
      <color rgb="FFC00000"/>
      <name val="Arial"/>
      <charset val="1"/>
    </font>
    <font>
      <b/>
      <sz val="20"/>
      <color rgb="FF548235"/>
      <name val="Arial"/>
      <charset val="1"/>
    </font>
    <font>
      <i/>
      <sz val="10"/>
      <color rgb="FF595959"/>
      <name val="Arial"/>
      <charset val="1"/>
    </font>
    <font>
      <sz val="9"/>
      <color rgb="FF0000FF"/>
      <name val="Arial"/>
      <family val="2"/>
    </font>
    <font>
      <sz val="8"/>
      <name val="Calibri"/>
      <family val="2"/>
      <charset val="1"/>
    </font>
  </fonts>
  <fills count="16">
    <fill>
      <patternFill patternType="none"/>
    </fill>
    <fill>
      <patternFill patternType="gray125"/>
    </fill>
    <fill>
      <patternFill patternType="solid">
        <fgColor rgb="FFEAF1FB"/>
        <bgColor rgb="FFF4F6FA"/>
      </patternFill>
    </fill>
    <fill>
      <patternFill patternType="solid">
        <fgColor rgb="FF1F3864"/>
        <bgColor rgb="FF333399"/>
      </patternFill>
    </fill>
    <fill>
      <patternFill patternType="solid">
        <fgColor rgb="FFF4F6FA"/>
        <bgColor rgb="FFF9F9F9"/>
      </patternFill>
    </fill>
    <fill>
      <patternFill patternType="solid">
        <fgColor rgb="FFFAFBFD"/>
        <bgColor rgb="FFF9F9F9"/>
      </patternFill>
    </fill>
    <fill>
      <patternFill patternType="solid">
        <fgColor rgb="FFFFFFFF"/>
        <bgColor rgb="FFFAFBFD"/>
      </patternFill>
    </fill>
    <fill>
      <patternFill patternType="solid">
        <fgColor rgb="FFC9A961"/>
        <bgColor rgb="FF9BBB59"/>
      </patternFill>
    </fill>
    <fill>
      <patternFill patternType="solid">
        <fgColor rgb="FF2E7D8F"/>
        <bgColor rgb="FF416A9C"/>
      </patternFill>
    </fill>
    <fill>
      <patternFill patternType="solid">
        <fgColor rgb="FFFFF8DC"/>
        <bgColor rgb="FFF9F9F9"/>
      </patternFill>
    </fill>
    <fill>
      <patternFill patternType="solid">
        <fgColor rgb="FFD9E2F3"/>
        <bgColor rgb="FFD9D9D9"/>
      </patternFill>
    </fill>
    <fill>
      <patternFill patternType="solid">
        <fgColor rgb="FFC00000"/>
        <bgColor rgb="FF800000"/>
      </patternFill>
    </fill>
    <fill>
      <patternFill patternType="solid">
        <fgColor rgb="FF548235"/>
        <bgColor rgb="FF595959"/>
      </patternFill>
    </fill>
    <fill>
      <patternFill patternType="solid">
        <fgColor rgb="FFC6EFCE"/>
        <bgColor rgb="FFD9E2F3"/>
      </patternFill>
    </fill>
    <fill>
      <patternFill patternType="solid">
        <fgColor rgb="FFFFEB9C"/>
        <bgColor rgb="FFFFF8DC"/>
      </patternFill>
    </fill>
    <fill>
      <patternFill patternType="solid">
        <fgColor rgb="FFFFC7CE"/>
        <bgColor rgb="FFD9D9D9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double">
        <color rgb="FF1F3864"/>
      </top>
      <bottom style="double">
        <color rgb="FF1F3864"/>
      </bottom>
      <diagonal/>
    </border>
    <border>
      <left style="thin">
        <color rgb="FFBFBFBF"/>
      </left>
      <right/>
      <top style="thin">
        <color rgb="FFBFBFBF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5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right" vertical="center" wrapText="1" indent="1"/>
    </xf>
    <xf numFmtId="0" fontId="6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right" vertical="center" wrapText="1" indent="1"/>
    </xf>
    <xf numFmtId="3" fontId="8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4" fontId="9" fillId="6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center" vertical="center"/>
    </xf>
    <xf numFmtId="164" fontId="9" fillId="6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right" vertical="center" indent="1"/>
    </xf>
    <xf numFmtId="0" fontId="14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right" vertical="center" wrapText="1" indent="1"/>
    </xf>
    <xf numFmtId="0" fontId="19" fillId="5" borderId="1" xfId="0" applyFont="1" applyFill="1" applyBorder="1" applyAlignment="1">
      <alignment horizontal="center" vertical="center" wrapText="1"/>
    </xf>
    <xf numFmtId="165" fontId="19" fillId="5" borderId="1" xfId="0" applyNumberFormat="1" applyFont="1" applyFill="1" applyBorder="1" applyAlignment="1">
      <alignment horizontal="center" vertical="center" wrapText="1"/>
    </xf>
    <xf numFmtId="166" fontId="19" fillId="5" borderId="1" xfId="0" applyNumberFormat="1" applyFont="1" applyFill="1" applyBorder="1" applyAlignment="1">
      <alignment horizontal="center" vertical="center" wrapText="1"/>
    </xf>
    <xf numFmtId="164" fontId="18" fillId="5" borderId="1" xfId="0" applyNumberFormat="1" applyFont="1" applyFill="1" applyBorder="1" applyAlignment="1">
      <alignment horizontal="center" vertical="center" wrapText="1"/>
    </xf>
    <xf numFmtId="3" fontId="18" fillId="5" borderId="1" xfId="0" applyNumberFormat="1" applyFont="1" applyFill="1" applyBorder="1" applyAlignment="1">
      <alignment horizontal="center" vertical="center" wrapText="1"/>
    </xf>
    <xf numFmtId="166" fontId="18" fillId="5" borderId="1" xfId="0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right" vertical="center" wrapText="1" indent="1"/>
    </xf>
    <xf numFmtId="0" fontId="19" fillId="6" borderId="1" xfId="0" applyFont="1" applyFill="1" applyBorder="1" applyAlignment="1">
      <alignment horizontal="center" vertical="center" wrapText="1"/>
    </xf>
    <xf numFmtId="165" fontId="19" fillId="6" borderId="1" xfId="0" applyNumberFormat="1" applyFont="1" applyFill="1" applyBorder="1" applyAlignment="1">
      <alignment horizontal="center" vertical="center" wrapText="1"/>
    </xf>
    <xf numFmtId="166" fontId="19" fillId="6" borderId="1" xfId="0" applyNumberFormat="1" applyFont="1" applyFill="1" applyBorder="1" applyAlignment="1">
      <alignment horizontal="center" vertical="center" wrapText="1"/>
    </xf>
    <xf numFmtId="164" fontId="18" fillId="6" borderId="1" xfId="0" applyNumberFormat="1" applyFont="1" applyFill="1" applyBorder="1" applyAlignment="1">
      <alignment horizontal="center" vertical="center" wrapText="1"/>
    </xf>
    <xf numFmtId="3" fontId="18" fillId="6" borderId="1" xfId="0" applyNumberFormat="1" applyFont="1" applyFill="1" applyBorder="1" applyAlignment="1">
      <alignment horizontal="center" vertical="center" wrapText="1"/>
    </xf>
    <xf numFmtId="166" fontId="18" fillId="6" borderId="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166" fontId="5" fillId="3" borderId="3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right" vertical="center" wrapText="1" indent="1"/>
    </xf>
    <xf numFmtId="165" fontId="18" fillId="5" borderId="1" xfId="0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right" vertical="center" wrapText="1" indent="1"/>
    </xf>
    <xf numFmtId="165" fontId="18" fillId="6" borderId="1" xfId="0" applyNumberFormat="1" applyFont="1" applyFill="1" applyBorder="1" applyAlignment="1">
      <alignment horizontal="center" vertical="center" wrapText="1"/>
    </xf>
    <xf numFmtId="166" fontId="14" fillId="8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right" vertical="center" indent="1"/>
    </xf>
    <xf numFmtId="164" fontId="11" fillId="5" borderId="1" xfId="0" applyNumberFormat="1" applyFont="1" applyFill="1" applyBorder="1" applyAlignment="1">
      <alignment horizontal="center" vertical="center" wrapText="1"/>
    </xf>
    <xf numFmtId="166" fontId="11" fillId="5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right" vertical="center" wrapText="1" inden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right" vertical="center" indent="1"/>
    </xf>
    <xf numFmtId="164" fontId="11" fillId="6" borderId="1" xfId="0" applyNumberFormat="1" applyFont="1" applyFill="1" applyBorder="1" applyAlignment="1">
      <alignment horizontal="center" vertical="center" wrapText="1"/>
    </xf>
    <xf numFmtId="166" fontId="11" fillId="6" borderId="1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right" vertical="center" wrapText="1" indent="1"/>
    </xf>
    <xf numFmtId="164" fontId="5" fillId="3" borderId="3" xfId="0" applyNumberFormat="1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right" vertical="center" indent="1"/>
    </xf>
    <xf numFmtId="0" fontId="12" fillId="10" borderId="1" xfId="0" applyFont="1" applyFill="1" applyBorder="1" applyAlignment="1">
      <alignment horizontal="center" vertical="center" wrapText="1"/>
    </xf>
    <xf numFmtId="166" fontId="12" fillId="10" borderId="1" xfId="0" applyNumberFormat="1" applyFont="1" applyFill="1" applyBorder="1" applyAlignment="1">
      <alignment horizontal="center" vertical="center" wrapText="1"/>
    </xf>
    <xf numFmtId="164" fontId="12" fillId="10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166" fontId="11" fillId="5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166" fontId="11" fillId="6" borderId="1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66" fontId="14" fillId="3" borderId="3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right" vertical="center" indent="1"/>
    </xf>
    <xf numFmtId="0" fontId="18" fillId="6" borderId="1" xfId="0" applyFont="1" applyFill="1" applyBorder="1" applyAlignment="1">
      <alignment horizontal="right" vertical="center" indent="1"/>
    </xf>
    <xf numFmtId="166" fontId="14" fillId="3" borderId="1" xfId="0" applyNumberFormat="1" applyFont="1" applyFill="1" applyBorder="1" applyAlignment="1">
      <alignment horizontal="center" vertical="center"/>
    </xf>
    <xf numFmtId="167" fontId="11" fillId="5" borderId="1" xfId="0" applyNumberFormat="1" applyFont="1" applyFill="1" applyBorder="1" applyAlignment="1">
      <alignment horizontal="center" vertical="center" wrapText="1"/>
    </xf>
    <xf numFmtId="167" fontId="11" fillId="6" borderId="1" xfId="0" applyNumberFormat="1" applyFont="1" applyFill="1" applyBorder="1" applyAlignment="1">
      <alignment horizontal="center" vertical="center" wrapText="1"/>
    </xf>
    <xf numFmtId="167" fontId="11" fillId="5" borderId="1" xfId="0" applyNumberFormat="1" applyFont="1" applyFill="1" applyBorder="1" applyAlignment="1">
      <alignment horizontal="center" vertical="center"/>
    </xf>
    <xf numFmtId="167" fontId="11" fillId="6" borderId="1" xfId="0" applyNumberFormat="1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/>
    </xf>
    <xf numFmtId="3" fontId="11" fillId="13" borderId="1" xfId="0" applyNumberFormat="1" applyFont="1" applyFill="1" applyBorder="1" applyAlignment="1">
      <alignment horizontal="center" vertical="center"/>
    </xf>
    <xf numFmtId="167" fontId="11" fillId="13" borderId="1" xfId="0" applyNumberFormat="1" applyFont="1" applyFill="1" applyBorder="1" applyAlignment="1">
      <alignment horizontal="center" vertical="center"/>
    </xf>
    <xf numFmtId="164" fontId="11" fillId="13" borderId="1" xfId="0" applyNumberFormat="1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center" vertical="center"/>
    </xf>
    <xf numFmtId="3" fontId="11" fillId="14" borderId="1" xfId="0" applyNumberFormat="1" applyFont="1" applyFill="1" applyBorder="1" applyAlignment="1">
      <alignment horizontal="center" vertical="center"/>
    </xf>
    <xf numFmtId="167" fontId="11" fillId="14" borderId="1" xfId="0" applyNumberFormat="1" applyFont="1" applyFill="1" applyBorder="1" applyAlignment="1">
      <alignment horizontal="center" vertical="center"/>
    </xf>
    <xf numFmtId="164" fontId="11" fillId="14" borderId="1" xfId="0" applyNumberFormat="1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/>
    </xf>
    <xf numFmtId="3" fontId="11" fillId="15" borderId="1" xfId="0" applyNumberFormat="1" applyFont="1" applyFill="1" applyBorder="1" applyAlignment="1">
      <alignment horizontal="center" vertical="center"/>
    </xf>
    <xf numFmtId="167" fontId="11" fillId="15" borderId="1" xfId="0" applyNumberFormat="1" applyFont="1" applyFill="1" applyBorder="1" applyAlignment="1">
      <alignment horizontal="center" vertical="center"/>
    </xf>
    <xf numFmtId="164" fontId="11" fillId="15" borderId="1" xfId="0" applyNumberFormat="1" applyFont="1" applyFill="1" applyBorder="1" applyAlignment="1">
      <alignment horizontal="center" vertical="center"/>
    </xf>
    <xf numFmtId="3" fontId="14" fillId="3" borderId="3" xfId="0" applyNumberFormat="1" applyFont="1" applyFill="1" applyBorder="1" applyAlignment="1">
      <alignment horizontal="center" vertical="center"/>
    </xf>
    <xf numFmtId="167" fontId="14" fillId="3" borderId="3" xfId="0" applyNumberFormat="1" applyFont="1" applyFill="1" applyBorder="1" applyAlignment="1">
      <alignment horizontal="center" vertical="center"/>
    </xf>
    <xf numFmtId="164" fontId="14" fillId="3" borderId="3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right" vertical="center" wrapText="1" indent="1"/>
    </xf>
    <xf numFmtId="165" fontId="25" fillId="5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6" fillId="5" borderId="1" xfId="0" applyFont="1" applyFill="1" applyBorder="1" applyAlignment="1">
      <alignment horizontal="right" vertical="center" indent="1"/>
    </xf>
    <xf numFmtId="0" fontId="6" fillId="6" borderId="1" xfId="0" applyFont="1" applyFill="1" applyBorder="1" applyAlignment="1">
      <alignment horizontal="right" vertical="center" indent="1"/>
    </xf>
    <xf numFmtId="0" fontId="11" fillId="5" borderId="2" xfId="0" applyFont="1" applyFill="1" applyBorder="1" applyAlignment="1">
      <alignment horizontal="right" vertical="center" wrapText="1" indent="1"/>
    </xf>
    <xf numFmtId="0" fontId="10" fillId="8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13" fillId="0" borderId="2" xfId="0" applyFont="1" applyBorder="1" applyAlignment="1">
      <alignment horizontal="right" vertical="center" indent="1"/>
    </xf>
    <xf numFmtId="165" fontId="13" fillId="0" borderId="2" xfId="0" applyNumberFormat="1" applyFont="1" applyBorder="1" applyAlignment="1">
      <alignment horizontal="right" vertical="center" indent="1"/>
    </xf>
    <xf numFmtId="0" fontId="15" fillId="5" borderId="2" xfId="0" applyFont="1" applyFill="1" applyBorder="1" applyAlignment="1">
      <alignment horizontal="right" vertical="center" wrapText="1" indent="1"/>
    </xf>
    <xf numFmtId="0" fontId="17" fillId="9" borderId="2" xfId="0" applyFont="1" applyFill="1" applyBorder="1" applyAlignment="1">
      <alignment horizontal="right" vertical="center" wrapText="1" indent="1"/>
    </xf>
    <xf numFmtId="0" fontId="14" fillId="8" borderId="1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5" fillId="12" borderId="2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1" fontId="20" fillId="6" borderId="4" xfId="0" applyNumberFormat="1" applyFont="1" applyFill="1" applyBorder="1" applyAlignment="1">
      <alignment horizontal="center" vertical="center"/>
    </xf>
    <xf numFmtId="167" fontId="21" fillId="6" borderId="4" xfId="0" applyNumberFormat="1" applyFont="1" applyFill="1" applyBorder="1" applyAlignment="1">
      <alignment horizontal="center" vertical="center"/>
    </xf>
    <xf numFmtId="167" fontId="22" fillId="6" borderId="4" xfId="0" applyNumberFormat="1" applyFont="1" applyFill="1" applyBorder="1" applyAlignment="1">
      <alignment horizontal="center" vertical="center"/>
    </xf>
    <xf numFmtId="167" fontId="23" fillId="6" borderId="4" xfId="0" applyNumberFormat="1" applyFont="1" applyFill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6" fillId="5" borderId="2" xfId="0" applyFont="1" applyFill="1" applyBorder="1" applyAlignment="1">
      <alignment horizontal="right" vertical="center" wrapText="1" indent="1"/>
    </xf>
  </cellXfs>
  <cellStyles count="1">
    <cellStyle name="Normal" xfId="0" builtinId="0"/>
  </cellStyles>
  <dxfs count="3"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AFBFD"/>
      <rgbColor rgb="FFFF00FF"/>
      <rgbColor rgb="FF00FFFF"/>
      <rgbColor rgb="FF800000"/>
      <rgbColor rgb="FF008000"/>
      <rgbColor rgb="FF000080"/>
      <rgbColor rgb="FF548235"/>
      <rgbColor rgb="FF800080"/>
      <rgbColor rgb="FF4F81BD"/>
      <rgbColor rgb="FFBFBFBF"/>
      <rgbColor rgb="FF878787"/>
      <rgbColor rgb="FF9999FF"/>
      <rgbColor rgb="FFBE4B48"/>
      <rgbColor rgb="FFFFF8DC"/>
      <rgbColor rgb="FFEAF1FB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6FA"/>
      <rgbColor rgb="FFC6EFCE"/>
      <rgbColor rgb="FFFFEB9C"/>
      <rgbColor rgb="FFAABAD7"/>
      <rgbColor rgb="FFF9F9F9"/>
      <rgbColor rgb="FFD9E2F3"/>
      <rgbColor rgb="FFFFC7CE"/>
      <rgbColor rgb="FF416A9C"/>
      <rgbColor rgb="FF4BACC6"/>
      <rgbColor rgb="FF9BBB59"/>
      <rgbColor rgb="FFFFCC00"/>
      <rgbColor rgb="FFF79646"/>
      <rgbColor rgb="FFBF8F00"/>
      <rgbColor rgb="FF8064A2"/>
      <rgbColor rgb="FFC9A961"/>
      <rgbColor rgb="FF1F3864"/>
      <rgbColor rgb="FF2E7D8F"/>
      <rgbColor rgb="FF003300"/>
      <rgbColor rgb="FF333300"/>
      <rgbColor rgb="FFC0504D"/>
      <rgbColor rgb="FF7030A0"/>
      <rgbColor rgb="FF333399"/>
      <rgbColor rgb="FF59595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ar-SA" sz="1800" b="1" strike="noStrike" spc="-1">
                <a:solidFill>
                  <a:srgbClr val="000000"/>
                </a:solidFill>
                <a:latin typeface="Calibri"/>
              </a:rPr>
              <a:t>مقارنة التكلفة والإهلاك وصافي القيمة حسب الفئة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'📈 Dashboard'!$B$12</c:f>
              <c:strCache>
                <c:ptCount val="1"/>
                <c:pt idx="0">
                  <c:v>التكلفة</c:v>
                </c:pt>
              </c:strCache>
            </c:strRef>
          </c:tx>
          <c:spPr>
            <a:solidFill>
              <a:srgbClr val="416A9C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'📈 Dashboard'!$A$13:$A$18</c:f>
              <c:strCache>
                <c:ptCount val="6"/>
                <c:pt idx="0">
                  <c:v>عدد وأدوات</c:v>
                </c:pt>
                <c:pt idx="1">
                  <c:v>كمبيوتر وطابعات</c:v>
                </c:pt>
                <c:pt idx="2">
                  <c:v>السيارات</c:v>
                </c:pt>
                <c:pt idx="3">
                  <c:v>أثاث ومفروشات</c:v>
                </c:pt>
                <c:pt idx="4">
                  <c:v>تحسينات</c:v>
                </c:pt>
                <c:pt idx="5">
                  <c:v>برامج</c:v>
                </c:pt>
              </c:strCache>
            </c:strRef>
          </c:cat>
          <c:val>
            <c:numRef>
              <c:f>'📈 Dashboard'!$B$13:$B$18</c:f>
              <c:numCache>
                <c:formatCode>#,##0;\(#,##0\);\-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00-4EF2-A04E-F55C8426394F}"/>
            </c:ext>
          </c:extLst>
        </c:ser>
        <c:ser>
          <c:idx val="1"/>
          <c:order val="1"/>
          <c:tx>
            <c:strRef>
              <c:f>'📈 Dashboard'!$C$12</c:f>
              <c:strCache>
                <c:ptCount val="1"/>
                <c:pt idx="0">
                  <c:v>الإهلاك المتراكم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'📈 Dashboard'!$A$13:$A$18</c:f>
              <c:strCache>
                <c:ptCount val="6"/>
                <c:pt idx="0">
                  <c:v>عدد وأدوات</c:v>
                </c:pt>
                <c:pt idx="1">
                  <c:v>كمبيوتر وطابعات</c:v>
                </c:pt>
                <c:pt idx="2">
                  <c:v>السيارات</c:v>
                </c:pt>
                <c:pt idx="3">
                  <c:v>أثاث ومفروشات</c:v>
                </c:pt>
                <c:pt idx="4">
                  <c:v>تحسينات</c:v>
                </c:pt>
                <c:pt idx="5">
                  <c:v>برامج</c:v>
                </c:pt>
              </c:strCache>
            </c:strRef>
          </c:cat>
          <c:val>
            <c:numRef>
              <c:f>'📈 Dashboard'!$C$13:$C$18</c:f>
              <c:numCache>
                <c:formatCode>#,##0;\(#,##0\);\-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00-4EF2-A04E-F55C8426394F}"/>
            </c:ext>
          </c:extLst>
        </c:ser>
        <c:ser>
          <c:idx val="2"/>
          <c:order val="2"/>
          <c:tx>
            <c:strRef>
              <c:f>'📈 Dashboard'!$D$12</c:f>
              <c:strCache>
                <c:ptCount val="1"/>
                <c:pt idx="0">
                  <c:v>صافي القيمة</c:v>
                </c:pt>
              </c:strCache>
            </c:strRef>
          </c:tx>
          <c:spPr>
            <a:solidFill>
              <a:srgbClr val="AABAD7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'📈 Dashboard'!$A$13:$A$18</c:f>
              <c:strCache>
                <c:ptCount val="6"/>
                <c:pt idx="0">
                  <c:v>عدد وأدوات</c:v>
                </c:pt>
                <c:pt idx="1">
                  <c:v>كمبيوتر وطابعات</c:v>
                </c:pt>
                <c:pt idx="2">
                  <c:v>السيارات</c:v>
                </c:pt>
                <c:pt idx="3">
                  <c:v>أثاث ومفروشات</c:v>
                </c:pt>
                <c:pt idx="4">
                  <c:v>تحسينات</c:v>
                </c:pt>
                <c:pt idx="5">
                  <c:v>برامج</c:v>
                </c:pt>
              </c:strCache>
            </c:strRef>
          </c:cat>
          <c:val>
            <c:numRef>
              <c:f>'📈 Dashboard'!$D$13:$D$18</c:f>
              <c:numCache>
                <c:formatCode>#,##0;\(#,##0\);\-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00-4EF2-A04E-F55C84263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82791"/>
        <c:axId val="23194822"/>
      </c:barChart>
      <c:catAx>
        <c:axId val="12582791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ar-SA" sz="1000" b="1" strike="noStrike" spc="-1">
                    <a:solidFill>
                      <a:srgbClr val="000000"/>
                    </a:solidFill>
                    <a:latin typeface="Calibri"/>
                  </a:rPr>
                  <a:t>الفئة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3194822"/>
        <c:crosses val="autoZero"/>
        <c:auto val="1"/>
        <c:lblAlgn val="ctr"/>
        <c:lblOffset val="100"/>
        <c:noMultiLvlLbl val="0"/>
      </c:catAx>
      <c:valAx>
        <c:axId val="2319482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ar-SA" sz="1000" b="1" strike="noStrike" spc="-1">
                    <a:solidFill>
                      <a:srgbClr val="000000"/>
                    </a:solidFill>
                    <a:latin typeface="Calibri"/>
                  </a:rPr>
                  <a:t>المبلغ (ر.س)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;\(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258279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ar-SA" sz="1800" b="1" strike="noStrike" spc="-1">
                <a:solidFill>
                  <a:srgbClr val="000000"/>
                </a:solidFill>
                <a:latin typeface="Calibri"/>
              </a:rPr>
              <a:t>توزيع التكلفة حسب الفئة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'📈 Dashboard'!$B$12</c:f>
              <c:strCache>
                <c:ptCount val="1"/>
                <c:pt idx="0">
                  <c:v>التكلفة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68-4C90-9E33-070502D10B48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1968-4C90-9E33-070502D10B48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1968-4C90-9E33-070502D10B48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1968-4C90-9E33-070502D10B48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1968-4C90-9E33-070502D10B48}"/>
              </c:ext>
            </c:extLst>
          </c:dPt>
          <c:dPt>
            <c:idx val="5"/>
            <c:bubble3D val="0"/>
            <c:spPr>
              <a:solidFill>
                <a:srgbClr val="F79646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1968-4C90-9E33-070502D10B48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68-4C90-9E33-070502D10B48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8-4C90-9E33-070502D10B48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8-4C90-9E33-070502D10B48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8-4C90-9E33-070502D10B48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8-4C90-9E33-070502D10B48}"/>
                </c:ext>
              </c:extLst>
            </c:dLbl>
            <c:dLbl>
              <c:idx val="5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8-4C90-9E33-070502D10B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'📈 Dashboard'!$A$13:$A$18</c:f>
              <c:strCache>
                <c:ptCount val="6"/>
                <c:pt idx="0">
                  <c:v>عدد وأدوات</c:v>
                </c:pt>
                <c:pt idx="1">
                  <c:v>كمبيوتر وطابعات</c:v>
                </c:pt>
                <c:pt idx="2">
                  <c:v>السيارات</c:v>
                </c:pt>
                <c:pt idx="3">
                  <c:v>أثاث ومفروشات</c:v>
                </c:pt>
                <c:pt idx="4">
                  <c:v>تحسينات</c:v>
                </c:pt>
                <c:pt idx="5">
                  <c:v>برامج</c:v>
                </c:pt>
              </c:strCache>
            </c:strRef>
          </c:cat>
          <c:val>
            <c:numRef>
              <c:f>'📈 Dashboard'!$B$13:$B$18</c:f>
              <c:numCache>
                <c:formatCode>#,##0;\(#,##0\);\-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968-4C90-9E33-070502D10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ar-SA" sz="1800" b="1" strike="noStrike" spc="-1">
                <a:solidFill>
                  <a:srgbClr val="000000"/>
                </a:solidFill>
                <a:latin typeface="Calibri"/>
              </a:rPr>
              <a:t>تطور الإهلاك الشهري - 2026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'📈 Dashboard'!$G$21</c:f>
              <c:strCache>
                <c:ptCount val="1"/>
                <c:pt idx="0">
                  <c:v>الإهلاك</c:v>
                </c:pt>
              </c:strCache>
            </c:strRef>
          </c:tx>
          <c:spPr>
            <a:ln w="4752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'📈 Dashboard'!$F$22:$F$33</c:f>
              <c:strCache>
                <c:ptCount val="12"/>
                <c:pt idx="0">
                  <c:v>يناير</c:v>
                </c:pt>
                <c:pt idx="1">
                  <c:v>فبراير</c:v>
                </c:pt>
                <c:pt idx="2">
                  <c:v>مارس</c:v>
                </c:pt>
                <c:pt idx="3">
                  <c:v>أبريل</c:v>
                </c:pt>
                <c:pt idx="4">
                  <c:v>مايو</c:v>
                </c:pt>
                <c:pt idx="5">
                  <c:v>يونيو</c:v>
                </c:pt>
                <c:pt idx="6">
                  <c:v>يوليو</c:v>
                </c:pt>
                <c:pt idx="7">
                  <c:v>أغسطس</c:v>
                </c:pt>
                <c:pt idx="8">
                  <c:v>سبتمبر</c:v>
                </c:pt>
                <c:pt idx="9">
                  <c:v>أكتوبر</c:v>
                </c:pt>
                <c:pt idx="10">
                  <c:v>نوفمبر</c:v>
                </c:pt>
                <c:pt idx="11">
                  <c:v>ديسمبر</c:v>
                </c:pt>
              </c:strCache>
            </c:strRef>
          </c:cat>
          <c:val>
            <c:numRef>
              <c:f>'📈 Dashboard'!$G$22:$G$33</c:f>
              <c:numCache>
                <c:formatCode>#,##0;\(#,##0\);\-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11A-4E1F-9F50-B6DE695D4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0583665"/>
        <c:axId val="19955416"/>
      </c:lineChart>
      <c:catAx>
        <c:axId val="7058366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ar-SA" sz="1000" b="1" strike="noStrike" spc="-1">
                    <a:solidFill>
                      <a:srgbClr val="000000"/>
                    </a:solidFill>
                    <a:latin typeface="Calibri"/>
                  </a:rPr>
                  <a:t>الشهر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9955416"/>
        <c:crosses val="autoZero"/>
        <c:auto val="1"/>
        <c:lblAlgn val="ctr"/>
        <c:lblOffset val="100"/>
        <c:noMultiLvlLbl val="0"/>
      </c:catAx>
      <c:valAx>
        <c:axId val="1995541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ar-SA" sz="1000" b="1" strike="noStrike" spc="-1">
                    <a:solidFill>
                      <a:srgbClr val="000000"/>
                    </a:solidFill>
                    <a:latin typeface="Calibri"/>
                  </a:rPr>
                  <a:t>الإهلاك (ر.س)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;\(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058366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ar-SA" sz="1800" b="1" strike="noStrike" spc="-1">
                <a:solidFill>
                  <a:srgbClr val="000000"/>
                </a:solidFill>
                <a:latin typeface="Calibri"/>
              </a:rPr>
              <a:t>توزيع الأصول حسب الحالة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'📈 Dashboard'!$B$36</c:f>
              <c:strCache>
                <c:ptCount val="1"/>
                <c:pt idx="0">
                  <c:v>العدد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CC-40B3-B07F-A9D087EBAE4F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C1CC-40B3-B07F-A9D087EBAE4F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C1CC-40B3-B07F-A9D087EBAE4F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CC-40B3-B07F-A9D087EBAE4F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CC-40B3-B07F-A9D087EBAE4F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n-US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CC-40B3-B07F-A9D087EBAE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'📈 Dashboard'!$A$37:$A$39</c:f>
              <c:strCache>
                <c:ptCount val="3"/>
                <c:pt idx="0">
                  <c:v>نشط</c:v>
                </c:pt>
                <c:pt idx="1">
                  <c:v>مستهلك بالكامل</c:v>
                </c:pt>
                <c:pt idx="2">
                  <c:v>مستبعد</c:v>
                </c:pt>
              </c:strCache>
            </c:strRef>
          </c:cat>
          <c:val>
            <c:numRef>
              <c:f>'📈 Dashboard'!$B$37:$B$39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CC-40B3-B07F-A9D087EB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174345</xdr:colOff>
      <xdr:row>0</xdr:row>
      <xdr:rowOff>85725</xdr:rowOff>
    </xdr:from>
    <xdr:to>
      <xdr:col>22</xdr:col>
      <xdr:colOff>523875</xdr:colOff>
      <xdr:row>11</xdr:row>
      <xdr:rowOff>248715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328740</xdr:colOff>
      <xdr:row>12</xdr:row>
      <xdr:rowOff>95250</xdr:rowOff>
    </xdr:from>
    <xdr:to>
      <xdr:col>20</xdr:col>
      <xdr:colOff>352425</xdr:colOff>
      <xdr:row>24</xdr:row>
      <xdr:rowOff>115590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21</xdr:col>
      <xdr:colOff>86670</xdr:colOff>
      <xdr:row>12</xdr:row>
      <xdr:rowOff>57150</xdr:rowOff>
    </xdr:from>
    <xdr:to>
      <xdr:col>29</xdr:col>
      <xdr:colOff>219075</xdr:colOff>
      <xdr:row>24</xdr:row>
      <xdr:rowOff>77580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-90720</xdr:colOff>
      <xdr:row>35</xdr:row>
      <xdr:rowOff>0</xdr:rowOff>
    </xdr:from>
    <xdr:to>
      <xdr:col>10</xdr:col>
      <xdr:colOff>0</xdr:colOff>
      <xdr:row>47</xdr:row>
      <xdr:rowOff>60120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ssetRegister" displayName="AssetRegister" ref="A4:T504" totalsRowShown="0">
  <autoFilter ref="A4:T504" xr:uid="{00000000-0009-0000-0100-000001000000}"/>
  <tableColumns count="20">
    <tableColumn id="1" xr3:uid="{00000000-0010-0000-0000-000001000000}" name="م"/>
    <tableColumn id="2" xr3:uid="{00000000-0010-0000-0000-000002000000}" name="كود الأصل"/>
    <tableColumn id="3" xr3:uid="{00000000-0010-0000-0000-000003000000}" name="اسم الأصل"/>
    <tableColumn id="4" xr3:uid="{00000000-0010-0000-0000-000004000000}" name="كود الفئة"/>
    <tableColumn id="5" xr3:uid="{00000000-0010-0000-0000-000005000000}" name="اسم الفئة"/>
    <tableColumn id="6" xr3:uid="{00000000-0010-0000-0000-000006000000}" name="مركز التكلفة"/>
    <tableColumn id="7" xr3:uid="{00000000-0010-0000-0000-000007000000}" name="تاريخ الاستحواذ"/>
    <tableColumn id="8" xr3:uid="{00000000-0010-0000-0000-000008000000}" name="التكلفة الأصلية"/>
    <tableColumn id="9" xr3:uid="{00000000-0010-0000-0000-000009000000}" name="القيمة المتبقية"/>
    <tableColumn id="10" xr3:uid="{00000000-0010-0000-0000-00000A000000}" name="النسبة السنوية"/>
    <tableColumn id="11" xr3:uid="{00000000-0010-0000-0000-00000B000000}" name="العمر (سنوات)"/>
    <tableColumn id="12" xr3:uid="{00000000-0010-0000-0000-00000C000000}" name="طريقة الإهلاك"/>
    <tableColumn id="13" xr3:uid="{00000000-0010-0000-0000-00000D000000}" name="تاريخ الاستبعاد"/>
    <tableColumn id="14" xr3:uid="{00000000-0010-0000-0000-00000E000000}" name="الحالة"/>
    <tableColumn id="15" xr3:uid="{00000000-0010-0000-0000-00000F000000}" name="أيام التشغيل"/>
    <tableColumn id="16" xr3:uid="{00000000-0010-0000-0000-000010000000}" name="الإهلاك السنوي"/>
    <tableColumn id="17" xr3:uid="{00000000-0010-0000-0000-000011000000}" name="الإهلاك المتراكم"/>
    <tableColumn id="18" xr3:uid="{00000000-0010-0000-0000-000012000000}" name="صافي القيمة الدفترية"/>
    <tableColumn id="19" xr3:uid="{00000000-0010-0000-0000-000013000000}" name="% الاستهلاك"/>
    <tableColumn id="20" xr3:uid="{00000000-0010-0000-0000-000014000000}" name="ملاحظات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output_v2.xlsx" TargetMode="External"/><Relationship Id="rId7" Type="http://schemas.openxmlformats.org/officeDocument/2006/relationships/hyperlink" Target="output_v2.xlsx" TargetMode="External"/><Relationship Id="rId2" Type="http://schemas.openxmlformats.org/officeDocument/2006/relationships/hyperlink" Target="output_v2.xlsx" TargetMode="External"/><Relationship Id="rId1" Type="http://schemas.openxmlformats.org/officeDocument/2006/relationships/hyperlink" Target="output_v2.xlsx" TargetMode="External"/><Relationship Id="rId6" Type="http://schemas.openxmlformats.org/officeDocument/2006/relationships/hyperlink" Target="output_v2.xlsx" TargetMode="External"/><Relationship Id="rId5" Type="http://schemas.openxmlformats.org/officeDocument/2006/relationships/hyperlink" Target="output_v2.xlsx" TargetMode="External"/><Relationship Id="rId4" Type="http://schemas.openxmlformats.org/officeDocument/2006/relationships/hyperlink" Target="output_v2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A1:D30"/>
  <sheetViews>
    <sheetView showGridLines="0" rightToLeft="1" topLeftCell="A5" zoomScale="110" zoomScaleNormal="110" workbookViewId="0">
      <selection activeCell="C12" sqref="C12"/>
    </sheetView>
  </sheetViews>
  <sheetFormatPr defaultColWidth="8.7109375" defaultRowHeight="15" x14ac:dyDescent="0.25"/>
  <cols>
    <col min="1" max="1" width="6" customWidth="1"/>
    <col min="2" max="2" width="22" customWidth="1"/>
    <col min="3" max="3" width="38" customWidth="1"/>
    <col min="4" max="4" width="32" customWidth="1"/>
  </cols>
  <sheetData>
    <row r="1" spans="1:4" ht="24" customHeight="1" x14ac:dyDescent="0.25">
      <c r="A1" s="91" t="s">
        <v>0</v>
      </c>
      <c r="B1" s="91"/>
      <c r="C1" s="91"/>
      <c r="D1" s="91"/>
    </row>
    <row r="2" spans="1:4" ht="30" customHeight="1" x14ac:dyDescent="0.25">
      <c r="A2" s="92" t="s">
        <v>1</v>
      </c>
      <c r="B2" s="92"/>
      <c r="C2" s="92"/>
      <c r="D2" s="92"/>
    </row>
    <row r="3" spans="1:4" ht="19.5" customHeight="1" x14ac:dyDescent="0.25">
      <c r="A3" s="93" t="s">
        <v>2</v>
      </c>
      <c r="B3" s="93"/>
      <c r="C3" s="93"/>
      <c r="D3" s="93"/>
    </row>
    <row r="5" spans="1:4" ht="25.5" customHeight="1" x14ac:dyDescent="0.25">
      <c r="A5" s="95" t="s">
        <v>3</v>
      </c>
      <c r="B5" s="95"/>
      <c r="C5" s="95"/>
      <c r="D5" s="95"/>
    </row>
    <row r="6" spans="1:4" ht="30" customHeight="1" x14ac:dyDescent="0.25">
      <c r="A6" s="1" t="s">
        <v>4</v>
      </c>
      <c r="B6" s="1" t="s">
        <v>5</v>
      </c>
      <c r="C6" s="1" t="s">
        <v>6</v>
      </c>
      <c r="D6" s="1" t="s">
        <v>7</v>
      </c>
    </row>
    <row r="7" spans="1:4" ht="31.5" customHeight="1" x14ac:dyDescent="0.25">
      <c r="A7" s="2">
        <v>1</v>
      </c>
      <c r="B7" s="3" t="s">
        <v>8</v>
      </c>
      <c r="C7" s="4"/>
      <c r="D7" s="4"/>
    </row>
    <row r="8" spans="1:4" ht="31.5" customHeight="1" x14ac:dyDescent="0.25">
      <c r="A8" s="5">
        <v>2</v>
      </c>
      <c r="B8" s="6" t="s">
        <v>9</v>
      </c>
      <c r="C8" s="7"/>
      <c r="D8" s="7"/>
    </row>
    <row r="9" spans="1:4" ht="31.5" customHeight="1" x14ac:dyDescent="0.25">
      <c r="A9" s="2">
        <v>3</v>
      </c>
      <c r="B9" s="3" t="s">
        <v>10</v>
      </c>
      <c r="C9" s="4"/>
      <c r="D9" s="4"/>
    </row>
    <row r="10" spans="1:4" ht="31.5" customHeight="1" x14ac:dyDescent="0.25">
      <c r="A10" s="5">
        <v>4</v>
      </c>
      <c r="B10" s="6" t="s">
        <v>11</v>
      </c>
      <c r="C10" s="7"/>
      <c r="D10" s="7"/>
    </row>
    <row r="11" spans="1:4" ht="31.5" customHeight="1" x14ac:dyDescent="0.25">
      <c r="A11" s="2">
        <v>5</v>
      </c>
      <c r="B11" s="3" t="s">
        <v>12</v>
      </c>
      <c r="C11" s="4"/>
      <c r="D11" s="4"/>
    </row>
    <row r="12" spans="1:4" ht="31.5" customHeight="1" x14ac:dyDescent="0.25">
      <c r="A12" s="5">
        <v>6</v>
      </c>
      <c r="B12" s="6" t="s">
        <v>13</v>
      </c>
      <c r="C12" s="7"/>
      <c r="D12" s="7"/>
    </row>
    <row r="13" spans="1:4" ht="31.5" customHeight="1" x14ac:dyDescent="0.25">
      <c r="A13" s="2">
        <v>7</v>
      </c>
      <c r="B13" s="3" t="s">
        <v>14</v>
      </c>
      <c r="C13" s="4"/>
      <c r="D13" s="4"/>
    </row>
    <row r="15" spans="1:4" ht="25.5" customHeight="1" x14ac:dyDescent="0.25">
      <c r="A15" s="96" t="s">
        <v>15</v>
      </c>
      <c r="B15" s="96"/>
      <c r="C15" s="96"/>
      <c r="D15" s="96"/>
    </row>
    <row r="16" spans="1:4" ht="24" customHeight="1" x14ac:dyDescent="0.25">
      <c r="A16" s="97" t="s">
        <v>16</v>
      </c>
      <c r="B16" s="97"/>
      <c r="C16" s="8">
        <f>COUNTIF('📋 سجل الأصول'!$C$5:$C$504,"&lt;&gt;")</f>
        <v>0</v>
      </c>
      <c r="D16" s="9" t="s">
        <v>17</v>
      </c>
    </row>
    <row r="17" spans="1:4" ht="24" customHeight="1" x14ac:dyDescent="0.25">
      <c r="A17" s="98" t="s">
        <v>18</v>
      </c>
      <c r="B17" s="98"/>
      <c r="C17" s="10">
        <f>SUM('📋 سجل الأصول'!$H$5:$H$504)</f>
        <v>0</v>
      </c>
      <c r="D17" s="11" t="s">
        <v>19</v>
      </c>
    </row>
    <row r="18" spans="1:4" ht="24" customHeight="1" x14ac:dyDescent="0.25">
      <c r="A18" s="97" t="s">
        <v>20</v>
      </c>
      <c r="B18" s="97"/>
      <c r="C18" s="12">
        <f>SUM('📋 سجل الأصول'!$Q$5:$Q$504)</f>
        <v>0</v>
      </c>
      <c r="D18" s="9" t="s">
        <v>19</v>
      </c>
    </row>
    <row r="19" spans="1:4" ht="24" customHeight="1" x14ac:dyDescent="0.25">
      <c r="A19" s="98" t="s">
        <v>21</v>
      </c>
      <c r="B19" s="98"/>
      <c r="C19" s="10">
        <f>SUM('📋 سجل الأصول'!$R$5:$R$504)</f>
        <v>0</v>
      </c>
      <c r="D19" s="11" t="s">
        <v>19</v>
      </c>
    </row>
    <row r="20" spans="1:4" ht="24" customHeight="1" x14ac:dyDescent="0.25">
      <c r="A20" s="97" t="s">
        <v>22</v>
      </c>
      <c r="B20" s="97"/>
      <c r="C20" s="12">
        <f>SUM('📋 سجل الأصول'!$P$5:$P$504)</f>
        <v>0</v>
      </c>
      <c r="D20" s="9" t="s">
        <v>19</v>
      </c>
    </row>
    <row r="21" spans="1:4" ht="24" customHeight="1" x14ac:dyDescent="0.25">
      <c r="A21" s="98" t="s">
        <v>23</v>
      </c>
      <c r="B21" s="98"/>
      <c r="C21" s="13">
        <f>IFERROR(SUM('📋 سجل الأصول'!$Q$5:$Q$504)/SUM('📋 سجل الأصول'!$H$5:$H$504),0)</f>
        <v>0</v>
      </c>
      <c r="D21" s="11" t="s">
        <v>24</v>
      </c>
    </row>
    <row r="23" spans="1:4" ht="24" customHeight="1" x14ac:dyDescent="0.25">
      <c r="A23" s="100" t="s">
        <v>25</v>
      </c>
      <c r="B23" s="100"/>
      <c r="C23" s="100"/>
      <c r="D23" s="100"/>
    </row>
    <row r="24" spans="1:4" ht="21.75" customHeight="1" x14ac:dyDescent="0.25">
      <c r="A24" s="99" t="s">
        <v>26</v>
      </c>
      <c r="B24" s="99"/>
      <c r="C24" s="99"/>
      <c r="D24" s="99"/>
    </row>
    <row r="25" spans="1:4" ht="21.75" customHeight="1" x14ac:dyDescent="0.25">
      <c r="A25" s="99" t="s">
        <v>27</v>
      </c>
      <c r="B25" s="99"/>
      <c r="C25" s="99"/>
      <c r="D25" s="99"/>
    </row>
    <row r="26" spans="1:4" ht="21.75" customHeight="1" x14ac:dyDescent="0.25">
      <c r="A26" s="99" t="s">
        <v>28</v>
      </c>
      <c r="B26" s="99"/>
      <c r="C26" s="99"/>
      <c r="D26" s="99"/>
    </row>
    <row r="27" spans="1:4" ht="21.75" customHeight="1" x14ac:dyDescent="0.25">
      <c r="A27" s="99" t="s">
        <v>29</v>
      </c>
      <c r="B27" s="99"/>
      <c r="C27" s="99"/>
      <c r="D27" s="99"/>
    </row>
    <row r="28" spans="1:4" ht="21.75" customHeight="1" x14ac:dyDescent="0.25">
      <c r="A28" s="99" t="s">
        <v>30</v>
      </c>
      <c r="B28" s="99"/>
      <c r="C28" s="99"/>
      <c r="D28" s="99"/>
    </row>
    <row r="29" spans="1:4" ht="21.75" customHeight="1" x14ac:dyDescent="0.25">
      <c r="A29" s="99" t="s">
        <v>31</v>
      </c>
      <c r="B29" s="99"/>
      <c r="C29" s="99"/>
      <c r="D29" s="99"/>
    </row>
    <row r="30" spans="1:4" ht="21.75" customHeight="1" x14ac:dyDescent="0.25">
      <c r="A30" s="99" t="s">
        <v>32</v>
      </c>
      <c r="B30" s="99"/>
      <c r="C30" s="99"/>
      <c r="D30" s="99"/>
    </row>
  </sheetData>
  <mergeCells count="19">
    <mergeCell ref="A27:D27"/>
    <mergeCell ref="A28:D28"/>
    <mergeCell ref="A29:D29"/>
    <mergeCell ref="A30:D30"/>
    <mergeCell ref="A21:B21"/>
    <mergeCell ref="A23:D23"/>
    <mergeCell ref="A24:D24"/>
    <mergeCell ref="A25:D25"/>
    <mergeCell ref="A26:D26"/>
    <mergeCell ref="A16:B16"/>
    <mergeCell ref="A17:B17"/>
    <mergeCell ref="A18:B18"/>
    <mergeCell ref="A19:B19"/>
    <mergeCell ref="A20:B20"/>
    <mergeCell ref="A1:D1"/>
    <mergeCell ref="A2:D2"/>
    <mergeCell ref="A3:D3"/>
    <mergeCell ref="A5:D5"/>
    <mergeCell ref="A15:D15"/>
  </mergeCells>
  <hyperlinks>
    <hyperlink ref="B7" r:id="rId1" location="'⚙%20الإعدادات'!A1" xr:uid="{00000000-0004-0000-0000-000000000000}"/>
    <hyperlink ref="B8" r:id="rId2" location="'📋%20سجل%20الأصول'!A1" xr:uid="{00000000-0004-0000-0000-000001000000}"/>
    <hyperlink ref="B9" r:id="rId3" location="'📅%20الإهلاك%20الشهري'!A1" xr:uid="{00000000-0004-0000-0000-000002000000}"/>
    <hyperlink ref="B10" r:id="rId4" location="'📊%20ملخص%20الفئات'!A1" xr:uid="{00000000-0004-0000-0000-000003000000}"/>
    <hyperlink ref="B11" r:id="rId5" location="'📝%20القيود%20المحاسبية'!A1" xr:uid="{00000000-0004-0000-0000-000004000000}"/>
    <hyperlink ref="B12" r:id="rId6" location="'📈%20Dashboard'!A1" xr:uid="{00000000-0004-0000-0000-000005000000}"/>
    <hyperlink ref="B13" r:id="rId7" location="'➕%20إضافة%20أصل'!A1" xr:uid="{00000000-0004-0000-0000-000006000000}"/>
  </hyperlink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95959"/>
  </sheetPr>
  <dimension ref="A1:F35"/>
  <sheetViews>
    <sheetView showGridLines="0" rightToLeft="1" zoomScaleNormal="100" workbookViewId="0">
      <pane ySplit="3" topLeftCell="A6" activePane="bottomLeft" state="frozen"/>
      <selection pane="bottomLeft" activeCell="B21" sqref="B21"/>
    </sheetView>
  </sheetViews>
  <sheetFormatPr defaultColWidth="8.7109375" defaultRowHeight="15" x14ac:dyDescent="0.25"/>
  <cols>
    <col min="1" max="1" width="14" customWidth="1"/>
    <col min="2" max="2" width="35" customWidth="1"/>
    <col min="3" max="5" width="14" customWidth="1"/>
    <col min="6" max="6" width="30" customWidth="1"/>
  </cols>
  <sheetData>
    <row r="1" spans="1:6" ht="24" customHeight="1" x14ac:dyDescent="0.25">
      <c r="A1" s="91" t="s">
        <v>0</v>
      </c>
      <c r="B1" s="91"/>
      <c r="C1" s="91"/>
      <c r="D1" s="91"/>
      <c r="E1" s="91"/>
      <c r="F1" s="91"/>
    </row>
    <row r="2" spans="1:6" ht="30" customHeight="1" x14ac:dyDescent="0.25">
      <c r="A2" s="92" t="s">
        <v>33</v>
      </c>
      <c r="B2" s="92"/>
      <c r="C2" s="92"/>
      <c r="D2" s="92"/>
      <c r="E2" s="92"/>
      <c r="F2" s="92"/>
    </row>
    <row r="3" spans="1:6" ht="19.5" customHeight="1" x14ac:dyDescent="0.25">
      <c r="A3" s="93" t="s">
        <v>34</v>
      </c>
      <c r="B3" s="93"/>
      <c r="C3" s="93"/>
      <c r="D3" s="93"/>
      <c r="E3" s="93"/>
      <c r="F3" s="93"/>
    </row>
    <row r="5" spans="1:6" ht="24" customHeight="1" x14ac:dyDescent="0.25">
      <c r="A5" s="101" t="s">
        <v>35</v>
      </c>
      <c r="B5" s="101"/>
      <c r="C5" s="101"/>
      <c r="D5" s="101"/>
      <c r="E5" s="101"/>
      <c r="F5" s="101"/>
    </row>
    <row r="6" spans="1:6" ht="19.5" customHeight="1" x14ac:dyDescent="0.25">
      <c r="A6" s="14" t="s">
        <v>36</v>
      </c>
      <c r="B6" s="102"/>
      <c r="C6" s="102"/>
      <c r="D6" s="102"/>
      <c r="E6" s="102"/>
      <c r="F6" s="102"/>
    </row>
    <row r="7" spans="1:6" ht="19.5" customHeight="1" x14ac:dyDescent="0.25">
      <c r="A7" s="14" t="s">
        <v>37</v>
      </c>
      <c r="B7" s="102"/>
      <c r="C7" s="102"/>
      <c r="D7" s="102"/>
      <c r="E7" s="102"/>
      <c r="F7" s="102"/>
    </row>
    <row r="8" spans="1:6" ht="19.5" customHeight="1" x14ac:dyDescent="0.25">
      <c r="A8" s="14" t="s">
        <v>38</v>
      </c>
      <c r="B8" s="102"/>
      <c r="C8" s="102"/>
      <c r="D8" s="102"/>
      <c r="E8" s="102"/>
      <c r="F8" s="102"/>
    </row>
    <row r="9" spans="1:6" ht="19.5" customHeight="1" x14ac:dyDescent="0.25">
      <c r="A9" s="14" t="s">
        <v>39</v>
      </c>
      <c r="B9" s="103"/>
      <c r="C9" s="103"/>
      <c r="D9" s="103"/>
      <c r="E9" s="103"/>
      <c r="F9" s="103"/>
    </row>
    <row r="10" spans="1:6" ht="19.5" customHeight="1" x14ac:dyDescent="0.25">
      <c r="A10" s="14" t="s">
        <v>40</v>
      </c>
      <c r="B10" s="103"/>
      <c r="C10" s="103"/>
      <c r="D10" s="103"/>
      <c r="E10" s="103"/>
      <c r="F10" s="103"/>
    </row>
    <row r="11" spans="1:6" ht="19.5" customHeight="1" x14ac:dyDescent="0.25">
      <c r="A11" s="14" t="s">
        <v>41</v>
      </c>
      <c r="B11" s="103"/>
      <c r="C11" s="103"/>
      <c r="D11" s="103"/>
      <c r="E11" s="103"/>
      <c r="F11" s="103"/>
    </row>
    <row r="12" spans="1:6" ht="19.5" customHeight="1" x14ac:dyDescent="0.25">
      <c r="A12" s="14" t="s">
        <v>42</v>
      </c>
      <c r="B12" s="102"/>
      <c r="C12" s="102"/>
      <c r="D12" s="102"/>
      <c r="E12" s="102"/>
      <c r="F12" s="102"/>
    </row>
    <row r="13" spans="1:6" ht="19.5" customHeight="1" x14ac:dyDescent="0.25">
      <c r="A13" s="14" t="s">
        <v>43</v>
      </c>
      <c r="B13" s="102"/>
      <c r="C13" s="102"/>
      <c r="D13" s="102"/>
      <c r="E13" s="102"/>
      <c r="F13" s="102"/>
    </row>
    <row r="14" spans="1:6" ht="19.5" customHeight="1" x14ac:dyDescent="0.25">
      <c r="A14" s="14" t="s">
        <v>44</v>
      </c>
      <c r="B14" s="102"/>
      <c r="C14" s="102"/>
      <c r="D14" s="102"/>
      <c r="E14" s="102"/>
      <c r="F14" s="102"/>
    </row>
    <row r="15" spans="1:6" ht="19.5" customHeight="1" x14ac:dyDescent="0.25">
      <c r="A15" s="14" t="s">
        <v>45</v>
      </c>
      <c r="B15" s="102"/>
      <c r="C15" s="102"/>
      <c r="D15" s="102"/>
      <c r="E15" s="102"/>
      <c r="F15" s="102"/>
    </row>
    <row r="17" spans="1:6" ht="24" customHeight="1" x14ac:dyDescent="0.25">
      <c r="A17" s="101" t="s">
        <v>46</v>
      </c>
      <c r="B17" s="101"/>
      <c r="C17" s="101"/>
      <c r="D17" s="101"/>
      <c r="E17" s="101"/>
      <c r="F17" s="101"/>
    </row>
    <row r="18" spans="1:6" ht="30" customHeight="1" x14ac:dyDescent="0.25">
      <c r="A18" s="15" t="s">
        <v>47</v>
      </c>
      <c r="B18" s="15" t="s">
        <v>48</v>
      </c>
      <c r="C18" s="15" t="s">
        <v>49</v>
      </c>
      <c r="D18" s="15" t="s">
        <v>50</v>
      </c>
      <c r="E18" s="15" t="s">
        <v>51</v>
      </c>
      <c r="F18" s="15" t="s">
        <v>52</v>
      </c>
    </row>
    <row r="19" spans="1:6" ht="21.75" customHeight="1" x14ac:dyDescent="0.25">
      <c r="A19" s="16" t="s">
        <v>53</v>
      </c>
      <c r="B19" s="16" t="s">
        <v>54</v>
      </c>
      <c r="C19" s="17"/>
      <c r="D19" s="16" t="s">
        <v>55</v>
      </c>
      <c r="E19" s="16" t="s">
        <v>56</v>
      </c>
      <c r="F19" s="16" t="s">
        <v>57</v>
      </c>
    </row>
    <row r="20" spans="1:6" ht="21.75" customHeight="1" x14ac:dyDescent="0.25">
      <c r="A20" s="16" t="s">
        <v>58</v>
      </c>
      <c r="B20" s="16" t="s">
        <v>59</v>
      </c>
      <c r="C20" s="17"/>
      <c r="D20" s="16" t="s">
        <v>55</v>
      </c>
      <c r="E20" s="16" t="s">
        <v>56</v>
      </c>
      <c r="F20" s="16" t="s">
        <v>57</v>
      </c>
    </row>
    <row r="21" spans="1:6" ht="21.75" customHeight="1" x14ac:dyDescent="0.25">
      <c r="A21" s="16" t="s">
        <v>60</v>
      </c>
      <c r="B21" s="16" t="s">
        <v>61</v>
      </c>
      <c r="C21" s="17"/>
      <c r="D21" s="16" t="s">
        <v>55</v>
      </c>
      <c r="E21" s="16" t="s">
        <v>56</v>
      </c>
      <c r="F21" s="16" t="s">
        <v>62</v>
      </c>
    </row>
    <row r="22" spans="1:6" ht="21.75" customHeight="1" x14ac:dyDescent="0.25">
      <c r="A22" s="16" t="s">
        <v>63</v>
      </c>
      <c r="B22" s="16" t="s">
        <v>64</v>
      </c>
      <c r="C22" s="17"/>
      <c r="D22" s="16" t="s">
        <v>65</v>
      </c>
      <c r="E22" s="16" t="s">
        <v>56</v>
      </c>
      <c r="F22" s="16" t="s">
        <v>57</v>
      </c>
    </row>
    <row r="23" spans="1:6" ht="21.75" customHeight="1" x14ac:dyDescent="0.25">
      <c r="A23" s="16" t="s">
        <v>66</v>
      </c>
      <c r="B23" s="16" t="s">
        <v>67</v>
      </c>
      <c r="C23" s="17"/>
      <c r="D23" s="16" t="s">
        <v>55</v>
      </c>
      <c r="E23" s="16" t="s">
        <v>56</v>
      </c>
      <c r="F23" s="16" t="s">
        <v>57</v>
      </c>
    </row>
    <row r="24" spans="1:6" ht="21.75" customHeight="1" x14ac:dyDescent="0.25">
      <c r="A24" s="16" t="s">
        <v>68</v>
      </c>
      <c r="B24" s="16" t="s">
        <v>69</v>
      </c>
      <c r="C24" s="17"/>
      <c r="D24" s="16" t="s">
        <v>55</v>
      </c>
      <c r="E24" s="16" t="s">
        <v>70</v>
      </c>
      <c r="F24" s="16" t="s">
        <v>71</v>
      </c>
    </row>
    <row r="26" spans="1:6" ht="24" customHeight="1" x14ac:dyDescent="0.25">
      <c r="A26" s="101" t="s">
        <v>72</v>
      </c>
      <c r="B26" s="101"/>
      <c r="C26" s="101"/>
      <c r="D26" s="101"/>
      <c r="E26" s="101"/>
      <c r="F26" s="101"/>
    </row>
    <row r="27" spans="1:6" ht="19.5" customHeight="1" x14ac:dyDescent="0.25">
      <c r="A27" s="104" t="s">
        <v>73</v>
      </c>
      <c r="B27" s="104"/>
      <c r="C27" s="104"/>
      <c r="D27" s="104"/>
      <c r="E27" s="104"/>
      <c r="F27" s="104"/>
    </row>
    <row r="28" spans="1:6" ht="19.5" customHeight="1" x14ac:dyDescent="0.25">
      <c r="A28" s="104" t="s">
        <v>74</v>
      </c>
      <c r="B28" s="104"/>
      <c r="C28" s="104"/>
      <c r="D28" s="104"/>
      <c r="E28" s="104"/>
      <c r="F28" s="104"/>
    </row>
    <row r="29" spans="1:6" ht="19.5" customHeight="1" x14ac:dyDescent="0.25">
      <c r="A29" s="104" t="s">
        <v>75</v>
      </c>
      <c r="B29" s="104"/>
      <c r="C29" s="104"/>
      <c r="D29" s="104"/>
      <c r="E29" s="104"/>
      <c r="F29" s="104"/>
    </row>
    <row r="30" spans="1:6" ht="19.5" customHeight="1" x14ac:dyDescent="0.25">
      <c r="A30" s="104" t="s">
        <v>76</v>
      </c>
      <c r="B30" s="104"/>
      <c r="C30" s="104"/>
      <c r="D30" s="104"/>
      <c r="E30" s="104"/>
      <c r="F30" s="104"/>
    </row>
    <row r="31" spans="1:6" ht="19.5" customHeight="1" x14ac:dyDescent="0.25">
      <c r="A31" s="104" t="s">
        <v>77</v>
      </c>
      <c r="B31" s="104"/>
      <c r="C31" s="104"/>
      <c r="D31" s="104"/>
      <c r="E31" s="104"/>
      <c r="F31" s="104"/>
    </row>
    <row r="32" spans="1:6" ht="19.5" customHeight="1" x14ac:dyDescent="0.25">
      <c r="A32" s="104" t="s">
        <v>78</v>
      </c>
      <c r="B32" s="104"/>
      <c r="C32" s="104"/>
      <c r="D32" s="104"/>
      <c r="E32" s="104"/>
      <c r="F32" s="104"/>
    </row>
    <row r="33" spans="1:6" ht="19.5" customHeight="1" x14ac:dyDescent="0.25">
      <c r="A33" s="104" t="s">
        <v>79</v>
      </c>
      <c r="B33" s="104"/>
      <c r="C33" s="104"/>
      <c r="D33" s="104"/>
      <c r="E33" s="104"/>
      <c r="F33" s="104"/>
    </row>
    <row r="34" spans="1:6" ht="19.5" customHeight="1" x14ac:dyDescent="0.25">
      <c r="A34" s="104" t="s">
        <v>80</v>
      </c>
      <c r="B34" s="104"/>
      <c r="C34" s="104"/>
      <c r="D34" s="104"/>
      <c r="E34" s="104"/>
      <c r="F34" s="104"/>
    </row>
    <row r="35" spans="1:6" ht="19.5" customHeight="1" x14ac:dyDescent="0.25">
      <c r="A35" s="105" t="s">
        <v>81</v>
      </c>
      <c r="B35" s="105"/>
      <c r="C35" s="105"/>
      <c r="D35" s="105"/>
      <c r="E35" s="105"/>
      <c r="F35" s="105"/>
    </row>
  </sheetData>
  <mergeCells count="25">
    <mergeCell ref="A31:F31"/>
    <mergeCell ref="A32:F32"/>
    <mergeCell ref="A33:F33"/>
    <mergeCell ref="A34:F34"/>
    <mergeCell ref="A35:F35"/>
    <mergeCell ref="A26:F26"/>
    <mergeCell ref="A27:F27"/>
    <mergeCell ref="A28:F28"/>
    <mergeCell ref="A29:F29"/>
    <mergeCell ref="A30:F30"/>
    <mergeCell ref="B12:F12"/>
    <mergeCell ref="B13:F13"/>
    <mergeCell ref="B14:F14"/>
    <mergeCell ref="B15:F15"/>
    <mergeCell ref="A17:F17"/>
    <mergeCell ref="B7:F7"/>
    <mergeCell ref="B8:F8"/>
    <mergeCell ref="B9:F9"/>
    <mergeCell ref="B10:F10"/>
    <mergeCell ref="B11:F11"/>
    <mergeCell ref="A1:F1"/>
    <mergeCell ref="A2:F2"/>
    <mergeCell ref="A3:F3"/>
    <mergeCell ref="A5:F5"/>
    <mergeCell ref="B6:F6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7D8F"/>
  </sheetPr>
  <dimension ref="A1:T505"/>
  <sheetViews>
    <sheetView showGridLines="0" rightToLeft="1" zoomScaleNormal="100" workbookViewId="0">
      <pane xSplit="2" ySplit="4" topLeftCell="C158" activePane="bottomRight" state="frozen"/>
      <selection pane="topRight" activeCell="C1" sqref="C1"/>
      <selection pane="bottomLeft" activeCell="A5" sqref="A5"/>
      <selection pane="bottomRight" activeCell="F180" sqref="F180"/>
    </sheetView>
  </sheetViews>
  <sheetFormatPr defaultColWidth="8.7109375" defaultRowHeight="15" x14ac:dyDescent="0.25"/>
  <cols>
    <col min="1" max="1" width="5" customWidth="1"/>
    <col min="2" max="2" width="12" customWidth="1"/>
    <col min="3" max="3" width="38" customWidth="1"/>
    <col min="4" max="4" width="11" customWidth="1"/>
    <col min="5" max="5" width="22" customWidth="1"/>
    <col min="6" max="6" width="16" customWidth="1"/>
    <col min="7" max="7" width="13" customWidth="1"/>
    <col min="8" max="8" width="14" customWidth="1"/>
    <col min="9" max="9" width="13" customWidth="1"/>
    <col min="10" max="11" width="11" customWidth="1"/>
    <col min="12" max="12" width="14" customWidth="1"/>
    <col min="13" max="14" width="13" customWidth="1"/>
    <col min="15" max="15" width="12" customWidth="1"/>
    <col min="16" max="17" width="14" customWidth="1"/>
    <col min="18" max="18" width="16" customWidth="1"/>
    <col min="19" max="19" width="11" customWidth="1"/>
    <col min="20" max="20" width="25" customWidth="1"/>
  </cols>
  <sheetData>
    <row r="1" spans="1:20" ht="24" customHeight="1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</row>
    <row r="2" spans="1:20" ht="30" customHeight="1" x14ac:dyDescent="0.25">
      <c r="A2" s="92" t="s">
        <v>82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</row>
    <row r="3" spans="1:20" ht="19.5" customHeight="1" x14ac:dyDescent="0.25">
      <c r="A3" s="93" t="s">
        <v>83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</row>
    <row r="4" spans="1:20" ht="37.5" customHeight="1" x14ac:dyDescent="0.25">
      <c r="A4" s="15" t="s">
        <v>84</v>
      </c>
      <c r="B4" s="15" t="s">
        <v>85</v>
      </c>
      <c r="C4" s="15" t="s">
        <v>86</v>
      </c>
      <c r="D4" s="15" t="s">
        <v>87</v>
      </c>
      <c r="E4" s="15" t="s">
        <v>48</v>
      </c>
      <c r="F4" s="15" t="s">
        <v>88</v>
      </c>
      <c r="G4" s="15" t="s">
        <v>89</v>
      </c>
      <c r="H4" s="15" t="s">
        <v>90</v>
      </c>
      <c r="I4" s="15" t="s">
        <v>45</v>
      </c>
      <c r="J4" s="15" t="s">
        <v>49</v>
      </c>
      <c r="K4" s="15" t="s">
        <v>91</v>
      </c>
      <c r="L4" s="15" t="s">
        <v>92</v>
      </c>
      <c r="M4" s="15" t="s">
        <v>93</v>
      </c>
      <c r="N4" s="15" t="s">
        <v>94</v>
      </c>
      <c r="O4" s="15" t="s">
        <v>95</v>
      </c>
      <c r="P4" s="15" t="s">
        <v>96</v>
      </c>
      <c r="Q4" s="15" t="s">
        <v>97</v>
      </c>
      <c r="R4" s="15" t="s">
        <v>21</v>
      </c>
      <c r="S4" s="15" t="s">
        <v>98</v>
      </c>
      <c r="T4" s="15" t="s">
        <v>52</v>
      </c>
    </row>
    <row r="5" spans="1:20" ht="27.75" customHeight="1" x14ac:dyDescent="0.25">
      <c r="A5" s="18" t="str">
        <f t="shared" ref="A5:A68" si="0">IF(C5="","",ROW()-4)</f>
        <v/>
      </c>
      <c r="B5" s="18" t="str">
        <f t="shared" ref="B5:B68" si="1">IF(C5="","","FA-"&amp;TEXT(ROW()-4,"0000"))</f>
        <v/>
      </c>
      <c r="C5" s="19"/>
      <c r="D5" s="20"/>
      <c r="E5" s="18" t="str">
        <f t="shared" ref="E5:E68" si="2">IF(D5="","",IFERROR(VLOOKUP(D5,جدول_الفئات,2,FALSE()),"⚠ كود غير صحيح"))</f>
        <v/>
      </c>
      <c r="F5" s="20"/>
      <c r="G5" s="21"/>
      <c r="H5" s="22"/>
      <c r="I5" s="22"/>
      <c r="J5" s="23" t="str">
        <f t="shared" ref="J5:J68" si="3">IF(D5="","",IFERROR(VLOOKUP(D5,جدول_الفئات,3,FALSE()),0))</f>
        <v/>
      </c>
      <c r="K5" s="18" t="str">
        <f t="shared" ref="K5:K68" si="4">IF(D5="","",IFERROR(VLOOKUP(D5,جدول_الفئات,4,FALSE()),""))</f>
        <v/>
      </c>
      <c r="L5" s="20"/>
      <c r="M5" s="21"/>
      <c r="N5" s="18" t="str">
        <f t="shared" ref="N5:N68" si="5">IF(C5="","",IF(M5&lt;&gt;"","مستبعد",IF(R5&lt;=0.01,"مستهلك بالكامل","نشط")))</f>
        <v/>
      </c>
      <c r="O5" s="24" t="str">
        <f t="shared" ref="O5:O68" si="6">IF(OR(C5="",G5=""),"",MAX(0,MIN(IF(M5="",تاريخ_التقرير,M5),تاريخ_التقرير)-G5+1))</f>
        <v/>
      </c>
      <c r="P5" s="25" t="str">
        <f t="shared" ref="P5:P68" si="7">IF(C5="","",IFERROR((H5-IF(I5="",0,I5))*J5,0))</f>
        <v/>
      </c>
      <c r="Q5" s="25" t="str">
        <f t="shared" ref="Q5:Q68" si="8">IF(C5="","",IFERROR(MIN(H5-IF(I5="",0,I5),(H5-IF(I5="",0,I5))*J5/365*O5),0))</f>
        <v/>
      </c>
      <c r="R5" s="25" t="str">
        <f t="shared" ref="R5:R68" si="9">IF(C5="","",H5-Q5)</f>
        <v/>
      </c>
      <c r="S5" s="23" t="str">
        <f t="shared" ref="S5:S68" si="10">IF(OR(C5="",H5=0),"",IFERROR(Q5/(H5-IF(I5="",0,I5)),0))</f>
        <v/>
      </c>
      <c r="T5" s="19" t="s">
        <v>101</v>
      </c>
    </row>
    <row r="6" spans="1:20" ht="27.75" customHeight="1" x14ac:dyDescent="0.25">
      <c r="A6" s="26" t="str">
        <f t="shared" si="0"/>
        <v/>
      </c>
      <c r="B6" s="26" t="str">
        <f t="shared" si="1"/>
        <v/>
      </c>
      <c r="C6" s="27"/>
      <c r="D6" s="28"/>
      <c r="E6" s="26" t="str">
        <f t="shared" si="2"/>
        <v/>
      </c>
      <c r="F6" s="28"/>
      <c r="G6" s="29"/>
      <c r="H6" s="30"/>
      <c r="I6" s="22"/>
      <c r="J6" s="31" t="str">
        <f t="shared" si="3"/>
        <v/>
      </c>
      <c r="K6" s="26" t="str">
        <f t="shared" si="4"/>
        <v/>
      </c>
      <c r="L6" s="28"/>
      <c r="M6" s="29"/>
      <c r="N6" s="26" t="str">
        <f t="shared" si="5"/>
        <v/>
      </c>
      <c r="O6" s="32" t="str">
        <f t="shared" si="6"/>
        <v/>
      </c>
      <c r="P6" s="33" t="str">
        <f t="shared" si="7"/>
        <v/>
      </c>
      <c r="Q6" s="33" t="str">
        <f t="shared" si="8"/>
        <v/>
      </c>
      <c r="R6" s="33" t="str">
        <f t="shared" si="9"/>
        <v/>
      </c>
      <c r="S6" s="31" t="str">
        <f t="shared" si="10"/>
        <v/>
      </c>
      <c r="T6" s="27" t="s">
        <v>101</v>
      </c>
    </row>
    <row r="7" spans="1:20" ht="27.75" customHeight="1" x14ac:dyDescent="0.25">
      <c r="A7" s="18" t="str">
        <f t="shared" si="0"/>
        <v/>
      </c>
      <c r="B7" s="18" t="str">
        <f t="shared" si="1"/>
        <v/>
      </c>
      <c r="C7" s="19"/>
      <c r="D7" s="20"/>
      <c r="E7" s="18" t="str">
        <f t="shared" si="2"/>
        <v/>
      </c>
      <c r="F7" s="20"/>
      <c r="G7" s="21"/>
      <c r="H7" s="22"/>
      <c r="I7" s="22"/>
      <c r="J7" s="23" t="str">
        <f t="shared" si="3"/>
        <v/>
      </c>
      <c r="K7" s="18" t="str">
        <f t="shared" si="4"/>
        <v/>
      </c>
      <c r="L7" s="20"/>
      <c r="M7" s="21"/>
      <c r="N7" s="18" t="str">
        <f t="shared" si="5"/>
        <v/>
      </c>
      <c r="O7" s="24" t="str">
        <f t="shared" si="6"/>
        <v/>
      </c>
      <c r="P7" s="25" t="str">
        <f t="shared" si="7"/>
        <v/>
      </c>
      <c r="Q7" s="25" t="str">
        <f t="shared" si="8"/>
        <v/>
      </c>
      <c r="R7" s="25" t="str">
        <f t="shared" si="9"/>
        <v/>
      </c>
      <c r="S7" s="23" t="str">
        <f t="shared" si="10"/>
        <v/>
      </c>
      <c r="T7" s="19"/>
    </row>
    <row r="8" spans="1:20" ht="27.75" customHeight="1" x14ac:dyDescent="0.25">
      <c r="A8" s="26" t="str">
        <f t="shared" si="0"/>
        <v/>
      </c>
      <c r="B8" s="26" t="str">
        <f t="shared" si="1"/>
        <v/>
      </c>
      <c r="C8" s="27"/>
      <c r="D8" s="28"/>
      <c r="E8" s="26" t="str">
        <f t="shared" si="2"/>
        <v/>
      </c>
      <c r="F8" s="28"/>
      <c r="G8" s="29"/>
      <c r="H8" s="30"/>
      <c r="I8" s="22"/>
      <c r="J8" s="31" t="str">
        <f t="shared" si="3"/>
        <v/>
      </c>
      <c r="K8" s="26" t="str">
        <f t="shared" si="4"/>
        <v/>
      </c>
      <c r="L8" s="28"/>
      <c r="M8" s="29"/>
      <c r="N8" s="26" t="str">
        <f t="shared" si="5"/>
        <v/>
      </c>
      <c r="O8" s="32" t="str">
        <f t="shared" si="6"/>
        <v/>
      </c>
      <c r="P8" s="33" t="str">
        <f t="shared" si="7"/>
        <v/>
      </c>
      <c r="Q8" s="33" t="str">
        <f t="shared" si="8"/>
        <v/>
      </c>
      <c r="R8" s="33" t="str">
        <f t="shared" si="9"/>
        <v/>
      </c>
      <c r="S8" s="31" t="str">
        <f t="shared" si="10"/>
        <v/>
      </c>
      <c r="T8" s="27"/>
    </row>
    <row r="9" spans="1:20" ht="27.75" customHeight="1" x14ac:dyDescent="0.25">
      <c r="A9" s="18" t="str">
        <f t="shared" si="0"/>
        <v/>
      </c>
      <c r="B9" s="18" t="str">
        <f t="shared" si="1"/>
        <v/>
      </c>
      <c r="C9" s="19"/>
      <c r="D9" s="20"/>
      <c r="E9" s="18" t="str">
        <f t="shared" si="2"/>
        <v/>
      </c>
      <c r="F9" s="20"/>
      <c r="G9" s="21"/>
      <c r="H9" s="22"/>
      <c r="I9" s="22"/>
      <c r="J9" s="23" t="str">
        <f t="shared" si="3"/>
        <v/>
      </c>
      <c r="K9" s="18" t="str">
        <f t="shared" si="4"/>
        <v/>
      </c>
      <c r="L9" s="20"/>
      <c r="M9" s="21"/>
      <c r="N9" s="18" t="str">
        <f t="shared" si="5"/>
        <v/>
      </c>
      <c r="O9" s="24" t="str">
        <f t="shared" si="6"/>
        <v/>
      </c>
      <c r="P9" s="25" t="str">
        <f t="shared" si="7"/>
        <v/>
      </c>
      <c r="Q9" s="25" t="str">
        <f t="shared" si="8"/>
        <v/>
      </c>
      <c r="R9" s="25" t="str">
        <f t="shared" si="9"/>
        <v/>
      </c>
      <c r="S9" s="23" t="str">
        <f t="shared" si="10"/>
        <v/>
      </c>
      <c r="T9" s="19"/>
    </row>
    <row r="10" spans="1:20" ht="27.75" customHeight="1" x14ac:dyDescent="0.25">
      <c r="A10" s="26" t="str">
        <f t="shared" si="0"/>
        <v/>
      </c>
      <c r="B10" s="26" t="str">
        <f t="shared" si="1"/>
        <v/>
      </c>
      <c r="C10" s="27"/>
      <c r="D10" s="28"/>
      <c r="E10" s="26" t="str">
        <f t="shared" si="2"/>
        <v/>
      </c>
      <c r="F10" s="28"/>
      <c r="G10" s="29"/>
      <c r="H10" s="30"/>
      <c r="I10" s="22"/>
      <c r="J10" s="31" t="str">
        <f t="shared" si="3"/>
        <v/>
      </c>
      <c r="K10" s="26" t="str">
        <f t="shared" si="4"/>
        <v/>
      </c>
      <c r="L10" s="28"/>
      <c r="M10" s="29"/>
      <c r="N10" s="26" t="str">
        <f t="shared" si="5"/>
        <v/>
      </c>
      <c r="O10" s="32" t="str">
        <f t="shared" si="6"/>
        <v/>
      </c>
      <c r="P10" s="33" t="str">
        <f t="shared" si="7"/>
        <v/>
      </c>
      <c r="Q10" s="33" t="str">
        <f t="shared" si="8"/>
        <v/>
      </c>
      <c r="R10" s="33" t="str">
        <f t="shared" si="9"/>
        <v/>
      </c>
      <c r="S10" s="31" t="str">
        <f t="shared" si="10"/>
        <v/>
      </c>
      <c r="T10" s="27"/>
    </row>
    <row r="11" spans="1:20" ht="27.75" customHeight="1" x14ac:dyDescent="0.25">
      <c r="A11" s="18" t="str">
        <f t="shared" si="0"/>
        <v/>
      </c>
      <c r="B11" s="18" t="str">
        <f t="shared" si="1"/>
        <v/>
      </c>
      <c r="C11" s="19"/>
      <c r="D11" s="20"/>
      <c r="E11" s="18" t="str">
        <f t="shared" si="2"/>
        <v/>
      </c>
      <c r="F11" s="20"/>
      <c r="G11" s="21"/>
      <c r="H11" s="22"/>
      <c r="I11" s="22"/>
      <c r="J11" s="23" t="str">
        <f t="shared" si="3"/>
        <v/>
      </c>
      <c r="K11" s="18" t="str">
        <f t="shared" si="4"/>
        <v/>
      </c>
      <c r="L11" s="20"/>
      <c r="M11" s="21"/>
      <c r="N11" s="18" t="str">
        <f t="shared" si="5"/>
        <v/>
      </c>
      <c r="O11" s="24" t="str">
        <f t="shared" si="6"/>
        <v/>
      </c>
      <c r="P11" s="25" t="str">
        <f t="shared" si="7"/>
        <v/>
      </c>
      <c r="Q11" s="25" t="str">
        <f t="shared" si="8"/>
        <v/>
      </c>
      <c r="R11" s="25" t="str">
        <f t="shared" si="9"/>
        <v/>
      </c>
      <c r="S11" s="23" t="str">
        <f t="shared" si="10"/>
        <v/>
      </c>
      <c r="T11" s="19" t="s">
        <v>102</v>
      </c>
    </row>
    <row r="12" spans="1:20" ht="27.75" customHeight="1" x14ac:dyDescent="0.25">
      <c r="A12" s="26" t="str">
        <f t="shared" si="0"/>
        <v/>
      </c>
      <c r="B12" s="26" t="str">
        <f t="shared" si="1"/>
        <v/>
      </c>
      <c r="C12" s="27"/>
      <c r="D12" s="28"/>
      <c r="E12" s="26" t="str">
        <f t="shared" si="2"/>
        <v/>
      </c>
      <c r="F12" s="28"/>
      <c r="G12" s="29"/>
      <c r="H12" s="30"/>
      <c r="I12" s="22"/>
      <c r="J12" s="31" t="str">
        <f t="shared" si="3"/>
        <v/>
      </c>
      <c r="K12" s="26" t="str">
        <f t="shared" si="4"/>
        <v/>
      </c>
      <c r="L12" s="28"/>
      <c r="M12" s="29"/>
      <c r="N12" s="26" t="str">
        <f t="shared" si="5"/>
        <v/>
      </c>
      <c r="O12" s="32" t="str">
        <f t="shared" si="6"/>
        <v/>
      </c>
      <c r="P12" s="33" t="str">
        <f t="shared" si="7"/>
        <v/>
      </c>
      <c r="Q12" s="33" t="str">
        <f t="shared" si="8"/>
        <v/>
      </c>
      <c r="R12" s="33" t="str">
        <f t="shared" si="9"/>
        <v/>
      </c>
      <c r="S12" s="31" t="str">
        <f t="shared" si="10"/>
        <v/>
      </c>
      <c r="T12" s="27" t="s">
        <v>101</v>
      </c>
    </row>
    <row r="13" spans="1:20" ht="27.75" customHeight="1" x14ac:dyDescent="0.25">
      <c r="A13" s="18" t="str">
        <f t="shared" si="0"/>
        <v/>
      </c>
      <c r="B13" s="18" t="str">
        <f t="shared" si="1"/>
        <v/>
      </c>
      <c r="C13" s="19"/>
      <c r="D13" s="20"/>
      <c r="E13" s="18" t="str">
        <f t="shared" si="2"/>
        <v/>
      </c>
      <c r="F13" s="20"/>
      <c r="G13" s="21"/>
      <c r="H13" s="22"/>
      <c r="I13" s="22"/>
      <c r="J13" s="23" t="str">
        <f t="shared" si="3"/>
        <v/>
      </c>
      <c r="K13" s="18" t="str">
        <f t="shared" si="4"/>
        <v/>
      </c>
      <c r="L13" s="20"/>
      <c r="M13" s="21"/>
      <c r="N13" s="18" t="str">
        <f t="shared" si="5"/>
        <v/>
      </c>
      <c r="O13" s="24" t="str">
        <f t="shared" si="6"/>
        <v/>
      </c>
      <c r="P13" s="25" t="str">
        <f t="shared" si="7"/>
        <v/>
      </c>
      <c r="Q13" s="25" t="str">
        <f t="shared" si="8"/>
        <v/>
      </c>
      <c r="R13" s="25" t="str">
        <f t="shared" si="9"/>
        <v/>
      </c>
      <c r="S13" s="23" t="str">
        <f t="shared" si="10"/>
        <v/>
      </c>
      <c r="T13" s="19" t="s">
        <v>101</v>
      </c>
    </row>
    <row r="14" spans="1:20" ht="27.75" customHeight="1" x14ac:dyDescent="0.25">
      <c r="A14" s="26" t="str">
        <f t="shared" si="0"/>
        <v/>
      </c>
      <c r="B14" s="26" t="str">
        <f t="shared" si="1"/>
        <v/>
      </c>
      <c r="C14" s="27"/>
      <c r="D14" s="28"/>
      <c r="E14" s="26" t="str">
        <f t="shared" si="2"/>
        <v/>
      </c>
      <c r="F14" s="28"/>
      <c r="G14" s="29"/>
      <c r="H14" s="30"/>
      <c r="I14" s="22"/>
      <c r="J14" s="31" t="str">
        <f t="shared" si="3"/>
        <v/>
      </c>
      <c r="K14" s="26" t="str">
        <f t="shared" si="4"/>
        <v/>
      </c>
      <c r="L14" s="28"/>
      <c r="M14" s="29"/>
      <c r="N14" s="26" t="str">
        <f t="shared" si="5"/>
        <v/>
      </c>
      <c r="O14" s="32" t="str">
        <f t="shared" si="6"/>
        <v/>
      </c>
      <c r="P14" s="33" t="str">
        <f t="shared" si="7"/>
        <v/>
      </c>
      <c r="Q14" s="33" t="str">
        <f t="shared" si="8"/>
        <v/>
      </c>
      <c r="R14" s="33" t="str">
        <f t="shared" si="9"/>
        <v/>
      </c>
      <c r="S14" s="31" t="str">
        <f t="shared" si="10"/>
        <v/>
      </c>
      <c r="T14" s="27" t="s">
        <v>101</v>
      </c>
    </row>
    <row r="15" spans="1:20" ht="27.75" customHeight="1" x14ac:dyDescent="0.25">
      <c r="A15" s="18" t="str">
        <f t="shared" si="0"/>
        <v/>
      </c>
      <c r="B15" s="18" t="str">
        <f t="shared" si="1"/>
        <v/>
      </c>
      <c r="C15" s="19"/>
      <c r="D15" s="20"/>
      <c r="E15" s="18" t="str">
        <f t="shared" si="2"/>
        <v/>
      </c>
      <c r="F15" s="20"/>
      <c r="G15" s="21"/>
      <c r="H15" s="22"/>
      <c r="I15" s="22"/>
      <c r="J15" s="23" t="str">
        <f t="shared" si="3"/>
        <v/>
      </c>
      <c r="K15" s="18" t="str">
        <f t="shared" si="4"/>
        <v/>
      </c>
      <c r="L15" s="20"/>
      <c r="M15" s="21"/>
      <c r="N15" s="18" t="str">
        <f t="shared" si="5"/>
        <v/>
      </c>
      <c r="O15" s="24" t="str">
        <f t="shared" si="6"/>
        <v/>
      </c>
      <c r="P15" s="25" t="str">
        <f t="shared" si="7"/>
        <v/>
      </c>
      <c r="Q15" s="25" t="str">
        <f t="shared" si="8"/>
        <v/>
      </c>
      <c r="R15" s="25" t="str">
        <f t="shared" si="9"/>
        <v/>
      </c>
      <c r="S15" s="23" t="str">
        <f t="shared" si="10"/>
        <v/>
      </c>
      <c r="T15" s="19" t="s">
        <v>101</v>
      </c>
    </row>
    <row r="16" spans="1:20" ht="27.75" customHeight="1" x14ac:dyDescent="0.25">
      <c r="A16" s="26" t="str">
        <f t="shared" si="0"/>
        <v/>
      </c>
      <c r="B16" s="26" t="str">
        <f t="shared" si="1"/>
        <v/>
      </c>
      <c r="C16" s="27"/>
      <c r="D16" s="28"/>
      <c r="E16" s="26" t="str">
        <f t="shared" si="2"/>
        <v/>
      </c>
      <c r="F16" s="28"/>
      <c r="G16" s="29"/>
      <c r="H16" s="30"/>
      <c r="I16" s="22"/>
      <c r="J16" s="31" t="str">
        <f t="shared" si="3"/>
        <v/>
      </c>
      <c r="K16" s="26" t="str">
        <f t="shared" si="4"/>
        <v/>
      </c>
      <c r="L16" s="28"/>
      <c r="M16" s="29"/>
      <c r="N16" s="26" t="str">
        <f t="shared" si="5"/>
        <v/>
      </c>
      <c r="O16" s="32" t="str">
        <f t="shared" si="6"/>
        <v/>
      </c>
      <c r="P16" s="33" t="str">
        <f t="shared" si="7"/>
        <v/>
      </c>
      <c r="Q16" s="33" t="str">
        <f t="shared" si="8"/>
        <v/>
      </c>
      <c r="R16" s="33" t="str">
        <f t="shared" si="9"/>
        <v/>
      </c>
      <c r="S16" s="31" t="str">
        <f t="shared" si="10"/>
        <v/>
      </c>
      <c r="T16" s="27" t="s">
        <v>101</v>
      </c>
    </row>
    <row r="17" spans="1:20" ht="27.75" customHeight="1" x14ac:dyDescent="0.25">
      <c r="A17" s="18" t="str">
        <f t="shared" si="0"/>
        <v/>
      </c>
      <c r="B17" s="18" t="str">
        <f t="shared" si="1"/>
        <v/>
      </c>
      <c r="C17" s="19"/>
      <c r="D17" s="20"/>
      <c r="E17" s="18" t="str">
        <f t="shared" si="2"/>
        <v/>
      </c>
      <c r="F17" s="20"/>
      <c r="G17" s="21"/>
      <c r="H17" s="22"/>
      <c r="I17" s="22"/>
      <c r="J17" s="23" t="str">
        <f t="shared" si="3"/>
        <v/>
      </c>
      <c r="K17" s="18" t="str">
        <f t="shared" si="4"/>
        <v/>
      </c>
      <c r="L17" s="20"/>
      <c r="M17" s="21"/>
      <c r="N17" s="18" t="str">
        <f t="shared" si="5"/>
        <v/>
      </c>
      <c r="O17" s="24" t="str">
        <f t="shared" si="6"/>
        <v/>
      </c>
      <c r="P17" s="25" t="str">
        <f t="shared" si="7"/>
        <v/>
      </c>
      <c r="Q17" s="25" t="str">
        <f t="shared" si="8"/>
        <v/>
      </c>
      <c r="R17" s="25" t="str">
        <f t="shared" si="9"/>
        <v/>
      </c>
      <c r="S17" s="23" t="str">
        <f t="shared" si="10"/>
        <v/>
      </c>
      <c r="T17" s="19" t="s">
        <v>101</v>
      </c>
    </row>
    <row r="18" spans="1:20" ht="27.75" customHeight="1" x14ac:dyDescent="0.25">
      <c r="A18" s="26" t="str">
        <f t="shared" si="0"/>
        <v/>
      </c>
      <c r="B18" s="26" t="str">
        <f t="shared" si="1"/>
        <v/>
      </c>
      <c r="C18" s="27"/>
      <c r="D18" s="28"/>
      <c r="E18" s="26" t="str">
        <f t="shared" si="2"/>
        <v/>
      </c>
      <c r="F18" s="28"/>
      <c r="G18" s="29"/>
      <c r="H18" s="30"/>
      <c r="I18" s="22"/>
      <c r="J18" s="31" t="str">
        <f t="shared" si="3"/>
        <v/>
      </c>
      <c r="K18" s="26" t="str">
        <f t="shared" si="4"/>
        <v/>
      </c>
      <c r="L18" s="28"/>
      <c r="M18" s="29"/>
      <c r="N18" s="26" t="str">
        <f t="shared" si="5"/>
        <v/>
      </c>
      <c r="O18" s="32" t="str">
        <f t="shared" si="6"/>
        <v/>
      </c>
      <c r="P18" s="33" t="str">
        <f t="shared" si="7"/>
        <v/>
      </c>
      <c r="Q18" s="33" t="str">
        <f t="shared" si="8"/>
        <v/>
      </c>
      <c r="R18" s="33" t="str">
        <f t="shared" si="9"/>
        <v/>
      </c>
      <c r="S18" s="31" t="str">
        <f t="shared" si="10"/>
        <v/>
      </c>
      <c r="T18" s="27" t="s">
        <v>101</v>
      </c>
    </row>
    <row r="19" spans="1:20" ht="27.75" customHeight="1" x14ac:dyDescent="0.25">
      <c r="A19" s="18" t="str">
        <f t="shared" si="0"/>
        <v/>
      </c>
      <c r="B19" s="18" t="str">
        <f t="shared" si="1"/>
        <v/>
      </c>
      <c r="C19" s="19"/>
      <c r="D19" s="20"/>
      <c r="E19" s="18" t="str">
        <f t="shared" si="2"/>
        <v/>
      </c>
      <c r="F19" s="20"/>
      <c r="G19" s="21"/>
      <c r="H19" s="22"/>
      <c r="I19" s="22"/>
      <c r="J19" s="23" t="str">
        <f t="shared" si="3"/>
        <v/>
      </c>
      <c r="K19" s="18" t="str">
        <f t="shared" si="4"/>
        <v/>
      </c>
      <c r="L19" s="20"/>
      <c r="M19" s="21"/>
      <c r="N19" s="18" t="str">
        <f t="shared" si="5"/>
        <v/>
      </c>
      <c r="O19" s="24" t="str">
        <f t="shared" si="6"/>
        <v/>
      </c>
      <c r="P19" s="25" t="str">
        <f t="shared" si="7"/>
        <v/>
      </c>
      <c r="Q19" s="25" t="str">
        <f t="shared" si="8"/>
        <v/>
      </c>
      <c r="R19" s="25" t="str">
        <f t="shared" si="9"/>
        <v/>
      </c>
      <c r="S19" s="23" t="str">
        <f t="shared" si="10"/>
        <v/>
      </c>
      <c r="T19" s="19" t="s">
        <v>101</v>
      </c>
    </row>
    <row r="20" spans="1:20" ht="27.75" customHeight="1" x14ac:dyDescent="0.25">
      <c r="A20" s="26" t="str">
        <f t="shared" si="0"/>
        <v/>
      </c>
      <c r="B20" s="26" t="str">
        <f t="shared" si="1"/>
        <v/>
      </c>
      <c r="C20" s="27"/>
      <c r="D20" s="28"/>
      <c r="E20" s="26" t="str">
        <f t="shared" si="2"/>
        <v/>
      </c>
      <c r="F20" s="28"/>
      <c r="G20" s="29"/>
      <c r="H20" s="30"/>
      <c r="I20" s="22"/>
      <c r="J20" s="31" t="str">
        <f t="shared" si="3"/>
        <v/>
      </c>
      <c r="K20" s="26" t="str">
        <f t="shared" si="4"/>
        <v/>
      </c>
      <c r="L20" s="28"/>
      <c r="M20" s="29"/>
      <c r="N20" s="26" t="str">
        <f t="shared" si="5"/>
        <v/>
      </c>
      <c r="O20" s="32" t="str">
        <f t="shared" si="6"/>
        <v/>
      </c>
      <c r="P20" s="33" t="str">
        <f t="shared" si="7"/>
        <v/>
      </c>
      <c r="Q20" s="33" t="str">
        <f t="shared" si="8"/>
        <v/>
      </c>
      <c r="R20" s="33" t="str">
        <f t="shared" si="9"/>
        <v/>
      </c>
      <c r="S20" s="31" t="str">
        <f t="shared" si="10"/>
        <v/>
      </c>
      <c r="T20" s="27" t="s">
        <v>101</v>
      </c>
    </row>
    <row r="21" spans="1:20" ht="27.75" customHeight="1" x14ac:dyDescent="0.25">
      <c r="A21" s="18" t="str">
        <f t="shared" si="0"/>
        <v/>
      </c>
      <c r="B21" s="18" t="str">
        <f t="shared" si="1"/>
        <v/>
      </c>
      <c r="C21" s="19"/>
      <c r="D21" s="20"/>
      <c r="E21" s="18" t="str">
        <f t="shared" si="2"/>
        <v/>
      </c>
      <c r="F21" s="20"/>
      <c r="G21" s="21"/>
      <c r="H21" s="22"/>
      <c r="I21" s="22"/>
      <c r="J21" s="23" t="str">
        <f t="shared" si="3"/>
        <v/>
      </c>
      <c r="K21" s="18" t="str">
        <f t="shared" si="4"/>
        <v/>
      </c>
      <c r="L21" s="20"/>
      <c r="M21" s="21"/>
      <c r="N21" s="18" t="str">
        <f t="shared" si="5"/>
        <v/>
      </c>
      <c r="O21" s="24" t="str">
        <f t="shared" si="6"/>
        <v/>
      </c>
      <c r="P21" s="25" t="str">
        <f t="shared" si="7"/>
        <v/>
      </c>
      <c r="Q21" s="25" t="str">
        <f t="shared" si="8"/>
        <v/>
      </c>
      <c r="R21" s="25" t="str">
        <f t="shared" si="9"/>
        <v/>
      </c>
      <c r="S21" s="23" t="str">
        <f t="shared" si="10"/>
        <v/>
      </c>
      <c r="T21" s="19" t="s">
        <v>101</v>
      </c>
    </row>
    <row r="22" spans="1:20" ht="27.75" customHeight="1" x14ac:dyDescent="0.25">
      <c r="A22" s="26" t="str">
        <f t="shared" si="0"/>
        <v/>
      </c>
      <c r="B22" s="26" t="str">
        <f t="shared" si="1"/>
        <v/>
      </c>
      <c r="C22" s="27"/>
      <c r="D22" s="28"/>
      <c r="E22" s="26" t="str">
        <f t="shared" si="2"/>
        <v/>
      </c>
      <c r="F22" s="28"/>
      <c r="G22" s="29"/>
      <c r="H22" s="30"/>
      <c r="I22" s="22"/>
      <c r="J22" s="31" t="str">
        <f t="shared" si="3"/>
        <v/>
      </c>
      <c r="K22" s="26" t="str">
        <f t="shared" si="4"/>
        <v/>
      </c>
      <c r="L22" s="28"/>
      <c r="M22" s="29"/>
      <c r="N22" s="26" t="str">
        <f t="shared" si="5"/>
        <v/>
      </c>
      <c r="O22" s="32" t="str">
        <f t="shared" si="6"/>
        <v/>
      </c>
      <c r="P22" s="33" t="str">
        <f t="shared" si="7"/>
        <v/>
      </c>
      <c r="Q22" s="33" t="str">
        <f t="shared" si="8"/>
        <v/>
      </c>
      <c r="R22" s="33" t="str">
        <f t="shared" si="9"/>
        <v/>
      </c>
      <c r="S22" s="31" t="str">
        <f t="shared" si="10"/>
        <v/>
      </c>
      <c r="T22" s="27" t="s">
        <v>101</v>
      </c>
    </row>
    <row r="23" spans="1:20" ht="27.75" customHeight="1" x14ac:dyDescent="0.25">
      <c r="A23" s="18" t="str">
        <f t="shared" si="0"/>
        <v/>
      </c>
      <c r="B23" s="18" t="str">
        <f t="shared" si="1"/>
        <v/>
      </c>
      <c r="C23" s="19"/>
      <c r="D23" s="20"/>
      <c r="E23" s="18" t="str">
        <f t="shared" si="2"/>
        <v/>
      </c>
      <c r="F23" s="20"/>
      <c r="G23" s="21"/>
      <c r="H23" s="22"/>
      <c r="I23" s="22"/>
      <c r="J23" s="23" t="str">
        <f t="shared" si="3"/>
        <v/>
      </c>
      <c r="K23" s="18" t="str">
        <f t="shared" si="4"/>
        <v/>
      </c>
      <c r="L23" s="20"/>
      <c r="M23" s="21"/>
      <c r="N23" s="18" t="str">
        <f t="shared" si="5"/>
        <v/>
      </c>
      <c r="O23" s="24" t="str">
        <f t="shared" si="6"/>
        <v/>
      </c>
      <c r="P23" s="25" t="str">
        <f t="shared" si="7"/>
        <v/>
      </c>
      <c r="Q23" s="25" t="str">
        <f t="shared" si="8"/>
        <v/>
      </c>
      <c r="R23" s="25" t="str">
        <f t="shared" si="9"/>
        <v/>
      </c>
      <c r="S23" s="23" t="str">
        <f t="shared" si="10"/>
        <v/>
      </c>
      <c r="T23" s="19" t="s">
        <v>101</v>
      </c>
    </row>
    <row r="24" spans="1:20" ht="27.75" customHeight="1" x14ac:dyDescent="0.25">
      <c r="A24" s="26" t="str">
        <f t="shared" si="0"/>
        <v/>
      </c>
      <c r="B24" s="26" t="str">
        <f t="shared" si="1"/>
        <v/>
      </c>
      <c r="C24" s="27"/>
      <c r="D24" s="28"/>
      <c r="E24" s="26" t="str">
        <f t="shared" si="2"/>
        <v/>
      </c>
      <c r="F24" s="28"/>
      <c r="G24" s="29"/>
      <c r="H24" s="30"/>
      <c r="I24" s="22"/>
      <c r="J24" s="31" t="str">
        <f t="shared" si="3"/>
        <v/>
      </c>
      <c r="K24" s="26" t="str">
        <f t="shared" si="4"/>
        <v/>
      </c>
      <c r="L24" s="28"/>
      <c r="M24" s="29"/>
      <c r="N24" s="26" t="str">
        <f t="shared" si="5"/>
        <v/>
      </c>
      <c r="O24" s="32" t="str">
        <f t="shared" si="6"/>
        <v/>
      </c>
      <c r="P24" s="33" t="str">
        <f t="shared" si="7"/>
        <v/>
      </c>
      <c r="Q24" s="33" t="str">
        <f t="shared" si="8"/>
        <v/>
      </c>
      <c r="R24" s="33" t="str">
        <f t="shared" si="9"/>
        <v/>
      </c>
      <c r="S24" s="31" t="str">
        <f t="shared" si="10"/>
        <v/>
      </c>
      <c r="T24" s="27" t="s">
        <v>101</v>
      </c>
    </row>
    <row r="25" spans="1:20" ht="27.75" customHeight="1" x14ac:dyDescent="0.25">
      <c r="A25" s="18" t="str">
        <f t="shared" si="0"/>
        <v/>
      </c>
      <c r="B25" s="18" t="str">
        <f t="shared" si="1"/>
        <v/>
      </c>
      <c r="C25" s="19"/>
      <c r="D25" s="20"/>
      <c r="E25" s="18" t="str">
        <f t="shared" si="2"/>
        <v/>
      </c>
      <c r="F25" s="20"/>
      <c r="G25" s="21"/>
      <c r="H25" s="22"/>
      <c r="I25" s="22"/>
      <c r="J25" s="23" t="str">
        <f t="shared" si="3"/>
        <v/>
      </c>
      <c r="K25" s="18" t="str">
        <f t="shared" si="4"/>
        <v/>
      </c>
      <c r="L25" s="20"/>
      <c r="M25" s="21"/>
      <c r="N25" s="18" t="str">
        <f t="shared" si="5"/>
        <v/>
      </c>
      <c r="O25" s="24" t="str">
        <f t="shared" si="6"/>
        <v/>
      </c>
      <c r="P25" s="25" t="str">
        <f t="shared" si="7"/>
        <v/>
      </c>
      <c r="Q25" s="25" t="str">
        <f t="shared" si="8"/>
        <v/>
      </c>
      <c r="R25" s="25" t="str">
        <f t="shared" si="9"/>
        <v/>
      </c>
      <c r="S25" s="23" t="str">
        <f t="shared" si="10"/>
        <v/>
      </c>
      <c r="T25" s="19" t="s">
        <v>101</v>
      </c>
    </row>
    <row r="26" spans="1:20" ht="27.75" customHeight="1" x14ac:dyDescent="0.25">
      <c r="A26" s="26" t="str">
        <f t="shared" si="0"/>
        <v/>
      </c>
      <c r="B26" s="26" t="str">
        <f t="shared" si="1"/>
        <v/>
      </c>
      <c r="C26" s="27"/>
      <c r="D26" s="28"/>
      <c r="E26" s="26" t="str">
        <f t="shared" si="2"/>
        <v/>
      </c>
      <c r="F26" s="28"/>
      <c r="G26" s="29"/>
      <c r="H26" s="30"/>
      <c r="I26" s="22"/>
      <c r="J26" s="31" t="str">
        <f t="shared" si="3"/>
        <v/>
      </c>
      <c r="K26" s="26" t="str">
        <f t="shared" si="4"/>
        <v/>
      </c>
      <c r="L26" s="28"/>
      <c r="M26" s="29"/>
      <c r="N26" s="26" t="str">
        <f t="shared" si="5"/>
        <v/>
      </c>
      <c r="O26" s="32" t="str">
        <f t="shared" si="6"/>
        <v/>
      </c>
      <c r="P26" s="33" t="str">
        <f t="shared" si="7"/>
        <v/>
      </c>
      <c r="Q26" s="33" t="str">
        <f t="shared" si="8"/>
        <v/>
      </c>
      <c r="R26" s="33" t="str">
        <f t="shared" si="9"/>
        <v/>
      </c>
      <c r="S26" s="31" t="str">
        <f t="shared" si="10"/>
        <v/>
      </c>
      <c r="T26" s="27" t="s">
        <v>101</v>
      </c>
    </row>
    <row r="27" spans="1:20" ht="27.75" customHeight="1" x14ac:dyDescent="0.25">
      <c r="A27" s="18" t="str">
        <f t="shared" si="0"/>
        <v/>
      </c>
      <c r="B27" s="18" t="str">
        <f t="shared" si="1"/>
        <v/>
      </c>
      <c r="C27" s="19"/>
      <c r="D27" s="20"/>
      <c r="E27" s="18" t="str">
        <f t="shared" si="2"/>
        <v/>
      </c>
      <c r="F27" s="20"/>
      <c r="G27" s="21"/>
      <c r="H27" s="22"/>
      <c r="I27" s="22"/>
      <c r="J27" s="23" t="str">
        <f t="shared" si="3"/>
        <v/>
      </c>
      <c r="K27" s="18" t="str">
        <f t="shared" si="4"/>
        <v/>
      </c>
      <c r="L27" s="20"/>
      <c r="M27" s="21"/>
      <c r="N27" s="18" t="str">
        <f t="shared" si="5"/>
        <v/>
      </c>
      <c r="O27" s="24" t="str">
        <f t="shared" si="6"/>
        <v/>
      </c>
      <c r="P27" s="25" t="str">
        <f t="shared" si="7"/>
        <v/>
      </c>
      <c r="Q27" s="25" t="str">
        <f t="shared" si="8"/>
        <v/>
      </c>
      <c r="R27" s="25" t="str">
        <f t="shared" si="9"/>
        <v/>
      </c>
      <c r="S27" s="23" t="str">
        <f t="shared" si="10"/>
        <v/>
      </c>
      <c r="T27" s="19" t="s">
        <v>101</v>
      </c>
    </row>
    <row r="28" spans="1:20" ht="27.75" customHeight="1" x14ac:dyDescent="0.25">
      <c r="A28" s="26" t="str">
        <f t="shared" si="0"/>
        <v/>
      </c>
      <c r="B28" s="26" t="str">
        <f t="shared" si="1"/>
        <v/>
      </c>
      <c r="C28" s="27"/>
      <c r="D28" s="28"/>
      <c r="E28" s="26" t="str">
        <f t="shared" si="2"/>
        <v/>
      </c>
      <c r="F28" s="28"/>
      <c r="G28" s="29"/>
      <c r="H28" s="30"/>
      <c r="I28" s="22"/>
      <c r="J28" s="31" t="str">
        <f t="shared" si="3"/>
        <v/>
      </c>
      <c r="K28" s="26" t="str">
        <f t="shared" si="4"/>
        <v/>
      </c>
      <c r="L28" s="28"/>
      <c r="M28" s="29"/>
      <c r="N28" s="26" t="str">
        <f t="shared" si="5"/>
        <v/>
      </c>
      <c r="O28" s="32" t="str">
        <f t="shared" si="6"/>
        <v/>
      </c>
      <c r="P28" s="33" t="str">
        <f t="shared" si="7"/>
        <v/>
      </c>
      <c r="Q28" s="33" t="str">
        <f t="shared" si="8"/>
        <v/>
      </c>
      <c r="R28" s="33" t="str">
        <f t="shared" si="9"/>
        <v/>
      </c>
      <c r="S28" s="31" t="str">
        <f t="shared" si="10"/>
        <v/>
      </c>
      <c r="T28" s="27" t="s">
        <v>101</v>
      </c>
    </row>
    <row r="29" spans="1:20" ht="27.75" customHeight="1" x14ac:dyDescent="0.25">
      <c r="A29" s="18" t="str">
        <f t="shared" si="0"/>
        <v/>
      </c>
      <c r="B29" s="18" t="str">
        <f t="shared" si="1"/>
        <v/>
      </c>
      <c r="C29" s="19"/>
      <c r="D29" s="20"/>
      <c r="E29" s="18" t="str">
        <f t="shared" si="2"/>
        <v/>
      </c>
      <c r="F29" s="20"/>
      <c r="G29" s="21"/>
      <c r="H29" s="22"/>
      <c r="I29" s="22"/>
      <c r="J29" s="23" t="str">
        <f t="shared" si="3"/>
        <v/>
      </c>
      <c r="K29" s="18" t="str">
        <f t="shared" si="4"/>
        <v/>
      </c>
      <c r="L29" s="20"/>
      <c r="M29" s="21"/>
      <c r="N29" s="18" t="str">
        <f t="shared" si="5"/>
        <v/>
      </c>
      <c r="O29" s="24" t="str">
        <f t="shared" si="6"/>
        <v/>
      </c>
      <c r="P29" s="25" t="str">
        <f t="shared" si="7"/>
        <v/>
      </c>
      <c r="Q29" s="25" t="str">
        <f t="shared" si="8"/>
        <v/>
      </c>
      <c r="R29" s="25" t="str">
        <f t="shared" si="9"/>
        <v/>
      </c>
      <c r="S29" s="23" t="str">
        <f t="shared" si="10"/>
        <v/>
      </c>
      <c r="T29" s="19" t="s">
        <v>101</v>
      </c>
    </row>
    <row r="30" spans="1:20" ht="27.75" customHeight="1" x14ac:dyDescent="0.25">
      <c r="A30" s="26" t="str">
        <f t="shared" si="0"/>
        <v/>
      </c>
      <c r="B30" s="26" t="str">
        <f t="shared" si="1"/>
        <v/>
      </c>
      <c r="C30" s="27"/>
      <c r="D30" s="28"/>
      <c r="E30" s="26" t="str">
        <f t="shared" si="2"/>
        <v/>
      </c>
      <c r="F30" s="28"/>
      <c r="G30" s="29"/>
      <c r="H30" s="30"/>
      <c r="I30" s="22"/>
      <c r="J30" s="31" t="str">
        <f t="shared" si="3"/>
        <v/>
      </c>
      <c r="K30" s="26" t="str">
        <f t="shared" si="4"/>
        <v/>
      </c>
      <c r="L30" s="28"/>
      <c r="M30" s="29"/>
      <c r="N30" s="26" t="str">
        <f t="shared" si="5"/>
        <v/>
      </c>
      <c r="O30" s="32" t="str">
        <f t="shared" si="6"/>
        <v/>
      </c>
      <c r="P30" s="33" t="str">
        <f t="shared" si="7"/>
        <v/>
      </c>
      <c r="Q30" s="33" t="str">
        <f t="shared" si="8"/>
        <v/>
      </c>
      <c r="R30" s="33" t="str">
        <f t="shared" si="9"/>
        <v/>
      </c>
      <c r="S30" s="31" t="str">
        <f t="shared" si="10"/>
        <v/>
      </c>
      <c r="T30" s="27" t="s">
        <v>101</v>
      </c>
    </row>
    <row r="31" spans="1:20" ht="27.75" customHeight="1" x14ac:dyDescent="0.25">
      <c r="A31" s="18" t="str">
        <f t="shared" si="0"/>
        <v/>
      </c>
      <c r="B31" s="18" t="str">
        <f t="shared" si="1"/>
        <v/>
      </c>
      <c r="C31" s="19"/>
      <c r="D31" s="20"/>
      <c r="E31" s="18" t="str">
        <f t="shared" si="2"/>
        <v/>
      </c>
      <c r="F31" s="20"/>
      <c r="G31" s="21"/>
      <c r="H31" s="22"/>
      <c r="I31" s="22"/>
      <c r="J31" s="23" t="str">
        <f t="shared" si="3"/>
        <v/>
      </c>
      <c r="K31" s="18" t="str">
        <f t="shared" si="4"/>
        <v/>
      </c>
      <c r="L31" s="20"/>
      <c r="M31" s="21"/>
      <c r="N31" s="18" t="str">
        <f t="shared" si="5"/>
        <v/>
      </c>
      <c r="O31" s="24" t="str">
        <f t="shared" si="6"/>
        <v/>
      </c>
      <c r="P31" s="25" t="str">
        <f t="shared" si="7"/>
        <v/>
      </c>
      <c r="Q31" s="25" t="str">
        <f t="shared" si="8"/>
        <v/>
      </c>
      <c r="R31" s="25" t="str">
        <f t="shared" si="9"/>
        <v/>
      </c>
      <c r="S31" s="23" t="str">
        <f t="shared" si="10"/>
        <v/>
      </c>
      <c r="T31" s="19" t="s">
        <v>101</v>
      </c>
    </row>
    <row r="32" spans="1:20" ht="27.75" customHeight="1" x14ac:dyDescent="0.25">
      <c r="A32" s="26" t="str">
        <f t="shared" si="0"/>
        <v/>
      </c>
      <c r="B32" s="26" t="str">
        <f t="shared" si="1"/>
        <v/>
      </c>
      <c r="C32" s="27"/>
      <c r="D32" s="28"/>
      <c r="E32" s="26" t="str">
        <f t="shared" si="2"/>
        <v/>
      </c>
      <c r="F32" s="28"/>
      <c r="G32" s="29"/>
      <c r="H32" s="30"/>
      <c r="I32" s="22"/>
      <c r="J32" s="31" t="str">
        <f t="shared" si="3"/>
        <v/>
      </c>
      <c r="K32" s="26" t="str">
        <f t="shared" si="4"/>
        <v/>
      </c>
      <c r="L32" s="28"/>
      <c r="M32" s="29"/>
      <c r="N32" s="26" t="str">
        <f t="shared" si="5"/>
        <v/>
      </c>
      <c r="O32" s="32" t="str">
        <f t="shared" si="6"/>
        <v/>
      </c>
      <c r="P32" s="33" t="str">
        <f t="shared" si="7"/>
        <v/>
      </c>
      <c r="Q32" s="33" t="str">
        <f t="shared" si="8"/>
        <v/>
      </c>
      <c r="R32" s="33" t="str">
        <f t="shared" si="9"/>
        <v/>
      </c>
      <c r="S32" s="31" t="str">
        <f t="shared" si="10"/>
        <v/>
      </c>
      <c r="T32" s="27" t="s">
        <v>101</v>
      </c>
    </row>
    <row r="33" spans="1:20" ht="27.75" customHeight="1" x14ac:dyDescent="0.25">
      <c r="A33" s="18" t="str">
        <f t="shared" si="0"/>
        <v/>
      </c>
      <c r="B33" s="18" t="str">
        <f t="shared" si="1"/>
        <v/>
      </c>
      <c r="C33" s="19"/>
      <c r="D33" s="20"/>
      <c r="E33" s="18" t="str">
        <f t="shared" si="2"/>
        <v/>
      </c>
      <c r="F33" s="20"/>
      <c r="G33" s="21"/>
      <c r="H33" s="22"/>
      <c r="I33" s="22"/>
      <c r="J33" s="23" t="str">
        <f t="shared" si="3"/>
        <v/>
      </c>
      <c r="K33" s="18" t="str">
        <f t="shared" si="4"/>
        <v/>
      </c>
      <c r="L33" s="20"/>
      <c r="M33" s="21"/>
      <c r="N33" s="18" t="str">
        <f t="shared" si="5"/>
        <v/>
      </c>
      <c r="O33" s="24" t="str">
        <f t="shared" si="6"/>
        <v/>
      </c>
      <c r="P33" s="25" t="str">
        <f t="shared" si="7"/>
        <v/>
      </c>
      <c r="Q33" s="25" t="str">
        <f t="shared" si="8"/>
        <v/>
      </c>
      <c r="R33" s="25" t="str">
        <f t="shared" si="9"/>
        <v/>
      </c>
      <c r="S33" s="23" t="str">
        <f t="shared" si="10"/>
        <v/>
      </c>
      <c r="T33" s="19"/>
    </row>
    <row r="34" spans="1:20" ht="27.75" customHeight="1" x14ac:dyDescent="0.25">
      <c r="A34" s="26" t="str">
        <f t="shared" si="0"/>
        <v/>
      </c>
      <c r="B34" s="26" t="str">
        <f t="shared" si="1"/>
        <v/>
      </c>
      <c r="C34" s="27"/>
      <c r="D34" s="28"/>
      <c r="E34" s="26" t="str">
        <f t="shared" si="2"/>
        <v/>
      </c>
      <c r="F34" s="28"/>
      <c r="G34" s="29"/>
      <c r="H34" s="30"/>
      <c r="I34" s="22"/>
      <c r="J34" s="31" t="str">
        <f t="shared" si="3"/>
        <v/>
      </c>
      <c r="K34" s="26" t="str">
        <f t="shared" si="4"/>
        <v/>
      </c>
      <c r="L34" s="28"/>
      <c r="M34" s="29"/>
      <c r="N34" s="26" t="str">
        <f t="shared" si="5"/>
        <v/>
      </c>
      <c r="O34" s="32" t="str">
        <f t="shared" si="6"/>
        <v/>
      </c>
      <c r="P34" s="33" t="str">
        <f t="shared" si="7"/>
        <v/>
      </c>
      <c r="Q34" s="33" t="str">
        <f t="shared" si="8"/>
        <v/>
      </c>
      <c r="R34" s="33" t="str">
        <f t="shared" si="9"/>
        <v/>
      </c>
      <c r="S34" s="31" t="str">
        <f t="shared" si="10"/>
        <v/>
      </c>
      <c r="T34" s="27"/>
    </row>
    <row r="35" spans="1:20" ht="27.75" customHeight="1" x14ac:dyDescent="0.25">
      <c r="A35" s="18" t="str">
        <f t="shared" si="0"/>
        <v/>
      </c>
      <c r="B35" s="18" t="str">
        <f t="shared" si="1"/>
        <v/>
      </c>
      <c r="C35" s="19"/>
      <c r="D35" s="20"/>
      <c r="E35" s="18" t="str">
        <f t="shared" si="2"/>
        <v/>
      </c>
      <c r="F35" s="20"/>
      <c r="G35" s="21"/>
      <c r="H35" s="22"/>
      <c r="I35" s="22"/>
      <c r="J35" s="23" t="str">
        <f t="shared" si="3"/>
        <v/>
      </c>
      <c r="K35" s="18" t="str">
        <f t="shared" si="4"/>
        <v/>
      </c>
      <c r="L35" s="20"/>
      <c r="M35" s="21"/>
      <c r="N35" s="18" t="str">
        <f t="shared" si="5"/>
        <v/>
      </c>
      <c r="O35" s="24" t="str">
        <f t="shared" si="6"/>
        <v/>
      </c>
      <c r="P35" s="25" t="str">
        <f t="shared" si="7"/>
        <v/>
      </c>
      <c r="Q35" s="25" t="str">
        <f t="shared" si="8"/>
        <v/>
      </c>
      <c r="R35" s="25" t="str">
        <f t="shared" si="9"/>
        <v/>
      </c>
      <c r="S35" s="23" t="str">
        <f t="shared" si="10"/>
        <v/>
      </c>
      <c r="T35" s="19"/>
    </row>
    <row r="36" spans="1:20" ht="27.75" customHeight="1" x14ac:dyDescent="0.25">
      <c r="A36" s="26" t="str">
        <f t="shared" si="0"/>
        <v/>
      </c>
      <c r="B36" s="26" t="str">
        <f t="shared" si="1"/>
        <v/>
      </c>
      <c r="C36" s="27"/>
      <c r="D36" s="28"/>
      <c r="E36" s="26" t="str">
        <f t="shared" si="2"/>
        <v/>
      </c>
      <c r="F36" s="28"/>
      <c r="G36" s="29"/>
      <c r="H36" s="30"/>
      <c r="I36" s="22"/>
      <c r="J36" s="31" t="str">
        <f t="shared" si="3"/>
        <v/>
      </c>
      <c r="K36" s="26" t="str">
        <f t="shared" si="4"/>
        <v/>
      </c>
      <c r="L36" s="28"/>
      <c r="M36" s="29"/>
      <c r="N36" s="26" t="str">
        <f t="shared" si="5"/>
        <v/>
      </c>
      <c r="O36" s="32" t="str">
        <f t="shared" si="6"/>
        <v/>
      </c>
      <c r="P36" s="33" t="str">
        <f t="shared" si="7"/>
        <v/>
      </c>
      <c r="Q36" s="33" t="str">
        <f t="shared" si="8"/>
        <v/>
      </c>
      <c r="R36" s="33" t="str">
        <f t="shared" si="9"/>
        <v/>
      </c>
      <c r="S36" s="31" t="str">
        <f t="shared" si="10"/>
        <v/>
      </c>
      <c r="T36" s="27"/>
    </row>
    <row r="37" spans="1:20" ht="27.75" customHeight="1" x14ac:dyDescent="0.25">
      <c r="A37" s="18" t="str">
        <f t="shared" si="0"/>
        <v/>
      </c>
      <c r="B37" s="18" t="str">
        <f t="shared" si="1"/>
        <v/>
      </c>
      <c r="C37" s="19"/>
      <c r="D37" s="20"/>
      <c r="E37" s="18" t="str">
        <f t="shared" si="2"/>
        <v/>
      </c>
      <c r="F37" s="20"/>
      <c r="G37" s="21"/>
      <c r="H37" s="22"/>
      <c r="I37" s="22"/>
      <c r="J37" s="23" t="str">
        <f t="shared" si="3"/>
        <v/>
      </c>
      <c r="K37" s="18" t="str">
        <f t="shared" si="4"/>
        <v/>
      </c>
      <c r="L37" s="20"/>
      <c r="M37" s="21"/>
      <c r="N37" s="18" t="str">
        <f t="shared" si="5"/>
        <v/>
      </c>
      <c r="O37" s="24" t="str">
        <f t="shared" si="6"/>
        <v/>
      </c>
      <c r="P37" s="25" t="str">
        <f t="shared" si="7"/>
        <v/>
      </c>
      <c r="Q37" s="25" t="str">
        <f t="shared" si="8"/>
        <v/>
      </c>
      <c r="R37" s="25" t="str">
        <f t="shared" si="9"/>
        <v/>
      </c>
      <c r="S37" s="23" t="str">
        <f t="shared" si="10"/>
        <v/>
      </c>
      <c r="T37" s="19"/>
    </row>
    <row r="38" spans="1:20" ht="27.75" customHeight="1" x14ac:dyDescent="0.25">
      <c r="A38" s="26" t="str">
        <f t="shared" si="0"/>
        <v/>
      </c>
      <c r="B38" s="26" t="str">
        <f t="shared" si="1"/>
        <v/>
      </c>
      <c r="C38" s="27"/>
      <c r="D38" s="28"/>
      <c r="E38" s="26" t="str">
        <f t="shared" si="2"/>
        <v/>
      </c>
      <c r="F38" s="28"/>
      <c r="G38" s="29"/>
      <c r="H38" s="30"/>
      <c r="I38" s="22"/>
      <c r="J38" s="31" t="str">
        <f t="shared" si="3"/>
        <v/>
      </c>
      <c r="K38" s="26" t="str">
        <f t="shared" si="4"/>
        <v/>
      </c>
      <c r="L38" s="28"/>
      <c r="M38" s="29"/>
      <c r="N38" s="26" t="str">
        <f t="shared" si="5"/>
        <v/>
      </c>
      <c r="O38" s="32" t="str">
        <f t="shared" si="6"/>
        <v/>
      </c>
      <c r="P38" s="33" t="str">
        <f t="shared" si="7"/>
        <v/>
      </c>
      <c r="Q38" s="33" t="str">
        <f t="shared" si="8"/>
        <v/>
      </c>
      <c r="R38" s="33" t="str">
        <f t="shared" si="9"/>
        <v/>
      </c>
      <c r="S38" s="31" t="str">
        <f t="shared" si="10"/>
        <v/>
      </c>
      <c r="T38" s="27"/>
    </row>
    <row r="39" spans="1:20" ht="27.75" customHeight="1" x14ac:dyDescent="0.25">
      <c r="A39" s="18" t="str">
        <f t="shared" si="0"/>
        <v/>
      </c>
      <c r="B39" s="18" t="str">
        <f t="shared" si="1"/>
        <v/>
      </c>
      <c r="C39" s="19"/>
      <c r="D39" s="20"/>
      <c r="E39" s="18" t="str">
        <f t="shared" si="2"/>
        <v/>
      </c>
      <c r="F39" s="20"/>
      <c r="G39" s="21"/>
      <c r="H39" s="22"/>
      <c r="I39" s="22"/>
      <c r="J39" s="23" t="str">
        <f t="shared" si="3"/>
        <v/>
      </c>
      <c r="K39" s="18" t="str">
        <f t="shared" si="4"/>
        <v/>
      </c>
      <c r="L39" s="20"/>
      <c r="M39" s="21"/>
      <c r="N39" s="18" t="str">
        <f t="shared" si="5"/>
        <v/>
      </c>
      <c r="O39" s="24" t="str">
        <f t="shared" si="6"/>
        <v/>
      </c>
      <c r="P39" s="25" t="str">
        <f t="shared" si="7"/>
        <v/>
      </c>
      <c r="Q39" s="25" t="str">
        <f t="shared" si="8"/>
        <v/>
      </c>
      <c r="R39" s="25" t="str">
        <f t="shared" si="9"/>
        <v/>
      </c>
      <c r="S39" s="23" t="str">
        <f t="shared" si="10"/>
        <v/>
      </c>
      <c r="T39" s="19"/>
    </row>
    <row r="40" spans="1:20" ht="27.75" customHeight="1" x14ac:dyDescent="0.25">
      <c r="A40" s="26" t="str">
        <f t="shared" si="0"/>
        <v/>
      </c>
      <c r="B40" s="26" t="str">
        <f t="shared" si="1"/>
        <v/>
      </c>
      <c r="C40" s="27"/>
      <c r="D40" s="28"/>
      <c r="E40" s="26" t="str">
        <f t="shared" si="2"/>
        <v/>
      </c>
      <c r="F40" s="28"/>
      <c r="G40" s="29"/>
      <c r="H40" s="30"/>
      <c r="I40" s="22"/>
      <c r="J40" s="31" t="str">
        <f t="shared" si="3"/>
        <v/>
      </c>
      <c r="K40" s="26" t="str">
        <f t="shared" si="4"/>
        <v/>
      </c>
      <c r="L40" s="28"/>
      <c r="M40" s="29"/>
      <c r="N40" s="26" t="str">
        <f t="shared" si="5"/>
        <v/>
      </c>
      <c r="O40" s="32" t="str">
        <f t="shared" si="6"/>
        <v/>
      </c>
      <c r="P40" s="33" t="str">
        <f t="shared" si="7"/>
        <v/>
      </c>
      <c r="Q40" s="33" t="str">
        <f t="shared" si="8"/>
        <v/>
      </c>
      <c r="R40" s="33" t="str">
        <f t="shared" si="9"/>
        <v/>
      </c>
      <c r="S40" s="31" t="str">
        <f t="shared" si="10"/>
        <v/>
      </c>
      <c r="T40" s="27"/>
    </row>
    <row r="41" spans="1:20" ht="27.75" customHeight="1" x14ac:dyDescent="0.25">
      <c r="A41" s="18" t="str">
        <f t="shared" si="0"/>
        <v/>
      </c>
      <c r="B41" s="18" t="str">
        <f t="shared" si="1"/>
        <v/>
      </c>
      <c r="C41" s="19"/>
      <c r="D41" s="20"/>
      <c r="E41" s="18" t="str">
        <f t="shared" si="2"/>
        <v/>
      </c>
      <c r="F41" s="20"/>
      <c r="G41" s="21"/>
      <c r="H41" s="22"/>
      <c r="I41" s="22"/>
      <c r="J41" s="23" t="str">
        <f t="shared" si="3"/>
        <v/>
      </c>
      <c r="K41" s="18" t="str">
        <f t="shared" si="4"/>
        <v/>
      </c>
      <c r="L41" s="20"/>
      <c r="M41" s="21"/>
      <c r="N41" s="18" t="str">
        <f t="shared" si="5"/>
        <v/>
      </c>
      <c r="O41" s="24" t="str">
        <f t="shared" si="6"/>
        <v/>
      </c>
      <c r="P41" s="25" t="str">
        <f t="shared" si="7"/>
        <v/>
      </c>
      <c r="Q41" s="25" t="str">
        <f t="shared" si="8"/>
        <v/>
      </c>
      <c r="R41" s="25" t="str">
        <f t="shared" si="9"/>
        <v/>
      </c>
      <c r="S41" s="23" t="str">
        <f t="shared" si="10"/>
        <v/>
      </c>
      <c r="T41" s="19"/>
    </row>
    <row r="42" spans="1:20" ht="27.75" customHeight="1" x14ac:dyDescent="0.25">
      <c r="A42" s="26" t="str">
        <f t="shared" si="0"/>
        <v/>
      </c>
      <c r="B42" s="26" t="str">
        <f t="shared" si="1"/>
        <v/>
      </c>
      <c r="C42" s="27"/>
      <c r="D42" s="28"/>
      <c r="E42" s="26" t="str">
        <f t="shared" si="2"/>
        <v/>
      </c>
      <c r="F42" s="28"/>
      <c r="G42" s="29"/>
      <c r="H42" s="30"/>
      <c r="I42" s="22"/>
      <c r="J42" s="31" t="str">
        <f t="shared" si="3"/>
        <v/>
      </c>
      <c r="K42" s="26" t="str">
        <f t="shared" si="4"/>
        <v/>
      </c>
      <c r="L42" s="28"/>
      <c r="M42" s="29"/>
      <c r="N42" s="26" t="str">
        <f t="shared" si="5"/>
        <v/>
      </c>
      <c r="O42" s="32" t="str">
        <f t="shared" si="6"/>
        <v/>
      </c>
      <c r="P42" s="33" t="str">
        <f t="shared" si="7"/>
        <v/>
      </c>
      <c r="Q42" s="33" t="str">
        <f t="shared" si="8"/>
        <v/>
      </c>
      <c r="R42" s="33" t="str">
        <f t="shared" si="9"/>
        <v/>
      </c>
      <c r="S42" s="31" t="str">
        <f t="shared" si="10"/>
        <v/>
      </c>
      <c r="T42" s="27"/>
    </row>
    <row r="43" spans="1:20" ht="27.75" customHeight="1" x14ac:dyDescent="0.25">
      <c r="A43" s="18" t="str">
        <f t="shared" si="0"/>
        <v/>
      </c>
      <c r="B43" s="18" t="str">
        <f t="shared" si="1"/>
        <v/>
      </c>
      <c r="C43" s="19"/>
      <c r="D43" s="20"/>
      <c r="E43" s="18" t="str">
        <f t="shared" si="2"/>
        <v/>
      </c>
      <c r="F43" s="20"/>
      <c r="G43" s="21"/>
      <c r="H43" s="22"/>
      <c r="I43" s="22"/>
      <c r="J43" s="23" t="str">
        <f t="shared" si="3"/>
        <v/>
      </c>
      <c r="K43" s="18" t="str">
        <f t="shared" si="4"/>
        <v/>
      </c>
      <c r="L43" s="20"/>
      <c r="M43" s="21"/>
      <c r="N43" s="18" t="str">
        <f t="shared" si="5"/>
        <v/>
      </c>
      <c r="O43" s="24" t="str">
        <f t="shared" si="6"/>
        <v/>
      </c>
      <c r="P43" s="25" t="str">
        <f t="shared" si="7"/>
        <v/>
      </c>
      <c r="Q43" s="25" t="str">
        <f t="shared" si="8"/>
        <v/>
      </c>
      <c r="R43" s="25" t="str">
        <f t="shared" si="9"/>
        <v/>
      </c>
      <c r="S43" s="23" t="str">
        <f t="shared" si="10"/>
        <v/>
      </c>
      <c r="T43" s="19"/>
    </row>
    <row r="44" spans="1:20" ht="27.75" customHeight="1" x14ac:dyDescent="0.25">
      <c r="A44" s="26" t="str">
        <f t="shared" si="0"/>
        <v/>
      </c>
      <c r="B44" s="26" t="str">
        <f t="shared" si="1"/>
        <v/>
      </c>
      <c r="C44" s="27"/>
      <c r="D44" s="28"/>
      <c r="E44" s="26" t="str">
        <f t="shared" si="2"/>
        <v/>
      </c>
      <c r="F44" s="28"/>
      <c r="G44" s="29"/>
      <c r="H44" s="30"/>
      <c r="I44" s="22"/>
      <c r="J44" s="31" t="str">
        <f t="shared" si="3"/>
        <v/>
      </c>
      <c r="K44" s="26" t="str">
        <f t="shared" si="4"/>
        <v/>
      </c>
      <c r="L44" s="28"/>
      <c r="M44" s="29"/>
      <c r="N44" s="26" t="str">
        <f t="shared" si="5"/>
        <v/>
      </c>
      <c r="O44" s="32" t="str">
        <f t="shared" si="6"/>
        <v/>
      </c>
      <c r="P44" s="33" t="str">
        <f t="shared" si="7"/>
        <v/>
      </c>
      <c r="Q44" s="33" t="str">
        <f t="shared" si="8"/>
        <v/>
      </c>
      <c r="R44" s="33" t="str">
        <f t="shared" si="9"/>
        <v/>
      </c>
      <c r="S44" s="31" t="str">
        <f t="shared" si="10"/>
        <v/>
      </c>
      <c r="T44" s="27"/>
    </row>
    <row r="45" spans="1:20" ht="27.75" customHeight="1" x14ac:dyDescent="0.25">
      <c r="A45" s="18" t="str">
        <f t="shared" si="0"/>
        <v/>
      </c>
      <c r="B45" s="18" t="str">
        <f t="shared" si="1"/>
        <v/>
      </c>
      <c r="C45" s="19"/>
      <c r="D45" s="20"/>
      <c r="E45" s="18" t="str">
        <f t="shared" si="2"/>
        <v/>
      </c>
      <c r="F45" s="20"/>
      <c r="G45" s="21"/>
      <c r="H45" s="22"/>
      <c r="I45" s="22"/>
      <c r="J45" s="23" t="str">
        <f t="shared" si="3"/>
        <v/>
      </c>
      <c r="K45" s="18" t="str">
        <f t="shared" si="4"/>
        <v/>
      </c>
      <c r="L45" s="20"/>
      <c r="M45" s="21"/>
      <c r="N45" s="18" t="str">
        <f t="shared" si="5"/>
        <v/>
      </c>
      <c r="O45" s="24" t="str">
        <f t="shared" si="6"/>
        <v/>
      </c>
      <c r="P45" s="25" t="str">
        <f t="shared" si="7"/>
        <v/>
      </c>
      <c r="Q45" s="25" t="str">
        <f t="shared" si="8"/>
        <v/>
      </c>
      <c r="R45" s="25" t="str">
        <f t="shared" si="9"/>
        <v/>
      </c>
      <c r="S45" s="23" t="str">
        <f t="shared" si="10"/>
        <v/>
      </c>
      <c r="T45" s="19"/>
    </row>
    <row r="46" spans="1:20" ht="27.75" customHeight="1" x14ac:dyDescent="0.25">
      <c r="A46" s="26" t="str">
        <f t="shared" si="0"/>
        <v/>
      </c>
      <c r="B46" s="26" t="str">
        <f t="shared" si="1"/>
        <v/>
      </c>
      <c r="C46" s="27"/>
      <c r="D46" s="28"/>
      <c r="E46" s="26" t="str">
        <f t="shared" si="2"/>
        <v/>
      </c>
      <c r="F46" s="28"/>
      <c r="G46" s="29"/>
      <c r="H46" s="30"/>
      <c r="I46" s="22"/>
      <c r="J46" s="31" t="str">
        <f t="shared" si="3"/>
        <v/>
      </c>
      <c r="K46" s="26" t="str">
        <f t="shared" si="4"/>
        <v/>
      </c>
      <c r="L46" s="28"/>
      <c r="M46" s="29"/>
      <c r="N46" s="26" t="str">
        <f t="shared" si="5"/>
        <v/>
      </c>
      <c r="O46" s="32" t="str">
        <f t="shared" si="6"/>
        <v/>
      </c>
      <c r="P46" s="33" t="str">
        <f t="shared" si="7"/>
        <v/>
      </c>
      <c r="Q46" s="33" t="str">
        <f t="shared" si="8"/>
        <v/>
      </c>
      <c r="R46" s="33" t="str">
        <f t="shared" si="9"/>
        <v/>
      </c>
      <c r="S46" s="31" t="str">
        <f t="shared" si="10"/>
        <v/>
      </c>
      <c r="T46" s="27"/>
    </row>
    <row r="47" spans="1:20" ht="27.75" customHeight="1" x14ac:dyDescent="0.25">
      <c r="A47" s="18" t="str">
        <f t="shared" si="0"/>
        <v/>
      </c>
      <c r="B47" s="18" t="str">
        <f t="shared" si="1"/>
        <v/>
      </c>
      <c r="C47" s="19"/>
      <c r="D47" s="20"/>
      <c r="E47" s="18" t="str">
        <f t="shared" si="2"/>
        <v/>
      </c>
      <c r="F47" s="20"/>
      <c r="G47" s="21"/>
      <c r="H47" s="22"/>
      <c r="I47" s="22"/>
      <c r="J47" s="23" t="str">
        <f t="shared" si="3"/>
        <v/>
      </c>
      <c r="K47" s="18" t="str">
        <f t="shared" si="4"/>
        <v/>
      </c>
      <c r="L47" s="20"/>
      <c r="M47" s="21"/>
      <c r="N47" s="18" t="str">
        <f t="shared" si="5"/>
        <v/>
      </c>
      <c r="O47" s="24" t="str">
        <f t="shared" si="6"/>
        <v/>
      </c>
      <c r="P47" s="25" t="str">
        <f t="shared" si="7"/>
        <v/>
      </c>
      <c r="Q47" s="25" t="str">
        <f t="shared" si="8"/>
        <v/>
      </c>
      <c r="R47" s="25" t="str">
        <f t="shared" si="9"/>
        <v/>
      </c>
      <c r="S47" s="23" t="str">
        <f t="shared" si="10"/>
        <v/>
      </c>
      <c r="T47" s="19"/>
    </row>
    <row r="48" spans="1:20" ht="27.75" customHeight="1" x14ac:dyDescent="0.25">
      <c r="A48" s="26" t="str">
        <f t="shared" si="0"/>
        <v/>
      </c>
      <c r="B48" s="26" t="str">
        <f t="shared" si="1"/>
        <v/>
      </c>
      <c r="C48" s="27"/>
      <c r="D48" s="28"/>
      <c r="E48" s="26" t="str">
        <f t="shared" si="2"/>
        <v/>
      </c>
      <c r="F48" s="28"/>
      <c r="G48" s="29"/>
      <c r="H48" s="30"/>
      <c r="I48" s="22"/>
      <c r="J48" s="31" t="str">
        <f t="shared" si="3"/>
        <v/>
      </c>
      <c r="K48" s="26" t="str">
        <f t="shared" si="4"/>
        <v/>
      </c>
      <c r="L48" s="28"/>
      <c r="M48" s="29"/>
      <c r="N48" s="26" t="str">
        <f t="shared" si="5"/>
        <v/>
      </c>
      <c r="O48" s="32" t="str">
        <f t="shared" si="6"/>
        <v/>
      </c>
      <c r="P48" s="33" t="str">
        <f t="shared" si="7"/>
        <v/>
      </c>
      <c r="Q48" s="33" t="str">
        <f t="shared" si="8"/>
        <v/>
      </c>
      <c r="R48" s="33" t="str">
        <f t="shared" si="9"/>
        <v/>
      </c>
      <c r="S48" s="31" t="str">
        <f t="shared" si="10"/>
        <v/>
      </c>
      <c r="T48" s="27"/>
    </row>
    <row r="49" spans="1:20" ht="27.75" customHeight="1" x14ac:dyDescent="0.25">
      <c r="A49" s="18" t="str">
        <f t="shared" si="0"/>
        <v/>
      </c>
      <c r="B49" s="18" t="str">
        <f t="shared" si="1"/>
        <v/>
      </c>
      <c r="C49" s="19"/>
      <c r="D49" s="20"/>
      <c r="E49" s="18" t="str">
        <f t="shared" si="2"/>
        <v/>
      </c>
      <c r="F49" s="20"/>
      <c r="G49" s="21"/>
      <c r="H49" s="22"/>
      <c r="I49" s="22"/>
      <c r="J49" s="23" t="str">
        <f t="shared" si="3"/>
        <v/>
      </c>
      <c r="K49" s="18" t="str">
        <f t="shared" si="4"/>
        <v/>
      </c>
      <c r="L49" s="20"/>
      <c r="M49" s="21"/>
      <c r="N49" s="18" t="str">
        <f t="shared" si="5"/>
        <v/>
      </c>
      <c r="O49" s="24" t="str">
        <f t="shared" si="6"/>
        <v/>
      </c>
      <c r="P49" s="25" t="str">
        <f t="shared" si="7"/>
        <v/>
      </c>
      <c r="Q49" s="25" t="str">
        <f t="shared" si="8"/>
        <v/>
      </c>
      <c r="R49" s="25" t="str">
        <f t="shared" si="9"/>
        <v/>
      </c>
      <c r="S49" s="23" t="str">
        <f t="shared" si="10"/>
        <v/>
      </c>
      <c r="T49" s="19"/>
    </row>
    <row r="50" spans="1:20" ht="27.75" customHeight="1" x14ac:dyDescent="0.25">
      <c r="A50" s="26" t="str">
        <f t="shared" si="0"/>
        <v/>
      </c>
      <c r="B50" s="26" t="str">
        <f t="shared" si="1"/>
        <v/>
      </c>
      <c r="C50" s="27"/>
      <c r="D50" s="28"/>
      <c r="E50" s="26" t="str">
        <f t="shared" si="2"/>
        <v/>
      </c>
      <c r="F50" s="28"/>
      <c r="G50" s="29"/>
      <c r="H50" s="30"/>
      <c r="I50" s="22"/>
      <c r="J50" s="31" t="str">
        <f t="shared" si="3"/>
        <v/>
      </c>
      <c r="K50" s="26" t="str">
        <f t="shared" si="4"/>
        <v/>
      </c>
      <c r="L50" s="28"/>
      <c r="M50" s="29"/>
      <c r="N50" s="26" t="str">
        <f t="shared" si="5"/>
        <v/>
      </c>
      <c r="O50" s="32" t="str">
        <f t="shared" si="6"/>
        <v/>
      </c>
      <c r="P50" s="33" t="str">
        <f t="shared" si="7"/>
        <v/>
      </c>
      <c r="Q50" s="33" t="str">
        <f t="shared" si="8"/>
        <v/>
      </c>
      <c r="R50" s="33" t="str">
        <f t="shared" si="9"/>
        <v/>
      </c>
      <c r="S50" s="31" t="str">
        <f t="shared" si="10"/>
        <v/>
      </c>
      <c r="T50" s="27"/>
    </row>
    <row r="51" spans="1:20" ht="27.75" customHeight="1" x14ac:dyDescent="0.25">
      <c r="A51" s="18" t="str">
        <f t="shared" si="0"/>
        <v/>
      </c>
      <c r="B51" s="18" t="str">
        <f t="shared" si="1"/>
        <v/>
      </c>
      <c r="C51" s="19"/>
      <c r="D51" s="20"/>
      <c r="E51" s="18" t="str">
        <f t="shared" si="2"/>
        <v/>
      </c>
      <c r="F51" s="20"/>
      <c r="G51" s="21"/>
      <c r="H51" s="22"/>
      <c r="I51" s="22"/>
      <c r="J51" s="23" t="str">
        <f t="shared" si="3"/>
        <v/>
      </c>
      <c r="K51" s="18" t="str">
        <f t="shared" si="4"/>
        <v/>
      </c>
      <c r="L51" s="20"/>
      <c r="M51" s="21"/>
      <c r="N51" s="18" t="str">
        <f t="shared" si="5"/>
        <v/>
      </c>
      <c r="O51" s="24" t="str">
        <f t="shared" si="6"/>
        <v/>
      </c>
      <c r="P51" s="25" t="str">
        <f t="shared" si="7"/>
        <v/>
      </c>
      <c r="Q51" s="25" t="str">
        <f t="shared" si="8"/>
        <v/>
      </c>
      <c r="R51" s="25" t="str">
        <f t="shared" si="9"/>
        <v/>
      </c>
      <c r="S51" s="23" t="str">
        <f t="shared" si="10"/>
        <v/>
      </c>
      <c r="T51" s="19"/>
    </row>
    <row r="52" spans="1:20" ht="27.75" customHeight="1" x14ac:dyDescent="0.25">
      <c r="A52" s="26" t="str">
        <f t="shared" si="0"/>
        <v/>
      </c>
      <c r="B52" s="26" t="str">
        <f t="shared" si="1"/>
        <v/>
      </c>
      <c r="C52" s="27"/>
      <c r="D52" s="28"/>
      <c r="E52" s="26" t="str">
        <f t="shared" si="2"/>
        <v/>
      </c>
      <c r="F52" s="28"/>
      <c r="G52" s="29"/>
      <c r="H52" s="30"/>
      <c r="I52" s="22"/>
      <c r="J52" s="31" t="str">
        <f t="shared" si="3"/>
        <v/>
      </c>
      <c r="K52" s="26" t="str">
        <f t="shared" si="4"/>
        <v/>
      </c>
      <c r="L52" s="28"/>
      <c r="M52" s="29"/>
      <c r="N52" s="26" t="str">
        <f t="shared" si="5"/>
        <v/>
      </c>
      <c r="O52" s="32" t="str">
        <f t="shared" si="6"/>
        <v/>
      </c>
      <c r="P52" s="33" t="str">
        <f t="shared" si="7"/>
        <v/>
      </c>
      <c r="Q52" s="33" t="str">
        <f t="shared" si="8"/>
        <v/>
      </c>
      <c r="R52" s="33" t="str">
        <f t="shared" si="9"/>
        <v/>
      </c>
      <c r="S52" s="31" t="str">
        <f t="shared" si="10"/>
        <v/>
      </c>
      <c r="T52" s="27"/>
    </row>
    <row r="53" spans="1:20" ht="27.75" customHeight="1" x14ac:dyDescent="0.25">
      <c r="A53" s="18" t="str">
        <f t="shared" si="0"/>
        <v/>
      </c>
      <c r="B53" s="18" t="str">
        <f t="shared" si="1"/>
        <v/>
      </c>
      <c r="C53" s="19"/>
      <c r="D53" s="20"/>
      <c r="E53" s="18" t="str">
        <f t="shared" si="2"/>
        <v/>
      </c>
      <c r="F53" s="20"/>
      <c r="G53" s="21"/>
      <c r="H53" s="22"/>
      <c r="I53" s="22"/>
      <c r="J53" s="23" t="str">
        <f t="shared" si="3"/>
        <v/>
      </c>
      <c r="K53" s="18" t="str">
        <f t="shared" si="4"/>
        <v/>
      </c>
      <c r="L53" s="20"/>
      <c r="M53" s="21"/>
      <c r="N53" s="18" t="str">
        <f t="shared" si="5"/>
        <v/>
      </c>
      <c r="O53" s="24" t="str">
        <f t="shared" si="6"/>
        <v/>
      </c>
      <c r="P53" s="25" t="str">
        <f t="shared" si="7"/>
        <v/>
      </c>
      <c r="Q53" s="25" t="str">
        <f t="shared" si="8"/>
        <v/>
      </c>
      <c r="R53" s="25" t="str">
        <f t="shared" si="9"/>
        <v/>
      </c>
      <c r="S53" s="23" t="str">
        <f t="shared" si="10"/>
        <v/>
      </c>
      <c r="T53" s="19"/>
    </row>
    <row r="54" spans="1:20" ht="27.75" customHeight="1" x14ac:dyDescent="0.25">
      <c r="A54" s="26" t="str">
        <f t="shared" si="0"/>
        <v/>
      </c>
      <c r="B54" s="26" t="str">
        <f t="shared" si="1"/>
        <v/>
      </c>
      <c r="C54" s="27"/>
      <c r="D54" s="28"/>
      <c r="E54" s="26" t="str">
        <f t="shared" si="2"/>
        <v/>
      </c>
      <c r="F54" s="28"/>
      <c r="G54" s="29"/>
      <c r="H54" s="30"/>
      <c r="I54" s="22"/>
      <c r="J54" s="31" t="str">
        <f t="shared" si="3"/>
        <v/>
      </c>
      <c r="K54" s="26" t="str">
        <f t="shared" si="4"/>
        <v/>
      </c>
      <c r="L54" s="28"/>
      <c r="M54" s="29"/>
      <c r="N54" s="26" t="str">
        <f t="shared" si="5"/>
        <v/>
      </c>
      <c r="O54" s="32" t="str">
        <f t="shared" si="6"/>
        <v/>
      </c>
      <c r="P54" s="33" t="str">
        <f t="shared" si="7"/>
        <v/>
      </c>
      <c r="Q54" s="33" t="str">
        <f t="shared" si="8"/>
        <v/>
      </c>
      <c r="R54" s="33" t="str">
        <f t="shared" si="9"/>
        <v/>
      </c>
      <c r="S54" s="31" t="str">
        <f t="shared" si="10"/>
        <v/>
      </c>
      <c r="T54" s="27"/>
    </row>
    <row r="55" spans="1:20" ht="27.75" customHeight="1" x14ac:dyDescent="0.25">
      <c r="A55" s="18" t="str">
        <f t="shared" si="0"/>
        <v/>
      </c>
      <c r="B55" s="18" t="str">
        <f t="shared" si="1"/>
        <v/>
      </c>
      <c r="C55" s="19"/>
      <c r="D55" s="20"/>
      <c r="E55" s="18" t="str">
        <f t="shared" si="2"/>
        <v/>
      </c>
      <c r="F55" s="20"/>
      <c r="G55" s="21"/>
      <c r="H55" s="22"/>
      <c r="I55" s="22"/>
      <c r="J55" s="23" t="str">
        <f t="shared" si="3"/>
        <v/>
      </c>
      <c r="K55" s="18" t="str">
        <f t="shared" si="4"/>
        <v/>
      </c>
      <c r="L55" s="20"/>
      <c r="M55" s="21"/>
      <c r="N55" s="18" t="str">
        <f t="shared" si="5"/>
        <v/>
      </c>
      <c r="O55" s="24" t="str">
        <f t="shared" si="6"/>
        <v/>
      </c>
      <c r="P55" s="25" t="str">
        <f t="shared" si="7"/>
        <v/>
      </c>
      <c r="Q55" s="25" t="str">
        <f t="shared" si="8"/>
        <v/>
      </c>
      <c r="R55" s="25" t="str">
        <f t="shared" si="9"/>
        <v/>
      </c>
      <c r="S55" s="23" t="str">
        <f t="shared" si="10"/>
        <v/>
      </c>
      <c r="T55" s="19"/>
    </row>
    <row r="56" spans="1:20" ht="27.75" customHeight="1" x14ac:dyDescent="0.25">
      <c r="A56" s="26" t="str">
        <f t="shared" si="0"/>
        <v/>
      </c>
      <c r="B56" s="26" t="str">
        <f t="shared" si="1"/>
        <v/>
      </c>
      <c r="C56" s="27"/>
      <c r="D56" s="28"/>
      <c r="E56" s="26" t="str">
        <f t="shared" si="2"/>
        <v/>
      </c>
      <c r="F56" s="28"/>
      <c r="G56" s="29"/>
      <c r="H56" s="30"/>
      <c r="I56" s="22"/>
      <c r="J56" s="31" t="str">
        <f t="shared" si="3"/>
        <v/>
      </c>
      <c r="K56" s="26" t="str">
        <f t="shared" si="4"/>
        <v/>
      </c>
      <c r="L56" s="28"/>
      <c r="M56" s="29"/>
      <c r="N56" s="26" t="str">
        <f t="shared" si="5"/>
        <v/>
      </c>
      <c r="O56" s="32" t="str">
        <f t="shared" si="6"/>
        <v/>
      </c>
      <c r="P56" s="33" t="str">
        <f t="shared" si="7"/>
        <v/>
      </c>
      <c r="Q56" s="33" t="str">
        <f t="shared" si="8"/>
        <v/>
      </c>
      <c r="R56" s="33" t="str">
        <f t="shared" si="9"/>
        <v/>
      </c>
      <c r="S56" s="31" t="str">
        <f t="shared" si="10"/>
        <v/>
      </c>
      <c r="T56" s="27"/>
    </row>
    <row r="57" spans="1:20" ht="27.75" customHeight="1" x14ac:dyDescent="0.25">
      <c r="A57" s="18" t="str">
        <f t="shared" si="0"/>
        <v/>
      </c>
      <c r="B57" s="18" t="str">
        <f t="shared" si="1"/>
        <v/>
      </c>
      <c r="C57" s="19"/>
      <c r="D57" s="20"/>
      <c r="E57" s="18" t="str">
        <f t="shared" si="2"/>
        <v/>
      </c>
      <c r="F57" s="20"/>
      <c r="G57" s="21"/>
      <c r="H57" s="22"/>
      <c r="I57" s="22"/>
      <c r="J57" s="23" t="str">
        <f t="shared" si="3"/>
        <v/>
      </c>
      <c r="K57" s="18" t="str">
        <f t="shared" si="4"/>
        <v/>
      </c>
      <c r="L57" s="20"/>
      <c r="M57" s="21"/>
      <c r="N57" s="18" t="str">
        <f t="shared" si="5"/>
        <v/>
      </c>
      <c r="O57" s="24" t="str">
        <f t="shared" si="6"/>
        <v/>
      </c>
      <c r="P57" s="25" t="str">
        <f t="shared" si="7"/>
        <v/>
      </c>
      <c r="Q57" s="25" t="str">
        <f t="shared" si="8"/>
        <v/>
      </c>
      <c r="R57" s="25" t="str">
        <f t="shared" si="9"/>
        <v/>
      </c>
      <c r="S57" s="23" t="str">
        <f t="shared" si="10"/>
        <v/>
      </c>
      <c r="T57" s="19"/>
    </row>
    <row r="58" spans="1:20" ht="27.75" customHeight="1" x14ac:dyDescent="0.25">
      <c r="A58" s="26" t="str">
        <f t="shared" si="0"/>
        <v/>
      </c>
      <c r="B58" s="26" t="str">
        <f t="shared" si="1"/>
        <v/>
      </c>
      <c r="C58" s="27"/>
      <c r="D58" s="28"/>
      <c r="E58" s="26" t="str">
        <f t="shared" si="2"/>
        <v/>
      </c>
      <c r="F58" s="28"/>
      <c r="G58" s="29"/>
      <c r="H58" s="30"/>
      <c r="I58" s="22"/>
      <c r="J58" s="31" t="str">
        <f t="shared" si="3"/>
        <v/>
      </c>
      <c r="K58" s="26" t="str">
        <f t="shared" si="4"/>
        <v/>
      </c>
      <c r="L58" s="28"/>
      <c r="M58" s="29"/>
      <c r="N58" s="26" t="str">
        <f t="shared" si="5"/>
        <v/>
      </c>
      <c r="O58" s="32" t="str">
        <f t="shared" si="6"/>
        <v/>
      </c>
      <c r="P58" s="33" t="str">
        <f t="shared" si="7"/>
        <v/>
      </c>
      <c r="Q58" s="33" t="str">
        <f t="shared" si="8"/>
        <v/>
      </c>
      <c r="R58" s="33" t="str">
        <f t="shared" si="9"/>
        <v/>
      </c>
      <c r="S58" s="31" t="str">
        <f t="shared" si="10"/>
        <v/>
      </c>
      <c r="T58" s="27"/>
    </row>
    <row r="59" spans="1:20" ht="27.75" customHeight="1" x14ac:dyDescent="0.25">
      <c r="A59" s="18" t="str">
        <f t="shared" si="0"/>
        <v/>
      </c>
      <c r="B59" s="18" t="str">
        <f t="shared" si="1"/>
        <v/>
      </c>
      <c r="C59" s="19"/>
      <c r="D59" s="20"/>
      <c r="E59" s="18" t="str">
        <f t="shared" si="2"/>
        <v/>
      </c>
      <c r="F59" s="20"/>
      <c r="G59" s="21"/>
      <c r="H59" s="22"/>
      <c r="I59" s="22"/>
      <c r="J59" s="23" t="str">
        <f t="shared" si="3"/>
        <v/>
      </c>
      <c r="K59" s="18" t="str">
        <f t="shared" si="4"/>
        <v/>
      </c>
      <c r="L59" s="20"/>
      <c r="M59" s="21"/>
      <c r="N59" s="18" t="str">
        <f t="shared" si="5"/>
        <v/>
      </c>
      <c r="O59" s="24" t="str">
        <f t="shared" si="6"/>
        <v/>
      </c>
      <c r="P59" s="25" t="str">
        <f t="shared" si="7"/>
        <v/>
      </c>
      <c r="Q59" s="25" t="str">
        <f t="shared" si="8"/>
        <v/>
      </c>
      <c r="R59" s="25" t="str">
        <f t="shared" si="9"/>
        <v/>
      </c>
      <c r="S59" s="23" t="str">
        <f t="shared" si="10"/>
        <v/>
      </c>
      <c r="T59" s="19"/>
    </row>
    <row r="60" spans="1:20" ht="27.75" customHeight="1" x14ac:dyDescent="0.25">
      <c r="A60" s="26" t="str">
        <f t="shared" si="0"/>
        <v/>
      </c>
      <c r="B60" s="26" t="str">
        <f t="shared" si="1"/>
        <v/>
      </c>
      <c r="C60" s="27"/>
      <c r="D60" s="28"/>
      <c r="E60" s="26" t="str">
        <f t="shared" si="2"/>
        <v/>
      </c>
      <c r="F60" s="28"/>
      <c r="G60" s="29"/>
      <c r="H60" s="30"/>
      <c r="I60" s="22"/>
      <c r="J60" s="31" t="str">
        <f t="shared" si="3"/>
        <v/>
      </c>
      <c r="K60" s="26" t="str">
        <f t="shared" si="4"/>
        <v/>
      </c>
      <c r="L60" s="28"/>
      <c r="M60" s="29"/>
      <c r="N60" s="26" t="str">
        <f t="shared" si="5"/>
        <v/>
      </c>
      <c r="O60" s="32" t="str">
        <f t="shared" si="6"/>
        <v/>
      </c>
      <c r="P60" s="33" t="str">
        <f t="shared" si="7"/>
        <v/>
      </c>
      <c r="Q60" s="33" t="str">
        <f t="shared" si="8"/>
        <v/>
      </c>
      <c r="R60" s="33" t="str">
        <f t="shared" si="9"/>
        <v/>
      </c>
      <c r="S60" s="31" t="str">
        <f t="shared" si="10"/>
        <v/>
      </c>
      <c r="T60" s="27"/>
    </row>
    <row r="61" spans="1:20" ht="27.75" customHeight="1" x14ac:dyDescent="0.25">
      <c r="A61" s="18" t="str">
        <f t="shared" si="0"/>
        <v/>
      </c>
      <c r="B61" s="18" t="str">
        <f t="shared" si="1"/>
        <v/>
      </c>
      <c r="C61" s="19"/>
      <c r="D61" s="20"/>
      <c r="E61" s="18" t="str">
        <f t="shared" si="2"/>
        <v/>
      </c>
      <c r="F61" s="20"/>
      <c r="G61" s="21"/>
      <c r="H61" s="22"/>
      <c r="I61" s="22"/>
      <c r="J61" s="23" t="str">
        <f t="shared" si="3"/>
        <v/>
      </c>
      <c r="K61" s="18" t="str">
        <f t="shared" si="4"/>
        <v/>
      </c>
      <c r="L61" s="20"/>
      <c r="M61" s="21"/>
      <c r="N61" s="18" t="str">
        <f t="shared" si="5"/>
        <v/>
      </c>
      <c r="O61" s="24" t="str">
        <f t="shared" si="6"/>
        <v/>
      </c>
      <c r="P61" s="25" t="str">
        <f t="shared" si="7"/>
        <v/>
      </c>
      <c r="Q61" s="25" t="str">
        <f t="shared" si="8"/>
        <v/>
      </c>
      <c r="R61" s="25" t="str">
        <f t="shared" si="9"/>
        <v/>
      </c>
      <c r="S61" s="23" t="str">
        <f t="shared" si="10"/>
        <v/>
      </c>
      <c r="T61" s="19"/>
    </row>
    <row r="62" spans="1:20" ht="27.75" customHeight="1" x14ac:dyDescent="0.25">
      <c r="A62" s="26" t="str">
        <f t="shared" si="0"/>
        <v/>
      </c>
      <c r="B62" s="26" t="str">
        <f t="shared" si="1"/>
        <v/>
      </c>
      <c r="C62" s="27"/>
      <c r="D62" s="28"/>
      <c r="E62" s="26" t="str">
        <f t="shared" si="2"/>
        <v/>
      </c>
      <c r="F62" s="28"/>
      <c r="G62" s="29"/>
      <c r="H62" s="30"/>
      <c r="I62" s="22"/>
      <c r="J62" s="31" t="str">
        <f t="shared" si="3"/>
        <v/>
      </c>
      <c r="K62" s="26" t="str">
        <f t="shared" si="4"/>
        <v/>
      </c>
      <c r="L62" s="28"/>
      <c r="M62" s="29"/>
      <c r="N62" s="26" t="str">
        <f t="shared" si="5"/>
        <v/>
      </c>
      <c r="O62" s="32" t="str">
        <f t="shared" si="6"/>
        <v/>
      </c>
      <c r="P62" s="33" t="str">
        <f t="shared" si="7"/>
        <v/>
      </c>
      <c r="Q62" s="33" t="str">
        <f t="shared" si="8"/>
        <v/>
      </c>
      <c r="R62" s="33" t="str">
        <f t="shared" si="9"/>
        <v/>
      </c>
      <c r="S62" s="31" t="str">
        <f t="shared" si="10"/>
        <v/>
      </c>
      <c r="T62" s="27"/>
    </row>
    <row r="63" spans="1:20" ht="27.75" customHeight="1" x14ac:dyDescent="0.25">
      <c r="A63" s="18" t="str">
        <f t="shared" si="0"/>
        <v/>
      </c>
      <c r="B63" s="18" t="str">
        <f t="shared" si="1"/>
        <v/>
      </c>
      <c r="C63" s="19"/>
      <c r="D63" s="20"/>
      <c r="E63" s="18" t="str">
        <f t="shared" si="2"/>
        <v/>
      </c>
      <c r="F63" s="20"/>
      <c r="G63" s="21"/>
      <c r="H63" s="22"/>
      <c r="I63" s="22"/>
      <c r="J63" s="23" t="str">
        <f t="shared" si="3"/>
        <v/>
      </c>
      <c r="K63" s="18" t="str">
        <f t="shared" si="4"/>
        <v/>
      </c>
      <c r="L63" s="20"/>
      <c r="M63" s="21"/>
      <c r="N63" s="18" t="str">
        <f t="shared" si="5"/>
        <v/>
      </c>
      <c r="O63" s="24" t="str">
        <f t="shared" si="6"/>
        <v/>
      </c>
      <c r="P63" s="25" t="str">
        <f t="shared" si="7"/>
        <v/>
      </c>
      <c r="Q63" s="25" t="str">
        <f t="shared" si="8"/>
        <v/>
      </c>
      <c r="R63" s="25" t="str">
        <f t="shared" si="9"/>
        <v/>
      </c>
      <c r="S63" s="23" t="str">
        <f t="shared" si="10"/>
        <v/>
      </c>
      <c r="T63" s="19"/>
    </row>
    <row r="64" spans="1:20" ht="27.75" customHeight="1" x14ac:dyDescent="0.25">
      <c r="A64" s="26" t="str">
        <f t="shared" si="0"/>
        <v/>
      </c>
      <c r="B64" s="26" t="str">
        <f t="shared" si="1"/>
        <v/>
      </c>
      <c r="C64" s="27"/>
      <c r="D64" s="28"/>
      <c r="E64" s="26" t="str">
        <f t="shared" si="2"/>
        <v/>
      </c>
      <c r="F64" s="28"/>
      <c r="G64" s="29"/>
      <c r="H64" s="30"/>
      <c r="I64" s="22"/>
      <c r="J64" s="31" t="str">
        <f t="shared" si="3"/>
        <v/>
      </c>
      <c r="K64" s="26" t="str">
        <f t="shared" si="4"/>
        <v/>
      </c>
      <c r="L64" s="28"/>
      <c r="M64" s="29"/>
      <c r="N64" s="26" t="str">
        <f t="shared" si="5"/>
        <v/>
      </c>
      <c r="O64" s="32" t="str">
        <f t="shared" si="6"/>
        <v/>
      </c>
      <c r="P64" s="33" t="str">
        <f t="shared" si="7"/>
        <v/>
      </c>
      <c r="Q64" s="33" t="str">
        <f t="shared" si="8"/>
        <v/>
      </c>
      <c r="R64" s="33" t="str">
        <f t="shared" si="9"/>
        <v/>
      </c>
      <c r="S64" s="31" t="str">
        <f t="shared" si="10"/>
        <v/>
      </c>
      <c r="T64" s="27"/>
    </row>
    <row r="65" spans="1:20" ht="27.75" customHeight="1" x14ac:dyDescent="0.25">
      <c r="A65" s="18" t="str">
        <f t="shared" si="0"/>
        <v/>
      </c>
      <c r="B65" s="18" t="str">
        <f t="shared" si="1"/>
        <v/>
      </c>
      <c r="C65" s="19"/>
      <c r="D65" s="20"/>
      <c r="E65" s="18" t="str">
        <f t="shared" si="2"/>
        <v/>
      </c>
      <c r="F65" s="20"/>
      <c r="G65" s="21"/>
      <c r="H65" s="22"/>
      <c r="I65" s="22"/>
      <c r="J65" s="23" t="str">
        <f t="shared" si="3"/>
        <v/>
      </c>
      <c r="K65" s="18" t="str">
        <f t="shared" si="4"/>
        <v/>
      </c>
      <c r="L65" s="20"/>
      <c r="M65" s="21"/>
      <c r="N65" s="18" t="str">
        <f t="shared" si="5"/>
        <v/>
      </c>
      <c r="O65" s="24" t="str">
        <f t="shared" si="6"/>
        <v/>
      </c>
      <c r="P65" s="25" t="str">
        <f t="shared" si="7"/>
        <v/>
      </c>
      <c r="Q65" s="25" t="str">
        <f t="shared" si="8"/>
        <v/>
      </c>
      <c r="R65" s="25" t="str">
        <f t="shared" si="9"/>
        <v/>
      </c>
      <c r="S65" s="23" t="str">
        <f t="shared" si="10"/>
        <v/>
      </c>
      <c r="T65" s="19"/>
    </row>
    <row r="66" spans="1:20" ht="27.75" customHeight="1" x14ac:dyDescent="0.25">
      <c r="A66" s="26" t="str">
        <f t="shared" si="0"/>
        <v/>
      </c>
      <c r="B66" s="26" t="str">
        <f t="shared" si="1"/>
        <v/>
      </c>
      <c r="C66" s="27"/>
      <c r="D66" s="28"/>
      <c r="E66" s="26" t="str">
        <f t="shared" si="2"/>
        <v/>
      </c>
      <c r="F66" s="28"/>
      <c r="G66" s="29"/>
      <c r="H66" s="30"/>
      <c r="I66" s="22"/>
      <c r="J66" s="31" t="str">
        <f t="shared" si="3"/>
        <v/>
      </c>
      <c r="K66" s="26" t="str">
        <f t="shared" si="4"/>
        <v/>
      </c>
      <c r="L66" s="28"/>
      <c r="M66" s="29"/>
      <c r="N66" s="26" t="str">
        <f t="shared" si="5"/>
        <v/>
      </c>
      <c r="O66" s="32" t="str">
        <f t="shared" si="6"/>
        <v/>
      </c>
      <c r="P66" s="33" t="str">
        <f t="shared" si="7"/>
        <v/>
      </c>
      <c r="Q66" s="33" t="str">
        <f t="shared" si="8"/>
        <v/>
      </c>
      <c r="R66" s="33" t="str">
        <f t="shared" si="9"/>
        <v/>
      </c>
      <c r="S66" s="31" t="str">
        <f t="shared" si="10"/>
        <v/>
      </c>
      <c r="T66" s="27"/>
    </row>
    <row r="67" spans="1:20" ht="27.75" customHeight="1" x14ac:dyDescent="0.25">
      <c r="A67" s="18" t="str">
        <f t="shared" si="0"/>
        <v/>
      </c>
      <c r="B67" s="18" t="str">
        <f t="shared" si="1"/>
        <v/>
      </c>
      <c r="C67" s="19"/>
      <c r="D67" s="20"/>
      <c r="E67" s="18" t="str">
        <f t="shared" si="2"/>
        <v/>
      </c>
      <c r="F67" s="20"/>
      <c r="G67" s="21"/>
      <c r="H67" s="22"/>
      <c r="I67" s="22"/>
      <c r="J67" s="23" t="str">
        <f t="shared" si="3"/>
        <v/>
      </c>
      <c r="K67" s="18" t="str">
        <f t="shared" si="4"/>
        <v/>
      </c>
      <c r="L67" s="20"/>
      <c r="M67" s="21"/>
      <c r="N67" s="18" t="str">
        <f t="shared" si="5"/>
        <v/>
      </c>
      <c r="O67" s="24" t="str">
        <f t="shared" si="6"/>
        <v/>
      </c>
      <c r="P67" s="25" t="str">
        <f t="shared" si="7"/>
        <v/>
      </c>
      <c r="Q67" s="25" t="str">
        <f t="shared" si="8"/>
        <v/>
      </c>
      <c r="R67" s="25" t="str">
        <f t="shared" si="9"/>
        <v/>
      </c>
      <c r="S67" s="23" t="str">
        <f t="shared" si="10"/>
        <v/>
      </c>
      <c r="T67" s="19"/>
    </row>
    <row r="68" spans="1:20" ht="27.75" customHeight="1" x14ac:dyDescent="0.25">
      <c r="A68" s="26" t="str">
        <f t="shared" si="0"/>
        <v/>
      </c>
      <c r="B68" s="26" t="str">
        <f t="shared" si="1"/>
        <v/>
      </c>
      <c r="C68" s="27"/>
      <c r="D68" s="28"/>
      <c r="E68" s="26" t="str">
        <f t="shared" si="2"/>
        <v/>
      </c>
      <c r="F68" s="28"/>
      <c r="G68" s="29"/>
      <c r="H68" s="30"/>
      <c r="I68" s="22"/>
      <c r="J68" s="31" t="str">
        <f t="shared" si="3"/>
        <v/>
      </c>
      <c r="K68" s="26" t="str">
        <f t="shared" si="4"/>
        <v/>
      </c>
      <c r="L68" s="28"/>
      <c r="M68" s="29"/>
      <c r="N68" s="26" t="str">
        <f t="shared" si="5"/>
        <v/>
      </c>
      <c r="O68" s="32" t="str">
        <f t="shared" si="6"/>
        <v/>
      </c>
      <c r="P68" s="33" t="str">
        <f t="shared" si="7"/>
        <v/>
      </c>
      <c r="Q68" s="33" t="str">
        <f t="shared" si="8"/>
        <v/>
      </c>
      <c r="R68" s="33" t="str">
        <f t="shared" si="9"/>
        <v/>
      </c>
      <c r="S68" s="31" t="str">
        <f t="shared" si="10"/>
        <v/>
      </c>
      <c r="T68" s="27"/>
    </row>
    <row r="69" spans="1:20" ht="27.75" customHeight="1" x14ac:dyDescent="0.25">
      <c r="A69" s="18" t="str">
        <f t="shared" ref="A69:A132" si="11">IF(C69="","",ROW()-4)</f>
        <v/>
      </c>
      <c r="B69" s="18" t="str">
        <f t="shared" ref="B69:B132" si="12">IF(C69="","","FA-"&amp;TEXT(ROW()-4,"0000"))</f>
        <v/>
      </c>
      <c r="C69" s="19"/>
      <c r="D69" s="20"/>
      <c r="E69" s="18" t="str">
        <f t="shared" ref="E69:E132" si="13">IF(D69="","",IFERROR(VLOOKUP(D69,جدول_الفئات,2,FALSE()),"⚠ كود غير صحيح"))</f>
        <v/>
      </c>
      <c r="F69" s="20"/>
      <c r="G69" s="21"/>
      <c r="H69" s="22"/>
      <c r="I69" s="22"/>
      <c r="J69" s="23" t="str">
        <f t="shared" ref="J69:J132" si="14">IF(D69="","",IFERROR(VLOOKUP(D69,جدول_الفئات,3,FALSE()),0))</f>
        <v/>
      </c>
      <c r="K69" s="18" t="str">
        <f t="shared" ref="K69:K132" si="15">IF(D69="","",IFERROR(VLOOKUP(D69,جدول_الفئات,4,FALSE()),""))</f>
        <v/>
      </c>
      <c r="L69" s="20"/>
      <c r="M69" s="21"/>
      <c r="N69" s="18" t="str">
        <f t="shared" ref="N69:N132" si="16">IF(C69="","",IF(M69&lt;&gt;"","مستبعد",IF(R69&lt;=0.01,"مستهلك بالكامل","نشط")))</f>
        <v/>
      </c>
      <c r="O69" s="24" t="str">
        <f t="shared" ref="O69:O132" si="17">IF(OR(C69="",G69=""),"",MAX(0,MIN(IF(M69="",تاريخ_التقرير,M69),تاريخ_التقرير)-G69+1))</f>
        <v/>
      </c>
      <c r="P69" s="25" t="str">
        <f t="shared" ref="P69:P132" si="18">IF(C69="","",IFERROR((H69-IF(I69="",0,I69))*J69,0))</f>
        <v/>
      </c>
      <c r="Q69" s="25" t="str">
        <f t="shared" ref="Q69:Q132" si="19">IF(C69="","",IFERROR(MIN(H69-IF(I69="",0,I69),(H69-IF(I69="",0,I69))*J69/365*O69),0))</f>
        <v/>
      </c>
      <c r="R69" s="25" t="str">
        <f t="shared" ref="R69:R132" si="20">IF(C69="","",H69-Q69)</f>
        <v/>
      </c>
      <c r="S69" s="23" t="str">
        <f t="shared" ref="S69:S132" si="21">IF(OR(C69="",H69=0),"",IFERROR(Q69/(H69-IF(I69="",0,I69)),0))</f>
        <v/>
      </c>
      <c r="T69" s="19"/>
    </row>
    <row r="70" spans="1:20" ht="27.75" customHeight="1" x14ac:dyDescent="0.25">
      <c r="A70" s="26" t="str">
        <f t="shared" si="11"/>
        <v/>
      </c>
      <c r="B70" s="26" t="str">
        <f t="shared" si="12"/>
        <v/>
      </c>
      <c r="C70" s="27"/>
      <c r="D70" s="28"/>
      <c r="E70" s="26" t="str">
        <f t="shared" si="13"/>
        <v/>
      </c>
      <c r="F70" s="28"/>
      <c r="G70" s="29"/>
      <c r="H70" s="30"/>
      <c r="I70" s="22"/>
      <c r="J70" s="31" t="str">
        <f t="shared" si="14"/>
        <v/>
      </c>
      <c r="K70" s="26" t="str">
        <f t="shared" si="15"/>
        <v/>
      </c>
      <c r="L70" s="28"/>
      <c r="M70" s="29"/>
      <c r="N70" s="26" t="str">
        <f t="shared" si="16"/>
        <v/>
      </c>
      <c r="O70" s="32" t="str">
        <f t="shared" si="17"/>
        <v/>
      </c>
      <c r="P70" s="33" t="str">
        <f t="shared" si="18"/>
        <v/>
      </c>
      <c r="Q70" s="33" t="str">
        <f t="shared" si="19"/>
        <v/>
      </c>
      <c r="R70" s="33" t="str">
        <f t="shared" si="20"/>
        <v/>
      </c>
      <c r="S70" s="31" t="str">
        <f t="shared" si="21"/>
        <v/>
      </c>
      <c r="T70" s="27"/>
    </row>
    <row r="71" spans="1:20" ht="27.75" customHeight="1" x14ac:dyDescent="0.25">
      <c r="A71" s="18" t="str">
        <f t="shared" si="11"/>
        <v/>
      </c>
      <c r="B71" s="18" t="str">
        <f t="shared" si="12"/>
        <v/>
      </c>
      <c r="C71" s="19"/>
      <c r="D71" s="20"/>
      <c r="E71" s="18" t="str">
        <f t="shared" si="13"/>
        <v/>
      </c>
      <c r="F71" s="20"/>
      <c r="G71" s="21"/>
      <c r="H71" s="22"/>
      <c r="I71" s="22"/>
      <c r="J71" s="23" t="str">
        <f t="shared" si="14"/>
        <v/>
      </c>
      <c r="K71" s="18" t="str">
        <f t="shared" si="15"/>
        <v/>
      </c>
      <c r="L71" s="20"/>
      <c r="M71" s="21"/>
      <c r="N71" s="18" t="str">
        <f t="shared" si="16"/>
        <v/>
      </c>
      <c r="O71" s="24" t="str">
        <f t="shared" si="17"/>
        <v/>
      </c>
      <c r="P71" s="25" t="str">
        <f t="shared" si="18"/>
        <v/>
      </c>
      <c r="Q71" s="25" t="str">
        <f t="shared" si="19"/>
        <v/>
      </c>
      <c r="R71" s="25" t="str">
        <f t="shared" si="20"/>
        <v/>
      </c>
      <c r="S71" s="23" t="str">
        <f t="shared" si="21"/>
        <v/>
      </c>
      <c r="T71" s="19"/>
    </row>
    <row r="72" spans="1:20" ht="27.75" customHeight="1" x14ac:dyDescent="0.25">
      <c r="A72" s="26" t="str">
        <f t="shared" si="11"/>
        <v/>
      </c>
      <c r="B72" s="26" t="str">
        <f t="shared" si="12"/>
        <v/>
      </c>
      <c r="C72" s="27"/>
      <c r="D72" s="28"/>
      <c r="E72" s="26" t="str">
        <f t="shared" si="13"/>
        <v/>
      </c>
      <c r="F72" s="28"/>
      <c r="G72" s="29"/>
      <c r="H72" s="30"/>
      <c r="I72" s="22"/>
      <c r="J72" s="31" t="str">
        <f t="shared" si="14"/>
        <v/>
      </c>
      <c r="K72" s="26" t="str">
        <f t="shared" si="15"/>
        <v/>
      </c>
      <c r="L72" s="28"/>
      <c r="M72" s="29"/>
      <c r="N72" s="26" t="str">
        <f t="shared" si="16"/>
        <v/>
      </c>
      <c r="O72" s="32" t="str">
        <f t="shared" si="17"/>
        <v/>
      </c>
      <c r="P72" s="33" t="str">
        <f t="shared" si="18"/>
        <v/>
      </c>
      <c r="Q72" s="33" t="str">
        <f t="shared" si="19"/>
        <v/>
      </c>
      <c r="R72" s="33" t="str">
        <f t="shared" si="20"/>
        <v/>
      </c>
      <c r="S72" s="31" t="str">
        <f t="shared" si="21"/>
        <v/>
      </c>
      <c r="T72" s="27"/>
    </row>
    <row r="73" spans="1:20" ht="27.75" customHeight="1" x14ac:dyDescent="0.25">
      <c r="A73" s="18" t="str">
        <f t="shared" si="11"/>
        <v/>
      </c>
      <c r="B73" s="18" t="str">
        <f t="shared" si="12"/>
        <v/>
      </c>
      <c r="C73" s="19"/>
      <c r="D73" s="20"/>
      <c r="E73" s="18" t="str">
        <f t="shared" si="13"/>
        <v/>
      </c>
      <c r="F73" s="20"/>
      <c r="G73" s="21"/>
      <c r="H73" s="22"/>
      <c r="I73" s="22"/>
      <c r="J73" s="23" t="str">
        <f t="shared" si="14"/>
        <v/>
      </c>
      <c r="K73" s="18" t="str">
        <f t="shared" si="15"/>
        <v/>
      </c>
      <c r="L73" s="20"/>
      <c r="M73" s="21"/>
      <c r="N73" s="18" t="str">
        <f t="shared" si="16"/>
        <v/>
      </c>
      <c r="O73" s="24" t="str">
        <f t="shared" si="17"/>
        <v/>
      </c>
      <c r="P73" s="25" t="str">
        <f t="shared" si="18"/>
        <v/>
      </c>
      <c r="Q73" s="25" t="str">
        <f t="shared" si="19"/>
        <v/>
      </c>
      <c r="R73" s="25" t="str">
        <f t="shared" si="20"/>
        <v/>
      </c>
      <c r="S73" s="23" t="str">
        <f t="shared" si="21"/>
        <v/>
      </c>
      <c r="T73" s="19"/>
    </row>
    <row r="74" spans="1:20" ht="27.75" customHeight="1" x14ac:dyDescent="0.25">
      <c r="A74" s="26" t="str">
        <f t="shared" si="11"/>
        <v/>
      </c>
      <c r="B74" s="26" t="str">
        <f t="shared" si="12"/>
        <v/>
      </c>
      <c r="C74" s="27"/>
      <c r="D74" s="28"/>
      <c r="E74" s="26" t="str">
        <f t="shared" si="13"/>
        <v/>
      </c>
      <c r="F74" s="28"/>
      <c r="G74" s="29"/>
      <c r="H74" s="30"/>
      <c r="I74" s="22"/>
      <c r="J74" s="31" t="str">
        <f t="shared" si="14"/>
        <v/>
      </c>
      <c r="K74" s="26" t="str">
        <f t="shared" si="15"/>
        <v/>
      </c>
      <c r="L74" s="28"/>
      <c r="M74" s="29"/>
      <c r="N74" s="26" t="str">
        <f t="shared" si="16"/>
        <v/>
      </c>
      <c r="O74" s="32" t="str">
        <f t="shared" si="17"/>
        <v/>
      </c>
      <c r="P74" s="33" t="str">
        <f t="shared" si="18"/>
        <v/>
      </c>
      <c r="Q74" s="33" t="str">
        <f t="shared" si="19"/>
        <v/>
      </c>
      <c r="R74" s="33" t="str">
        <f t="shared" si="20"/>
        <v/>
      </c>
      <c r="S74" s="31" t="str">
        <f t="shared" si="21"/>
        <v/>
      </c>
      <c r="T74" s="27"/>
    </row>
    <row r="75" spans="1:20" ht="27.75" customHeight="1" x14ac:dyDescent="0.25">
      <c r="A75" s="18" t="str">
        <f t="shared" si="11"/>
        <v/>
      </c>
      <c r="B75" s="18" t="str">
        <f t="shared" si="12"/>
        <v/>
      </c>
      <c r="C75" s="19"/>
      <c r="D75" s="20"/>
      <c r="E75" s="18" t="str">
        <f t="shared" si="13"/>
        <v/>
      </c>
      <c r="F75" s="20"/>
      <c r="G75" s="21"/>
      <c r="H75" s="22"/>
      <c r="I75" s="22"/>
      <c r="J75" s="23" t="str">
        <f t="shared" si="14"/>
        <v/>
      </c>
      <c r="K75" s="18" t="str">
        <f t="shared" si="15"/>
        <v/>
      </c>
      <c r="L75" s="20"/>
      <c r="M75" s="21"/>
      <c r="N75" s="18" t="str">
        <f t="shared" si="16"/>
        <v/>
      </c>
      <c r="O75" s="24" t="str">
        <f t="shared" si="17"/>
        <v/>
      </c>
      <c r="P75" s="25" t="str">
        <f t="shared" si="18"/>
        <v/>
      </c>
      <c r="Q75" s="25" t="str">
        <f t="shared" si="19"/>
        <v/>
      </c>
      <c r="R75" s="25" t="str">
        <f t="shared" si="20"/>
        <v/>
      </c>
      <c r="S75" s="23" t="str">
        <f t="shared" si="21"/>
        <v/>
      </c>
      <c r="T75" s="19"/>
    </row>
    <row r="76" spans="1:20" ht="27.75" customHeight="1" x14ac:dyDescent="0.25">
      <c r="A76" s="26" t="str">
        <f t="shared" si="11"/>
        <v/>
      </c>
      <c r="B76" s="26" t="str">
        <f t="shared" si="12"/>
        <v/>
      </c>
      <c r="C76" s="27"/>
      <c r="D76" s="28"/>
      <c r="E76" s="26" t="str">
        <f t="shared" si="13"/>
        <v/>
      </c>
      <c r="F76" s="28"/>
      <c r="G76" s="29"/>
      <c r="H76" s="30"/>
      <c r="I76" s="22"/>
      <c r="J76" s="31" t="str">
        <f t="shared" si="14"/>
        <v/>
      </c>
      <c r="K76" s="26" t="str">
        <f t="shared" si="15"/>
        <v/>
      </c>
      <c r="L76" s="28"/>
      <c r="M76" s="29"/>
      <c r="N76" s="26" t="str">
        <f t="shared" si="16"/>
        <v/>
      </c>
      <c r="O76" s="32" t="str">
        <f t="shared" si="17"/>
        <v/>
      </c>
      <c r="P76" s="33" t="str">
        <f t="shared" si="18"/>
        <v/>
      </c>
      <c r="Q76" s="33" t="str">
        <f t="shared" si="19"/>
        <v/>
      </c>
      <c r="R76" s="33" t="str">
        <f t="shared" si="20"/>
        <v/>
      </c>
      <c r="S76" s="31" t="str">
        <f t="shared" si="21"/>
        <v/>
      </c>
      <c r="T76" s="27"/>
    </row>
    <row r="77" spans="1:20" ht="27.75" customHeight="1" x14ac:dyDescent="0.25">
      <c r="A77" s="18" t="str">
        <f t="shared" si="11"/>
        <v/>
      </c>
      <c r="B77" s="18" t="str">
        <f t="shared" si="12"/>
        <v/>
      </c>
      <c r="C77" s="19"/>
      <c r="D77" s="20"/>
      <c r="E77" s="18" t="str">
        <f t="shared" si="13"/>
        <v/>
      </c>
      <c r="F77" s="20"/>
      <c r="G77" s="21"/>
      <c r="H77" s="22"/>
      <c r="I77" s="22"/>
      <c r="J77" s="23" t="str">
        <f t="shared" si="14"/>
        <v/>
      </c>
      <c r="K77" s="18" t="str">
        <f t="shared" si="15"/>
        <v/>
      </c>
      <c r="L77" s="20"/>
      <c r="M77" s="21"/>
      <c r="N77" s="18" t="str">
        <f t="shared" si="16"/>
        <v/>
      </c>
      <c r="O77" s="24" t="str">
        <f t="shared" si="17"/>
        <v/>
      </c>
      <c r="P77" s="25" t="str">
        <f t="shared" si="18"/>
        <v/>
      </c>
      <c r="Q77" s="25" t="str">
        <f t="shared" si="19"/>
        <v/>
      </c>
      <c r="R77" s="25" t="str">
        <f t="shared" si="20"/>
        <v/>
      </c>
      <c r="S77" s="23" t="str">
        <f t="shared" si="21"/>
        <v/>
      </c>
      <c r="T77" s="19"/>
    </row>
    <row r="78" spans="1:20" ht="27.75" customHeight="1" x14ac:dyDescent="0.25">
      <c r="A78" s="26" t="str">
        <f t="shared" si="11"/>
        <v/>
      </c>
      <c r="B78" s="26" t="str">
        <f t="shared" si="12"/>
        <v/>
      </c>
      <c r="C78" s="27"/>
      <c r="D78" s="28"/>
      <c r="E78" s="26" t="str">
        <f t="shared" si="13"/>
        <v/>
      </c>
      <c r="F78" s="28"/>
      <c r="G78" s="29"/>
      <c r="H78" s="30"/>
      <c r="I78" s="22"/>
      <c r="J78" s="31" t="str">
        <f t="shared" si="14"/>
        <v/>
      </c>
      <c r="K78" s="26" t="str">
        <f t="shared" si="15"/>
        <v/>
      </c>
      <c r="L78" s="28"/>
      <c r="M78" s="29"/>
      <c r="N78" s="26" t="str">
        <f t="shared" si="16"/>
        <v/>
      </c>
      <c r="O78" s="32" t="str">
        <f t="shared" si="17"/>
        <v/>
      </c>
      <c r="P78" s="33" t="str">
        <f t="shared" si="18"/>
        <v/>
      </c>
      <c r="Q78" s="33" t="str">
        <f t="shared" si="19"/>
        <v/>
      </c>
      <c r="R78" s="33" t="str">
        <f t="shared" si="20"/>
        <v/>
      </c>
      <c r="S78" s="31" t="str">
        <f t="shared" si="21"/>
        <v/>
      </c>
      <c r="T78" s="27"/>
    </row>
    <row r="79" spans="1:20" ht="27.75" customHeight="1" x14ac:dyDescent="0.25">
      <c r="A79" s="18" t="str">
        <f t="shared" si="11"/>
        <v/>
      </c>
      <c r="B79" s="18" t="str">
        <f t="shared" si="12"/>
        <v/>
      </c>
      <c r="C79" s="19"/>
      <c r="D79" s="20"/>
      <c r="E79" s="18" t="str">
        <f t="shared" si="13"/>
        <v/>
      </c>
      <c r="F79" s="20"/>
      <c r="G79" s="21"/>
      <c r="H79" s="22"/>
      <c r="I79" s="22"/>
      <c r="J79" s="23" t="str">
        <f t="shared" si="14"/>
        <v/>
      </c>
      <c r="K79" s="18" t="str">
        <f t="shared" si="15"/>
        <v/>
      </c>
      <c r="L79" s="20"/>
      <c r="M79" s="21"/>
      <c r="N79" s="18" t="str">
        <f t="shared" si="16"/>
        <v/>
      </c>
      <c r="O79" s="24" t="str">
        <f t="shared" si="17"/>
        <v/>
      </c>
      <c r="P79" s="25" t="str">
        <f t="shared" si="18"/>
        <v/>
      </c>
      <c r="Q79" s="25" t="str">
        <f t="shared" si="19"/>
        <v/>
      </c>
      <c r="R79" s="25" t="str">
        <f t="shared" si="20"/>
        <v/>
      </c>
      <c r="S79" s="23" t="str">
        <f t="shared" si="21"/>
        <v/>
      </c>
      <c r="T79" s="19"/>
    </row>
    <row r="80" spans="1:20" ht="27.75" customHeight="1" x14ac:dyDescent="0.25">
      <c r="A80" s="26" t="str">
        <f t="shared" si="11"/>
        <v/>
      </c>
      <c r="B80" s="26" t="str">
        <f t="shared" si="12"/>
        <v/>
      </c>
      <c r="C80" s="27"/>
      <c r="D80" s="28"/>
      <c r="E80" s="26" t="str">
        <f t="shared" si="13"/>
        <v/>
      </c>
      <c r="F80" s="28"/>
      <c r="G80" s="29"/>
      <c r="H80" s="30"/>
      <c r="I80" s="22"/>
      <c r="J80" s="31" t="str">
        <f t="shared" si="14"/>
        <v/>
      </c>
      <c r="K80" s="26" t="str">
        <f t="shared" si="15"/>
        <v/>
      </c>
      <c r="L80" s="28"/>
      <c r="M80" s="29"/>
      <c r="N80" s="26" t="str">
        <f t="shared" si="16"/>
        <v/>
      </c>
      <c r="O80" s="32" t="str">
        <f t="shared" si="17"/>
        <v/>
      </c>
      <c r="P80" s="33" t="str">
        <f t="shared" si="18"/>
        <v/>
      </c>
      <c r="Q80" s="33" t="str">
        <f t="shared" si="19"/>
        <v/>
      </c>
      <c r="R80" s="33" t="str">
        <f t="shared" si="20"/>
        <v/>
      </c>
      <c r="S80" s="31" t="str">
        <f t="shared" si="21"/>
        <v/>
      </c>
      <c r="T80" s="27"/>
    </row>
    <row r="81" spans="1:20" ht="27.75" customHeight="1" x14ac:dyDescent="0.25">
      <c r="A81" s="18" t="str">
        <f t="shared" si="11"/>
        <v/>
      </c>
      <c r="B81" s="18" t="str">
        <f t="shared" si="12"/>
        <v/>
      </c>
      <c r="C81" s="19"/>
      <c r="D81" s="20"/>
      <c r="E81" s="18" t="str">
        <f t="shared" si="13"/>
        <v/>
      </c>
      <c r="F81" s="20"/>
      <c r="G81" s="21"/>
      <c r="H81" s="22"/>
      <c r="I81" s="22"/>
      <c r="J81" s="23" t="str">
        <f t="shared" si="14"/>
        <v/>
      </c>
      <c r="K81" s="18" t="str">
        <f t="shared" si="15"/>
        <v/>
      </c>
      <c r="L81" s="20"/>
      <c r="M81" s="21"/>
      <c r="N81" s="18" t="str">
        <f t="shared" si="16"/>
        <v/>
      </c>
      <c r="O81" s="24" t="str">
        <f t="shared" si="17"/>
        <v/>
      </c>
      <c r="P81" s="25" t="str">
        <f t="shared" si="18"/>
        <v/>
      </c>
      <c r="Q81" s="25" t="str">
        <f t="shared" si="19"/>
        <v/>
      </c>
      <c r="R81" s="25" t="str">
        <f t="shared" si="20"/>
        <v/>
      </c>
      <c r="S81" s="23" t="str">
        <f t="shared" si="21"/>
        <v/>
      </c>
      <c r="T81" s="19"/>
    </row>
    <row r="82" spans="1:20" ht="27.75" customHeight="1" x14ac:dyDescent="0.25">
      <c r="A82" s="26" t="str">
        <f t="shared" si="11"/>
        <v/>
      </c>
      <c r="B82" s="26" t="str">
        <f t="shared" si="12"/>
        <v/>
      </c>
      <c r="C82" s="27"/>
      <c r="D82" s="28"/>
      <c r="E82" s="26" t="str">
        <f t="shared" si="13"/>
        <v/>
      </c>
      <c r="F82" s="28"/>
      <c r="G82" s="29"/>
      <c r="H82" s="30"/>
      <c r="I82" s="22"/>
      <c r="J82" s="31" t="str">
        <f t="shared" si="14"/>
        <v/>
      </c>
      <c r="K82" s="26" t="str">
        <f t="shared" si="15"/>
        <v/>
      </c>
      <c r="L82" s="28"/>
      <c r="M82" s="29"/>
      <c r="N82" s="26" t="str">
        <f t="shared" si="16"/>
        <v/>
      </c>
      <c r="O82" s="32" t="str">
        <f t="shared" si="17"/>
        <v/>
      </c>
      <c r="P82" s="33" t="str">
        <f t="shared" si="18"/>
        <v/>
      </c>
      <c r="Q82" s="33" t="str">
        <f t="shared" si="19"/>
        <v/>
      </c>
      <c r="R82" s="33" t="str">
        <f t="shared" si="20"/>
        <v/>
      </c>
      <c r="S82" s="31" t="str">
        <f t="shared" si="21"/>
        <v/>
      </c>
      <c r="T82" s="27"/>
    </row>
    <row r="83" spans="1:20" ht="27.75" customHeight="1" x14ac:dyDescent="0.25">
      <c r="A83" s="18" t="str">
        <f t="shared" si="11"/>
        <v/>
      </c>
      <c r="B83" s="18" t="str">
        <f t="shared" si="12"/>
        <v/>
      </c>
      <c r="C83" s="19"/>
      <c r="D83" s="20"/>
      <c r="E83" s="18" t="str">
        <f t="shared" si="13"/>
        <v/>
      </c>
      <c r="F83" s="20"/>
      <c r="G83" s="21"/>
      <c r="H83" s="22"/>
      <c r="I83" s="22"/>
      <c r="J83" s="23" t="str">
        <f t="shared" si="14"/>
        <v/>
      </c>
      <c r="K83" s="18" t="str">
        <f t="shared" si="15"/>
        <v/>
      </c>
      <c r="L83" s="20"/>
      <c r="M83" s="21"/>
      <c r="N83" s="18" t="str">
        <f t="shared" si="16"/>
        <v/>
      </c>
      <c r="O83" s="24" t="str">
        <f t="shared" si="17"/>
        <v/>
      </c>
      <c r="P83" s="25" t="str">
        <f t="shared" si="18"/>
        <v/>
      </c>
      <c r="Q83" s="25" t="str">
        <f t="shared" si="19"/>
        <v/>
      </c>
      <c r="R83" s="25" t="str">
        <f t="shared" si="20"/>
        <v/>
      </c>
      <c r="S83" s="23" t="str">
        <f t="shared" si="21"/>
        <v/>
      </c>
      <c r="T83" s="19"/>
    </row>
    <row r="84" spans="1:20" ht="27.75" customHeight="1" x14ac:dyDescent="0.25">
      <c r="A84" s="26" t="str">
        <f t="shared" si="11"/>
        <v/>
      </c>
      <c r="B84" s="26" t="str">
        <f t="shared" si="12"/>
        <v/>
      </c>
      <c r="C84" s="27"/>
      <c r="D84" s="28"/>
      <c r="E84" s="26" t="str">
        <f t="shared" si="13"/>
        <v/>
      </c>
      <c r="F84" s="28"/>
      <c r="G84" s="29"/>
      <c r="H84" s="30"/>
      <c r="I84" s="22"/>
      <c r="J84" s="31" t="str">
        <f t="shared" si="14"/>
        <v/>
      </c>
      <c r="K84" s="26" t="str">
        <f t="shared" si="15"/>
        <v/>
      </c>
      <c r="L84" s="28"/>
      <c r="M84" s="29"/>
      <c r="N84" s="26" t="str">
        <f t="shared" si="16"/>
        <v/>
      </c>
      <c r="O84" s="32" t="str">
        <f t="shared" si="17"/>
        <v/>
      </c>
      <c r="P84" s="33" t="str">
        <f t="shared" si="18"/>
        <v/>
      </c>
      <c r="Q84" s="33" t="str">
        <f t="shared" si="19"/>
        <v/>
      </c>
      <c r="R84" s="33" t="str">
        <f t="shared" si="20"/>
        <v/>
      </c>
      <c r="S84" s="31" t="str">
        <f t="shared" si="21"/>
        <v/>
      </c>
      <c r="T84" s="27"/>
    </row>
    <row r="85" spans="1:20" ht="27.75" customHeight="1" x14ac:dyDescent="0.25">
      <c r="A85" s="18" t="str">
        <f t="shared" si="11"/>
        <v/>
      </c>
      <c r="B85" s="18" t="str">
        <f t="shared" si="12"/>
        <v/>
      </c>
      <c r="C85" s="19"/>
      <c r="D85" s="20"/>
      <c r="E85" s="18" t="str">
        <f t="shared" si="13"/>
        <v/>
      </c>
      <c r="F85" s="20"/>
      <c r="G85" s="21"/>
      <c r="H85" s="22"/>
      <c r="I85" s="22"/>
      <c r="J85" s="23" t="str">
        <f t="shared" si="14"/>
        <v/>
      </c>
      <c r="K85" s="18" t="str">
        <f t="shared" si="15"/>
        <v/>
      </c>
      <c r="L85" s="20"/>
      <c r="M85" s="21"/>
      <c r="N85" s="18" t="str">
        <f t="shared" si="16"/>
        <v/>
      </c>
      <c r="O85" s="24" t="str">
        <f t="shared" si="17"/>
        <v/>
      </c>
      <c r="P85" s="25" t="str">
        <f t="shared" si="18"/>
        <v/>
      </c>
      <c r="Q85" s="25" t="str">
        <f t="shared" si="19"/>
        <v/>
      </c>
      <c r="R85" s="25" t="str">
        <f t="shared" si="20"/>
        <v/>
      </c>
      <c r="S85" s="23" t="str">
        <f t="shared" si="21"/>
        <v/>
      </c>
      <c r="T85" s="19"/>
    </row>
    <row r="86" spans="1:20" ht="27.75" customHeight="1" x14ac:dyDescent="0.25">
      <c r="A86" s="26" t="str">
        <f t="shared" si="11"/>
        <v/>
      </c>
      <c r="B86" s="26" t="str">
        <f t="shared" si="12"/>
        <v/>
      </c>
      <c r="C86" s="27"/>
      <c r="D86" s="28"/>
      <c r="E86" s="26" t="str">
        <f t="shared" si="13"/>
        <v/>
      </c>
      <c r="F86" s="28"/>
      <c r="G86" s="29"/>
      <c r="H86" s="30"/>
      <c r="I86" s="22"/>
      <c r="J86" s="31" t="str">
        <f t="shared" si="14"/>
        <v/>
      </c>
      <c r="K86" s="26" t="str">
        <f t="shared" si="15"/>
        <v/>
      </c>
      <c r="L86" s="28"/>
      <c r="M86" s="29"/>
      <c r="N86" s="26" t="str">
        <f t="shared" si="16"/>
        <v/>
      </c>
      <c r="O86" s="32" t="str">
        <f t="shared" si="17"/>
        <v/>
      </c>
      <c r="P86" s="33" t="str">
        <f t="shared" si="18"/>
        <v/>
      </c>
      <c r="Q86" s="33" t="str">
        <f t="shared" si="19"/>
        <v/>
      </c>
      <c r="R86" s="33" t="str">
        <f t="shared" si="20"/>
        <v/>
      </c>
      <c r="S86" s="31" t="str">
        <f t="shared" si="21"/>
        <v/>
      </c>
      <c r="T86" s="27"/>
    </row>
    <row r="87" spans="1:20" ht="27.75" customHeight="1" x14ac:dyDescent="0.25">
      <c r="A87" s="18" t="str">
        <f t="shared" si="11"/>
        <v/>
      </c>
      <c r="B87" s="18" t="str">
        <f t="shared" si="12"/>
        <v/>
      </c>
      <c r="C87" s="19"/>
      <c r="D87" s="20"/>
      <c r="E87" s="18" t="str">
        <f t="shared" si="13"/>
        <v/>
      </c>
      <c r="F87" s="20"/>
      <c r="G87" s="21"/>
      <c r="H87" s="22"/>
      <c r="I87" s="22"/>
      <c r="J87" s="23" t="str">
        <f t="shared" si="14"/>
        <v/>
      </c>
      <c r="K87" s="18" t="str">
        <f t="shared" si="15"/>
        <v/>
      </c>
      <c r="L87" s="20"/>
      <c r="M87" s="21"/>
      <c r="N87" s="18" t="str">
        <f t="shared" si="16"/>
        <v/>
      </c>
      <c r="O87" s="24" t="str">
        <f t="shared" si="17"/>
        <v/>
      </c>
      <c r="P87" s="25" t="str">
        <f t="shared" si="18"/>
        <v/>
      </c>
      <c r="Q87" s="25" t="str">
        <f t="shared" si="19"/>
        <v/>
      </c>
      <c r="R87" s="25" t="str">
        <f t="shared" si="20"/>
        <v/>
      </c>
      <c r="S87" s="23" t="str">
        <f t="shared" si="21"/>
        <v/>
      </c>
      <c r="T87" s="19"/>
    </row>
    <row r="88" spans="1:20" ht="27.75" customHeight="1" x14ac:dyDescent="0.25">
      <c r="A88" s="26" t="str">
        <f t="shared" si="11"/>
        <v/>
      </c>
      <c r="B88" s="26" t="str">
        <f t="shared" si="12"/>
        <v/>
      </c>
      <c r="C88" s="27"/>
      <c r="D88" s="28"/>
      <c r="E88" s="26" t="str">
        <f t="shared" si="13"/>
        <v/>
      </c>
      <c r="F88" s="28"/>
      <c r="G88" s="29"/>
      <c r="H88" s="30"/>
      <c r="I88" s="22"/>
      <c r="J88" s="31" t="str">
        <f t="shared" si="14"/>
        <v/>
      </c>
      <c r="K88" s="26" t="str">
        <f t="shared" si="15"/>
        <v/>
      </c>
      <c r="L88" s="28"/>
      <c r="M88" s="29"/>
      <c r="N88" s="26" t="str">
        <f t="shared" si="16"/>
        <v/>
      </c>
      <c r="O88" s="32" t="str">
        <f t="shared" si="17"/>
        <v/>
      </c>
      <c r="P88" s="33" t="str">
        <f t="shared" si="18"/>
        <v/>
      </c>
      <c r="Q88" s="33" t="str">
        <f t="shared" si="19"/>
        <v/>
      </c>
      <c r="R88" s="33" t="str">
        <f t="shared" si="20"/>
        <v/>
      </c>
      <c r="S88" s="31" t="str">
        <f t="shared" si="21"/>
        <v/>
      </c>
      <c r="T88" s="27"/>
    </row>
    <row r="89" spans="1:20" ht="27.75" customHeight="1" x14ac:dyDescent="0.25">
      <c r="A89" s="18" t="str">
        <f t="shared" si="11"/>
        <v/>
      </c>
      <c r="B89" s="18" t="str">
        <f t="shared" si="12"/>
        <v/>
      </c>
      <c r="C89" s="19"/>
      <c r="D89" s="20"/>
      <c r="E89" s="18" t="str">
        <f t="shared" si="13"/>
        <v/>
      </c>
      <c r="F89" s="20"/>
      <c r="G89" s="21"/>
      <c r="H89" s="22"/>
      <c r="I89" s="22"/>
      <c r="J89" s="23" t="str">
        <f t="shared" si="14"/>
        <v/>
      </c>
      <c r="K89" s="18" t="str">
        <f t="shared" si="15"/>
        <v/>
      </c>
      <c r="L89" s="20"/>
      <c r="M89" s="21"/>
      <c r="N89" s="18" t="str">
        <f t="shared" si="16"/>
        <v/>
      </c>
      <c r="O89" s="24" t="str">
        <f t="shared" si="17"/>
        <v/>
      </c>
      <c r="P89" s="25" t="str">
        <f t="shared" si="18"/>
        <v/>
      </c>
      <c r="Q89" s="25" t="str">
        <f t="shared" si="19"/>
        <v/>
      </c>
      <c r="R89" s="25" t="str">
        <f t="shared" si="20"/>
        <v/>
      </c>
      <c r="S89" s="23" t="str">
        <f t="shared" si="21"/>
        <v/>
      </c>
      <c r="T89" s="19"/>
    </row>
    <row r="90" spans="1:20" ht="27.75" customHeight="1" x14ac:dyDescent="0.25">
      <c r="A90" s="26" t="str">
        <f t="shared" si="11"/>
        <v/>
      </c>
      <c r="B90" s="26" t="str">
        <f t="shared" si="12"/>
        <v/>
      </c>
      <c r="C90" s="27"/>
      <c r="D90" s="28"/>
      <c r="E90" s="26" t="str">
        <f t="shared" si="13"/>
        <v/>
      </c>
      <c r="F90" s="28"/>
      <c r="G90" s="29"/>
      <c r="H90" s="30"/>
      <c r="I90" s="22"/>
      <c r="J90" s="31" t="str">
        <f t="shared" si="14"/>
        <v/>
      </c>
      <c r="K90" s="26" t="str">
        <f t="shared" si="15"/>
        <v/>
      </c>
      <c r="L90" s="28"/>
      <c r="M90" s="29"/>
      <c r="N90" s="26" t="str">
        <f t="shared" si="16"/>
        <v/>
      </c>
      <c r="O90" s="32" t="str">
        <f t="shared" si="17"/>
        <v/>
      </c>
      <c r="P90" s="33" t="str">
        <f t="shared" si="18"/>
        <v/>
      </c>
      <c r="Q90" s="33" t="str">
        <f t="shared" si="19"/>
        <v/>
      </c>
      <c r="R90" s="33" t="str">
        <f t="shared" si="20"/>
        <v/>
      </c>
      <c r="S90" s="31" t="str">
        <f t="shared" si="21"/>
        <v/>
      </c>
      <c r="T90" s="27"/>
    </row>
    <row r="91" spans="1:20" ht="27.75" customHeight="1" x14ac:dyDescent="0.25">
      <c r="A91" s="18" t="str">
        <f t="shared" si="11"/>
        <v/>
      </c>
      <c r="B91" s="18" t="str">
        <f t="shared" si="12"/>
        <v/>
      </c>
      <c r="C91" s="19"/>
      <c r="D91" s="20"/>
      <c r="E91" s="18" t="str">
        <f t="shared" si="13"/>
        <v/>
      </c>
      <c r="F91" s="20"/>
      <c r="G91" s="21"/>
      <c r="H91" s="22"/>
      <c r="I91" s="22"/>
      <c r="J91" s="23" t="str">
        <f t="shared" si="14"/>
        <v/>
      </c>
      <c r="K91" s="18" t="str">
        <f t="shared" si="15"/>
        <v/>
      </c>
      <c r="L91" s="20"/>
      <c r="M91" s="21"/>
      <c r="N91" s="18" t="str">
        <f t="shared" si="16"/>
        <v/>
      </c>
      <c r="O91" s="24" t="str">
        <f t="shared" si="17"/>
        <v/>
      </c>
      <c r="P91" s="25" t="str">
        <f t="shared" si="18"/>
        <v/>
      </c>
      <c r="Q91" s="25" t="str">
        <f t="shared" si="19"/>
        <v/>
      </c>
      <c r="R91" s="25" t="str">
        <f t="shared" si="20"/>
        <v/>
      </c>
      <c r="S91" s="23" t="str">
        <f t="shared" si="21"/>
        <v/>
      </c>
      <c r="T91" s="19"/>
    </row>
    <row r="92" spans="1:20" ht="27.75" customHeight="1" x14ac:dyDescent="0.25">
      <c r="A92" s="26" t="str">
        <f t="shared" si="11"/>
        <v/>
      </c>
      <c r="B92" s="26" t="str">
        <f t="shared" si="12"/>
        <v/>
      </c>
      <c r="C92" s="27"/>
      <c r="D92" s="28"/>
      <c r="E92" s="26" t="str">
        <f t="shared" si="13"/>
        <v/>
      </c>
      <c r="F92" s="28"/>
      <c r="G92" s="29"/>
      <c r="H92" s="30"/>
      <c r="I92" s="22"/>
      <c r="J92" s="31" t="str">
        <f t="shared" si="14"/>
        <v/>
      </c>
      <c r="K92" s="26" t="str">
        <f t="shared" si="15"/>
        <v/>
      </c>
      <c r="L92" s="28"/>
      <c r="M92" s="29"/>
      <c r="N92" s="26" t="str">
        <f t="shared" si="16"/>
        <v/>
      </c>
      <c r="O92" s="32" t="str">
        <f t="shared" si="17"/>
        <v/>
      </c>
      <c r="P92" s="33" t="str">
        <f t="shared" si="18"/>
        <v/>
      </c>
      <c r="Q92" s="33" t="str">
        <f t="shared" si="19"/>
        <v/>
      </c>
      <c r="R92" s="33" t="str">
        <f t="shared" si="20"/>
        <v/>
      </c>
      <c r="S92" s="31" t="str">
        <f t="shared" si="21"/>
        <v/>
      </c>
      <c r="T92" s="27"/>
    </row>
    <row r="93" spans="1:20" ht="27.75" customHeight="1" x14ac:dyDescent="0.25">
      <c r="A93" s="18" t="str">
        <f t="shared" si="11"/>
        <v/>
      </c>
      <c r="B93" s="18" t="str">
        <f t="shared" si="12"/>
        <v/>
      </c>
      <c r="C93" s="19"/>
      <c r="D93" s="20"/>
      <c r="E93" s="18" t="str">
        <f t="shared" si="13"/>
        <v/>
      </c>
      <c r="F93" s="20"/>
      <c r="G93" s="21"/>
      <c r="H93" s="22"/>
      <c r="I93" s="22"/>
      <c r="J93" s="23" t="str">
        <f t="shared" si="14"/>
        <v/>
      </c>
      <c r="K93" s="18" t="str">
        <f t="shared" si="15"/>
        <v/>
      </c>
      <c r="L93" s="20"/>
      <c r="M93" s="21"/>
      <c r="N93" s="18" t="str">
        <f t="shared" si="16"/>
        <v/>
      </c>
      <c r="O93" s="24" t="str">
        <f t="shared" si="17"/>
        <v/>
      </c>
      <c r="P93" s="25" t="str">
        <f t="shared" si="18"/>
        <v/>
      </c>
      <c r="Q93" s="25" t="str">
        <f t="shared" si="19"/>
        <v/>
      </c>
      <c r="R93" s="25" t="str">
        <f t="shared" si="20"/>
        <v/>
      </c>
      <c r="S93" s="23" t="str">
        <f t="shared" si="21"/>
        <v/>
      </c>
      <c r="T93" s="19"/>
    </row>
    <row r="94" spans="1:20" ht="27.75" customHeight="1" x14ac:dyDescent="0.25">
      <c r="A94" s="26" t="str">
        <f t="shared" si="11"/>
        <v/>
      </c>
      <c r="B94" s="26" t="str">
        <f t="shared" si="12"/>
        <v/>
      </c>
      <c r="C94" s="27"/>
      <c r="D94" s="28"/>
      <c r="E94" s="26" t="str">
        <f t="shared" si="13"/>
        <v/>
      </c>
      <c r="F94" s="28"/>
      <c r="G94" s="29"/>
      <c r="H94" s="30"/>
      <c r="I94" s="22"/>
      <c r="J94" s="31" t="str">
        <f t="shared" si="14"/>
        <v/>
      </c>
      <c r="K94" s="26" t="str">
        <f t="shared" si="15"/>
        <v/>
      </c>
      <c r="L94" s="28"/>
      <c r="M94" s="29"/>
      <c r="N94" s="26" t="str">
        <f t="shared" si="16"/>
        <v/>
      </c>
      <c r="O94" s="32" t="str">
        <f t="shared" si="17"/>
        <v/>
      </c>
      <c r="P94" s="33" t="str">
        <f t="shared" si="18"/>
        <v/>
      </c>
      <c r="Q94" s="33" t="str">
        <f t="shared" si="19"/>
        <v/>
      </c>
      <c r="R94" s="33" t="str">
        <f t="shared" si="20"/>
        <v/>
      </c>
      <c r="S94" s="31" t="str">
        <f t="shared" si="21"/>
        <v/>
      </c>
      <c r="T94" s="27"/>
    </row>
    <row r="95" spans="1:20" ht="27.75" customHeight="1" x14ac:dyDescent="0.25">
      <c r="A95" s="18" t="str">
        <f t="shared" si="11"/>
        <v/>
      </c>
      <c r="B95" s="18" t="str">
        <f t="shared" si="12"/>
        <v/>
      </c>
      <c r="C95" s="19"/>
      <c r="D95" s="20"/>
      <c r="E95" s="18" t="str">
        <f t="shared" si="13"/>
        <v/>
      </c>
      <c r="F95" s="20"/>
      <c r="G95" s="21"/>
      <c r="H95" s="22"/>
      <c r="I95" s="22"/>
      <c r="J95" s="23" t="str">
        <f t="shared" si="14"/>
        <v/>
      </c>
      <c r="K95" s="18" t="str">
        <f t="shared" si="15"/>
        <v/>
      </c>
      <c r="L95" s="20"/>
      <c r="M95" s="21"/>
      <c r="N95" s="18" t="str">
        <f t="shared" si="16"/>
        <v/>
      </c>
      <c r="O95" s="24" t="str">
        <f t="shared" si="17"/>
        <v/>
      </c>
      <c r="P95" s="25" t="str">
        <f t="shared" si="18"/>
        <v/>
      </c>
      <c r="Q95" s="25" t="str">
        <f t="shared" si="19"/>
        <v/>
      </c>
      <c r="R95" s="25" t="str">
        <f t="shared" si="20"/>
        <v/>
      </c>
      <c r="S95" s="23" t="str">
        <f t="shared" si="21"/>
        <v/>
      </c>
      <c r="T95" s="19"/>
    </row>
    <row r="96" spans="1:20" ht="27.75" customHeight="1" x14ac:dyDescent="0.25">
      <c r="A96" s="26" t="str">
        <f t="shared" si="11"/>
        <v/>
      </c>
      <c r="B96" s="26" t="str">
        <f t="shared" si="12"/>
        <v/>
      </c>
      <c r="C96" s="27"/>
      <c r="D96" s="28"/>
      <c r="E96" s="26" t="str">
        <f t="shared" si="13"/>
        <v/>
      </c>
      <c r="F96" s="28"/>
      <c r="G96" s="29"/>
      <c r="H96" s="30"/>
      <c r="I96" s="22"/>
      <c r="J96" s="31" t="str">
        <f t="shared" si="14"/>
        <v/>
      </c>
      <c r="K96" s="26" t="str">
        <f t="shared" si="15"/>
        <v/>
      </c>
      <c r="L96" s="28"/>
      <c r="M96" s="29"/>
      <c r="N96" s="26" t="str">
        <f t="shared" si="16"/>
        <v/>
      </c>
      <c r="O96" s="32" t="str">
        <f t="shared" si="17"/>
        <v/>
      </c>
      <c r="P96" s="33" t="str">
        <f t="shared" si="18"/>
        <v/>
      </c>
      <c r="Q96" s="33" t="str">
        <f t="shared" si="19"/>
        <v/>
      </c>
      <c r="R96" s="33" t="str">
        <f t="shared" si="20"/>
        <v/>
      </c>
      <c r="S96" s="31" t="str">
        <f t="shared" si="21"/>
        <v/>
      </c>
      <c r="T96" s="27"/>
    </row>
    <row r="97" spans="1:20" ht="27.75" customHeight="1" x14ac:dyDescent="0.25">
      <c r="A97" s="18" t="str">
        <f t="shared" si="11"/>
        <v/>
      </c>
      <c r="B97" s="18" t="str">
        <f t="shared" si="12"/>
        <v/>
      </c>
      <c r="C97" s="19"/>
      <c r="D97" s="20"/>
      <c r="E97" s="18" t="str">
        <f t="shared" si="13"/>
        <v/>
      </c>
      <c r="F97" s="20"/>
      <c r="G97" s="21"/>
      <c r="H97" s="22"/>
      <c r="I97" s="22"/>
      <c r="J97" s="23" t="str">
        <f t="shared" si="14"/>
        <v/>
      </c>
      <c r="K97" s="18" t="str">
        <f t="shared" si="15"/>
        <v/>
      </c>
      <c r="L97" s="20"/>
      <c r="M97" s="21"/>
      <c r="N97" s="18" t="str">
        <f t="shared" si="16"/>
        <v/>
      </c>
      <c r="O97" s="24" t="str">
        <f t="shared" si="17"/>
        <v/>
      </c>
      <c r="P97" s="25" t="str">
        <f t="shared" si="18"/>
        <v/>
      </c>
      <c r="Q97" s="25" t="str">
        <f t="shared" si="19"/>
        <v/>
      </c>
      <c r="R97" s="25" t="str">
        <f t="shared" si="20"/>
        <v/>
      </c>
      <c r="S97" s="23" t="str">
        <f t="shared" si="21"/>
        <v/>
      </c>
      <c r="T97" s="19"/>
    </row>
    <row r="98" spans="1:20" ht="27.75" customHeight="1" x14ac:dyDescent="0.25">
      <c r="A98" s="26" t="str">
        <f t="shared" si="11"/>
        <v/>
      </c>
      <c r="B98" s="26" t="str">
        <f t="shared" si="12"/>
        <v/>
      </c>
      <c r="C98" s="27"/>
      <c r="D98" s="28"/>
      <c r="E98" s="26" t="str">
        <f t="shared" si="13"/>
        <v/>
      </c>
      <c r="F98" s="28"/>
      <c r="G98" s="29"/>
      <c r="H98" s="30"/>
      <c r="I98" s="22"/>
      <c r="J98" s="31" t="str">
        <f t="shared" si="14"/>
        <v/>
      </c>
      <c r="K98" s="26" t="str">
        <f t="shared" si="15"/>
        <v/>
      </c>
      <c r="L98" s="28"/>
      <c r="M98" s="29"/>
      <c r="N98" s="26" t="str">
        <f t="shared" si="16"/>
        <v/>
      </c>
      <c r="O98" s="32" t="str">
        <f t="shared" si="17"/>
        <v/>
      </c>
      <c r="P98" s="33" t="str">
        <f t="shared" si="18"/>
        <v/>
      </c>
      <c r="Q98" s="33" t="str">
        <f t="shared" si="19"/>
        <v/>
      </c>
      <c r="R98" s="33" t="str">
        <f t="shared" si="20"/>
        <v/>
      </c>
      <c r="S98" s="31" t="str">
        <f t="shared" si="21"/>
        <v/>
      </c>
      <c r="T98" s="27"/>
    </row>
    <row r="99" spans="1:20" ht="27.75" customHeight="1" x14ac:dyDescent="0.25">
      <c r="A99" s="18" t="str">
        <f t="shared" si="11"/>
        <v/>
      </c>
      <c r="B99" s="18" t="str">
        <f t="shared" si="12"/>
        <v/>
      </c>
      <c r="C99" s="19"/>
      <c r="D99" s="20"/>
      <c r="E99" s="18" t="str">
        <f t="shared" si="13"/>
        <v/>
      </c>
      <c r="F99" s="20"/>
      <c r="G99" s="21"/>
      <c r="H99" s="22"/>
      <c r="I99" s="22"/>
      <c r="J99" s="23" t="str">
        <f t="shared" si="14"/>
        <v/>
      </c>
      <c r="K99" s="18" t="str">
        <f t="shared" si="15"/>
        <v/>
      </c>
      <c r="L99" s="20"/>
      <c r="M99" s="21"/>
      <c r="N99" s="18" t="str">
        <f t="shared" si="16"/>
        <v/>
      </c>
      <c r="O99" s="24" t="str">
        <f t="shared" si="17"/>
        <v/>
      </c>
      <c r="P99" s="25" t="str">
        <f t="shared" si="18"/>
        <v/>
      </c>
      <c r="Q99" s="25" t="str">
        <f t="shared" si="19"/>
        <v/>
      </c>
      <c r="R99" s="25" t="str">
        <f t="shared" si="20"/>
        <v/>
      </c>
      <c r="S99" s="23" t="str">
        <f t="shared" si="21"/>
        <v/>
      </c>
      <c r="T99" s="19"/>
    </row>
    <row r="100" spans="1:20" ht="27.75" customHeight="1" x14ac:dyDescent="0.25">
      <c r="A100" s="26" t="str">
        <f t="shared" si="11"/>
        <v/>
      </c>
      <c r="B100" s="26" t="str">
        <f t="shared" si="12"/>
        <v/>
      </c>
      <c r="C100" s="27"/>
      <c r="D100" s="28"/>
      <c r="E100" s="26" t="str">
        <f t="shared" si="13"/>
        <v/>
      </c>
      <c r="F100" s="28"/>
      <c r="G100" s="29"/>
      <c r="H100" s="30"/>
      <c r="I100" s="22"/>
      <c r="J100" s="31" t="str">
        <f t="shared" si="14"/>
        <v/>
      </c>
      <c r="K100" s="26" t="str">
        <f t="shared" si="15"/>
        <v/>
      </c>
      <c r="L100" s="28"/>
      <c r="M100" s="29"/>
      <c r="N100" s="26" t="str">
        <f t="shared" si="16"/>
        <v/>
      </c>
      <c r="O100" s="32" t="str">
        <f t="shared" si="17"/>
        <v/>
      </c>
      <c r="P100" s="33" t="str">
        <f t="shared" si="18"/>
        <v/>
      </c>
      <c r="Q100" s="33" t="str">
        <f t="shared" si="19"/>
        <v/>
      </c>
      <c r="R100" s="33" t="str">
        <f t="shared" si="20"/>
        <v/>
      </c>
      <c r="S100" s="31" t="str">
        <f t="shared" si="21"/>
        <v/>
      </c>
      <c r="T100" s="27"/>
    </row>
    <row r="101" spans="1:20" ht="27.75" customHeight="1" x14ac:dyDescent="0.25">
      <c r="A101" s="18" t="str">
        <f t="shared" si="11"/>
        <v/>
      </c>
      <c r="B101" s="18" t="str">
        <f t="shared" si="12"/>
        <v/>
      </c>
      <c r="C101" s="19"/>
      <c r="D101" s="20"/>
      <c r="E101" s="18" t="str">
        <f t="shared" si="13"/>
        <v/>
      </c>
      <c r="F101" s="20"/>
      <c r="G101" s="21"/>
      <c r="H101" s="22"/>
      <c r="I101" s="22"/>
      <c r="J101" s="23" t="str">
        <f t="shared" si="14"/>
        <v/>
      </c>
      <c r="K101" s="18" t="str">
        <f t="shared" si="15"/>
        <v/>
      </c>
      <c r="L101" s="20"/>
      <c r="M101" s="21"/>
      <c r="N101" s="18" t="str">
        <f t="shared" si="16"/>
        <v/>
      </c>
      <c r="O101" s="24" t="str">
        <f t="shared" si="17"/>
        <v/>
      </c>
      <c r="P101" s="25" t="str">
        <f t="shared" si="18"/>
        <v/>
      </c>
      <c r="Q101" s="25" t="str">
        <f t="shared" si="19"/>
        <v/>
      </c>
      <c r="R101" s="25" t="str">
        <f t="shared" si="20"/>
        <v/>
      </c>
      <c r="S101" s="23" t="str">
        <f t="shared" si="21"/>
        <v/>
      </c>
      <c r="T101" s="19"/>
    </row>
    <row r="102" spans="1:20" ht="27.75" customHeight="1" x14ac:dyDescent="0.25">
      <c r="A102" s="26" t="str">
        <f t="shared" si="11"/>
        <v/>
      </c>
      <c r="B102" s="26" t="str">
        <f t="shared" si="12"/>
        <v/>
      </c>
      <c r="C102" s="27"/>
      <c r="D102" s="28"/>
      <c r="E102" s="26" t="str">
        <f t="shared" si="13"/>
        <v/>
      </c>
      <c r="F102" s="28"/>
      <c r="G102" s="29"/>
      <c r="H102" s="30"/>
      <c r="I102" s="22"/>
      <c r="J102" s="31" t="str">
        <f t="shared" si="14"/>
        <v/>
      </c>
      <c r="K102" s="26" t="str">
        <f t="shared" si="15"/>
        <v/>
      </c>
      <c r="L102" s="28"/>
      <c r="M102" s="29"/>
      <c r="N102" s="26" t="str">
        <f t="shared" si="16"/>
        <v/>
      </c>
      <c r="O102" s="32" t="str">
        <f t="shared" si="17"/>
        <v/>
      </c>
      <c r="P102" s="33" t="str">
        <f t="shared" si="18"/>
        <v/>
      </c>
      <c r="Q102" s="33" t="str">
        <f t="shared" si="19"/>
        <v/>
      </c>
      <c r="R102" s="33" t="str">
        <f t="shared" si="20"/>
        <v/>
      </c>
      <c r="S102" s="31" t="str">
        <f t="shared" si="21"/>
        <v/>
      </c>
      <c r="T102" s="27"/>
    </row>
    <row r="103" spans="1:20" ht="27.75" customHeight="1" x14ac:dyDescent="0.25">
      <c r="A103" s="18" t="str">
        <f t="shared" si="11"/>
        <v/>
      </c>
      <c r="B103" s="18" t="str">
        <f t="shared" si="12"/>
        <v/>
      </c>
      <c r="C103" s="19"/>
      <c r="D103" s="20"/>
      <c r="E103" s="18" t="str">
        <f t="shared" si="13"/>
        <v/>
      </c>
      <c r="F103" s="20"/>
      <c r="G103" s="21"/>
      <c r="H103" s="22"/>
      <c r="I103" s="22"/>
      <c r="J103" s="23" t="str">
        <f t="shared" si="14"/>
        <v/>
      </c>
      <c r="K103" s="18" t="str">
        <f t="shared" si="15"/>
        <v/>
      </c>
      <c r="L103" s="20"/>
      <c r="M103" s="21"/>
      <c r="N103" s="18" t="str">
        <f t="shared" si="16"/>
        <v/>
      </c>
      <c r="O103" s="24" t="str">
        <f t="shared" si="17"/>
        <v/>
      </c>
      <c r="P103" s="25" t="str">
        <f t="shared" si="18"/>
        <v/>
      </c>
      <c r="Q103" s="25" t="str">
        <f t="shared" si="19"/>
        <v/>
      </c>
      <c r="R103" s="25" t="str">
        <f t="shared" si="20"/>
        <v/>
      </c>
      <c r="S103" s="23" t="str">
        <f t="shared" si="21"/>
        <v/>
      </c>
      <c r="T103" s="19"/>
    </row>
    <row r="104" spans="1:20" ht="27.75" customHeight="1" x14ac:dyDescent="0.25">
      <c r="A104" s="26" t="str">
        <f t="shared" si="11"/>
        <v/>
      </c>
      <c r="B104" s="26" t="str">
        <f t="shared" si="12"/>
        <v/>
      </c>
      <c r="C104" s="27"/>
      <c r="D104" s="28"/>
      <c r="E104" s="26" t="str">
        <f t="shared" si="13"/>
        <v/>
      </c>
      <c r="F104" s="28"/>
      <c r="G104" s="29"/>
      <c r="H104" s="30"/>
      <c r="I104" s="22"/>
      <c r="J104" s="31" t="str">
        <f t="shared" si="14"/>
        <v/>
      </c>
      <c r="K104" s="26" t="str">
        <f t="shared" si="15"/>
        <v/>
      </c>
      <c r="L104" s="28"/>
      <c r="M104" s="29"/>
      <c r="N104" s="26" t="str">
        <f t="shared" si="16"/>
        <v/>
      </c>
      <c r="O104" s="32" t="str">
        <f t="shared" si="17"/>
        <v/>
      </c>
      <c r="P104" s="33" t="str">
        <f t="shared" si="18"/>
        <v/>
      </c>
      <c r="Q104" s="33" t="str">
        <f t="shared" si="19"/>
        <v/>
      </c>
      <c r="R104" s="33" t="str">
        <f t="shared" si="20"/>
        <v/>
      </c>
      <c r="S104" s="31" t="str">
        <f t="shared" si="21"/>
        <v/>
      </c>
      <c r="T104" s="27"/>
    </row>
    <row r="105" spans="1:20" ht="27.75" customHeight="1" x14ac:dyDescent="0.25">
      <c r="A105" s="18" t="str">
        <f t="shared" si="11"/>
        <v/>
      </c>
      <c r="B105" s="18" t="str">
        <f t="shared" si="12"/>
        <v/>
      </c>
      <c r="C105" s="19"/>
      <c r="D105" s="20"/>
      <c r="E105" s="18" t="str">
        <f t="shared" si="13"/>
        <v/>
      </c>
      <c r="F105" s="20"/>
      <c r="G105" s="21"/>
      <c r="H105" s="22"/>
      <c r="I105" s="22"/>
      <c r="J105" s="23" t="str">
        <f t="shared" si="14"/>
        <v/>
      </c>
      <c r="K105" s="18" t="str">
        <f t="shared" si="15"/>
        <v/>
      </c>
      <c r="L105" s="20"/>
      <c r="M105" s="21"/>
      <c r="N105" s="18" t="str">
        <f t="shared" si="16"/>
        <v/>
      </c>
      <c r="O105" s="24" t="str">
        <f t="shared" si="17"/>
        <v/>
      </c>
      <c r="P105" s="25" t="str">
        <f t="shared" si="18"/>
        <v/>
      </c>
      <c r="Q105" s="25" t="str">
        <f t="shared" si="19"/>
        <v/>
      </c>
      <c r="R105" s="25" t="str">
        <f t="shared" si="20"/>
        <v/>
      </c>
      <c r="S105" s="23" t="str">
        <f t="shared" si="21"/>
        <v/>
      </c>
      <c r="T105" s="19"/>
    </row>
    <row r="106" spans="1:20" ht="27.75" customHeight="1" x14ac:dyDescent="0.25">
      <c r="A106" s="26" t="str">
        <f t="shared" si="11"/>
        <v/>
      </c>
      <c r="B106" s="26" t="str">
        <f t="shared" si="12"/>
        <v/>
      </c>
      <c r="C106" s="27"/>
      <c r="D106" s="28"/>
      <c r="E106" s="26" t="str">
        <f t="shared" si="13"/>
        <v/>
      </c>
      <c r="F106" s="28"/>
      <c r="G106" s="29"/>
      <c r="H106" s="30"/>
      <c r="I106" s="22"/>
      <c r="J106" s="31" t="str">
        <f t="shared" si="14"/>
        <v/>
      </c>
      <c r="K106" s="26" t="str">
        <f t="shared" si="15"/>
        <v/>
      </c>
      <c r="L106" s="28"/>
      <c r="M106" s="29"/>
      <c r="N106" s="26" t="str">
        <f t="shared" si="16"/>
        <v/>
      </c>
      <c r="O106" s="32" t="str">
        <f t="shared" si="17"/>
        <v/>
      </c>
      <c r="P106" s="33" t="str">
        <f t="shared" si="18"/>
        <v/>
      </c>
      <c r="Q106" s="33" t="str">
        <f t="shared" si="19"/>
        <v/>
      </c>
      <c r="R106" s="33" t="str">
        <f t="shared" si="20"/>
        <v/>
      </c>
      <c r="S106" s="31" t="str">
        <f t="shared" si="21"/>
        <v/>
      </c>
      <c r="T106" s="27"/>
    </row>
    <row r="107" spans="1:20" ht="27.75" customHeight="1" x14ac:dyDescent="0.25">
      <c r="A107" s="18" t="str">
        <f t="shared" si="11"/>
        <v/>
      </c>
      <c r="B107" s="18" t="str">
        <f t="shared" si="12"/>
        <v/>
      </c>
      <c r="C107" s="19"/>
      <c r="D107" s="20"/>
      <c r="E107" s="18" t="str">
        <f t="shared" si="13"/>
        <v/>
      </c>
      <c r="F107" s="20"/>
      <c r="G107" s="21"/>
      <c r="H107" s="22"/>
      <c r="I107" s="22"/>
      <c r="J107" s="23" t="str">
        <f t="shared" si="14"/>
        <v/>
      </c>
      <c r="K107" s="18" t="str">
        <f t="shared" si="15"/>
        <v/>
      </c>
      <c r="L107" s="20"/>
      <c r="M107" s="21"/>
      <c r="N107" s="18" t="str">
        <f t="shared" si="16"/>
        <v/>
      </c>
      <c r="O107" s="24" t="str">
        <f t="shared" si="17"/>
        <v/>
      </c>
      <c r="P107" s="25" t="str">
        <f t="shared" si="18"/>
        <v/>
      </c>
      <c r="Q107" s="25" t="str">
        <f t="shared" si="19"/>
        <v/>
      </c>
      <c r="R107" s="25" t="str">
        <f t="shared" si="20"/>
        <v/>
      </c>
      <c r="S107" s="23" t="str">
        <f t="shared" si="21"/>
        <v/>
      </c>
      <c r="T107" s="19"/>
    </row>
    <row r="108" spans="1:20" ht="27.75" customHeight="1" x14ac:dyDescent="0.25">
      <c r="A108" s="26" t="str">
        <f t="shared" si="11"/>
        <v/>
      </c>
      <c r="B108" s="26" t="str">
        <f t="shared" si="12"/>
        <v/>
      </c>
      <c r="C108" s="27"/>
      <c r="D108" s="28"/>
      <c r="E108" s="26" t="str">
        <f t="shared" si="13"/>
        <v/>
      </c>
      <c r="F108" s="28"/>
      <c r="G108" s="29"/>
      <c r="H108" s="30"/>
      <c r="I108" s="22"/>
      <c r="J108" s="31" t="str">
        <f t="shared" si="14"/>
        <v/>
      </c>
      <c r="K108" s="26" t="str">
        <f t="shared" si="15"/>
        <v/>
      </c>
      <c r="L108" s="28"/>
      <c r="M108" s="29"/>
      <c r="N108" s="26" t="str">
        <f t="shared" si="16"/>
        <v/>
      </c>
      <c r="O108" s="32" t="str">
        <f t="shared" si="17"/>
        <v/>
      </c>
      <c r="P108" s="33" t="str">
        <f t="shared" si="18"/>
        <v/>
      </c>
      <c r="Q108" s="33" t="str">
        <f t="shared" si="19"/>
        <v/>
      </c>
      <c r="R108" s="33" t="str">
        <f t="shared" si="20"/>
        <v/>
      </c>
      <c r="S108" s="31" t="str">
        <f t="shared" si="21"/>
        <v/>
      </c>
      <c r="T108" s="27"/>
    </row>
    <row r="109" spans="1:20" ht="27.75" customHeight="1" x14ac:dyDescent="0.25">
      <c r="A109" s="18" t="str">
        <f t="shared" si="11"/>
        <v/>
      </c>
      <c r="B109" s="18" t="str">
        <f t="shared" si="12"/>
        <v/>
      </c>
      <c r="C109" s="19"/>
      <c r="D109" s="20"/>
      <c r="E109" s="18" t="str">
        <f t="shared" si="13"/>
        <v/>
      </c>
      <c r="F109" s="20"/>
      <c r="G109" s="21"/>
      <c r="H109" s="22"/>
      <c r="I109" s="22"/>
      <c r="J109" s="23" t="str">
        <f t="shared" si="14"/>
        <v/>
      </c>
      <c r="K109" s="18" t="str">
        <f t="shared" si="15"/>
        <v/>
      </c>
      <c r="L109" s="20"/>
      <c r="M109" s="21"/>
      <c r="N109" s="18" t="str">
        <f t="shared" si="16"/>
        <v/>
      </c>
      <c r="O109" s="24" t="str">
        <f t="shared" si="17"/>
        <v/>
      </c>
      <c r="P109" s="25" t="str">
        <f t="shared" si="18"/>
        <v/>
      </c>
      <c r="Q109" s="25" t="str">
        <f t="shared" si="19"/>
        <v/>
      </c>
      <c r="R109" s="25" t="str">
        <f t="shared" si="20"/>
        <v/>
      </c>
      <c r="S109" s="23" t="str">
        <f t="shared" si="21"/>
        <v/>
      </c>
      <c r="T109" s="19"/>
    </row>
    <row r="110" spans="1:20" ht="27.75" customHeight="1" x14ac:dyDescent="0.25">
      <c r="A110" s="26" t="str">
        <f t="shared" si="11"/>
        <v/>
      </c>
      <c r="B110" s="26" t="str">
        <f t="shared" si="12"/>
        <v/>
      </c>
      <c r="C110" s="27"/>
      <c r="D110" s="28"/>
      <c r="E110" s="26" t="str">
        <f t="shared" si="13"/>
        <v/>
      </c>
      <c r="F110" s="28"/>
      <c r="G110" s="29"/>
      <c r="H110" s="30"/>
      <c r="I110" s="22"/>
      <c r="J110" s="31" t="str">
        <f t="shared" si="14"/>
        <v/>
      </c>
      <c r="K110" s="26" t="str">
        <f t="shared" si="15"/>
        <v/>
      </c>
      <c r="L110" s="28"/>
      <c r="M110" s="29"/>
      <c r="N110" s="26" t="str">
        <f t="shared" si="16"/>
        <v/>
      </c>
      <c r="O110" s="32" t="str">
        <f t="shared" si="17"/>
        <v/>
      </c>
      <c r="P110" s="33" t="str">
        <f t="shared" si="18"/>
        <v/>
      </c>
      <c r="Q110" s="33" t="str">
        <f t="shared" si="19"/>
        <v/>
      </c>
      <c r="R110" s="33" t="str">
        <f t="shared" si="20"/>
        <v/>
      </c>
      <c r="S110" s="31" t="str">
        <f t="shared" si="21"/>
        <v/>
      </c>
      <c r="T110" s="27"/>
    </row>
    <row r="111" spans="1:20" ht="27.75" customHeight="1" x14ac:dyDescent="0.25">
      <c r="A111" s="18" t="str">
        <f t="shared" si="11"/>
        <v/>
      </c>
      <c r="B111" s="18" t="str">
        <f t="shared" si="12"/>
        <v/>
      </c>
      <c r="C111" s="19"/>
      <c r="D111" s="20"/>
      <c r="E111" s="18" t="str">
        <f t="shared" si="13"/>
        <v/>
      </c>
      <c r="F111" s="20"/>
      <c r="G111" s="21"/>
      <c r="H111" s="22"/>
      <c r="I111" s="22"/>
      <c r="J111" s="23" t="str">
        <f t="shared" si="14"/>
        <v/>
      </c>
      <c r="K111" s="18" t="str">
        <f t="shared" si="15"/>
        <v/>
      </c>
      <c r="L111" s="20"/>
      <c r="M111" s="21"/>
      <c r="N111" s="18" t="str">
        <f t="shared" si="16"/>
        <v/>
      </c>
      <c r="O111" s="24" t="str">
        <f t="shared" si="17"/>
        <v/>
      </c>
      <c r="P111" s="25" t="str">
        <f t="shared" si="18"/>
        <v/>
      </c>
      <c r="Q111" s="25" t="str">
        <f t="shared" si="19"/>
        <v/>
      </c>
      <c r="R111" s="25" t="str">
        <f t="shared" si="20"/>
        <v/>
      </c>
      <c r="S111" s="23" t="str">
        <f t="shared" si="21"/>
        <v/>
      </c>
      <c r="T111" s="19"/>
    </row>
    <row r="112" spans="1:20" ht="27.75" customHeight="1" x14ac:dyDescent="0.25">
      <c r="A112" s="26" t="str">
        <f t="shared" si="11"/>
        <v/>
      </c>
      <c r="B112" s="26" t="str">
        <f t="shared" si="12"/>
        <v/>
      </c>
      <c r="C112" s="27"/>
      <c r="D112" s="28"/>
      <c r="E112" s="26" t="str">
        <f t="shared" si="13"/>
        <v/>
      </c>
      <c r="F112" s="28"/>
      <c r="G112" s="29"/>
      <c r="H112" s="30"/>
      <c r="I112" s="22"/>
      <c r="J112" s="31" t="str">
        <f t="shared" si="14"/>
        <v/>
      </c>
      <c r="K112" s="26" t="str">
        <f t="shared" si="15"/>
        <v/>
      </c>
      <c r="L112" s="28"/>
      <c r="M112" s="29"/>
      <c r="N112" s="26" t="str">
        <f t="shared" si="16"/>
        <v/>
      </c>
      <c r="O112" s="32" t="str">
        <f t="shared" si="17"/>
        <v/>
      </c>
      <c r="P112" s="33" t="str">
        <f t="shared" si="18"/>
        <v/>
      </c>
      <c r="Q112" s="33" t="str">
        <f t="shared" si="19"/>
        <v/>
      </c>
      <c r="R112" s="33" t="str">
        <f t="shared" si="20"/>
        <v/>
      </c>
      <c r="S112" s="31" t="str">
        <f t="shared" si="21"/>
        <v/>
      </c>
      <c r="T112" s="27"/>
    </row>
    <row r="113" spans="1:20" ht="27.75" customHeight="1" x14ac:dyDescent="0.25">
      <c r="A113" s="18" t="str">
        <f t="shared" si="11"/>
        <v/>
      </c>
      <c r="B113" s="18" t="str">
        <f t="shared" si="12"/>
        <v/>
      </c>
      <c r="C113" s="19"/>
      <c r="D113" s="20"/>
      <c r="E113" s="18" t="str">
        <f t="shared" si="13"/>
        <v/>
      </c>
      <c r="F113" s="20"/>
      <c r="G113" s="21"/>
      <c r="H113" s="22"/>
      <c r="I113" s="22"/>
      <c r="J113" s="23" t="str">
        <f t="shared" si="14"/>
        <v/>
      </c>
      <c r="K113" s="18" t="str">
        <f t="shared" si="15"/>
        <v/>
      </c>
      <c r="L113" s="20"/>
      <c r="M113" s="21"/>
      <c r="N113" s="18" t="str">
        <f t="shared" si="16"/>
        <v/>
      </c>
      <c r="O113" s="24" t="str">
        <f t="shared" si="17"/>
        <v/>
      </c>
      <c r="P113" s="25" t="str">
        <f t="shared" si="18"/>
        <v/>
      </c>
      <c r="Q113" s="25" t="str">
        <f t="shared" si="19"/>
        <v/>
      </c>
      <c r="R113" s="25" t="str">
        <f t="shared" si="20"/>
        <v/>
      </c>
      <c r="S113" s="23" t="str">
        <f t="shared" si="21"/>
        <v/>
      </c>
      <c r="T113" s="19"/>
    </row>
    <row r="114" spans="1:20" ht="27.75" customHeight="1" x14ac:dyDescent="0.25">
      <c r="A114" s="26" t="str">
        <f t="shared" si="11"/>
        <v/>
      </c>
      <c r="B114" s="26" t="str">
        <f t="shared" si="12"/>
        <v/>
      </c>
      <c r="C114" s="27"/>
      <c r="D114" s="28"/>
      <c r="E114" s="26" t="str">
        <f t="shared" si="13"/>
        <v/>
      </c>
      <c r="F114" s="28"/>
      <c r="G114" s="29"/>
      <c r="H114" s="30"/>
      <c r="I114" s="22"/>
      <c r="J114" s="31" t="str">
        <f t="shared" si="14"/>
        <v/>
      </c>
      <c r="K114" s="26" t="str">
        <f t="shared" si="15"/>
        <v/>
      </c>
      <c r="L114" s="28"/>
      <c r="M114" s="29"/>
      <c r="N114" s="26" t="str">
        <f t="shared" si="16"/>
        <v/>
      </c>
      <c r="O114" s="32" t="str">
        <f t="shared" si="17"/>
        <v/>
      </c>
      <c r="P114" s="33" t="str">
        <f t="shared" si="18"/>
        <v/>
      </c>
      <c r="Q114" s="33" t="str">
        <f t="shared" si="19"/>
        <v/>
      </c>
      <c r="R114" s="33" t="str">
        <f t="shared" si="20"/>
        <v/>
      </c>
      <c r="S114" s="31" t="str">
        <f t="shared" si="21"/>
        <v/>
      </c>
      <c r="T114" s="27"/>
    </row>
    <row r="115" spans="1:20" ht="27.75" customHeight="1" x14ac:dyDescent="0.25">
      <c r="A115" s="18" t="str">
        <f t="shared" si="11"/>
        <v/>
      </c>
      <c r="B115" s="18" t="str">
        <f t="shared" si="12"/>
        <v/>
      </c>
      <c r="C115" s="19"/>
      <c r="D115" s="20"/>
      <c r="E115" s="18" t="str">
        <f t="shared" si="13"/>
        <v/>
      </c>
      <c r="F115" s="20"/>
      <c r="G115" s="21"/>
      <c r="H115" s="22"/>
      <c r="I115" s="22"/>
      <c r="J115" s="23" t="str">
        <f t="shared" si="14"/>
        <v/>
      </c>
      <c r="K115" s="18" t="str">
        <f t="shared" si="15"/>
        <v/>
      </c>
      <c r="L115" s="20"/>
      <c r="M115" s="21"/>
      <c r="N115" s="18" t="str">
        <f t="shared" si="16"/>
        <v/>
      </c>
      <c r="O115" s="24" t="str">
        <f t="shared" si="17"/>
        <v/>
      </c>
      <c r="P115" s="25" t="str">
        <f t="shared" si="18"/>
        <v/>
      </c>
      <c r="Q115" s="25" t="str">
        <f t="shared" si="19"/>
        <v/>
      </c>
      <c r="R115" s="25" t="str">
        <f t="shared" si="20"/>
        <v/>
      </c>
      <c r="S115" s="23" t="str">
        <f t="shared" si="21"/>
        <v/>
      </c>
      <c r="T115" s="19"/>
    </row>
    <row r="116" spans="1:20" ht="27.75" customHeight="1" x14ac:dyDescent="0.25">
      <c r="A116" s="26" t="str">
        <f t="shared" si="11"/>
        <v/>
      </c>
      <c r="B116" s="26" t="str">
        <f t="shared" si="12"/>
        <v/>
      </c>
      <c r="C116" s="27"/>
      <c r="D116" s="28"/>
      <c r="E116" s="26" t="str">
        <f t="shared" si="13"/>
        <v/>
      </c>
      <c r="F116" s="28"/>
      <c r="G116" s="29"/>
      <c r="H116" s="30"/>
      <c r="I116" s="22"/>
      <c r="J116" s="31" t="str">
        <f t="shared" si="14"/>
        <v/>
      </c>
      <c r="K116" s="26" t="str">
        <f t="shared" si="15"/>
        <v/>
      </c>
      <c r="L116" s="28"/>
      <c r="M116" s="29"/>
      <c r="N116" s="26" t="str">
        <f t="shared" si="16"/>
        <v/>
      </c>
      <c r="O116" s="32" t="str">
        <f t="shared" si="17"/>
        <v/>
      </c>
      <c r="P116" s="33" t="str">
        <f t="shared" si="18"/>
        <v/>
      </c>
      <c r="Q116" s="33" t="str">
        <f t="shared" si="19"/>
        <v/>
      </c>
      <c r="R116" s="33" t="str">
        <f t="shared" si="20"/>
        <v/>
      </c>
      <c r="S116" s="31" t="str">
        <f t="shared" si="21"/>
        <v/>
      </c>
      <c r="T116" s="27"/>
    </row>
    <row r="117" spans="1:20" ht="27.75" customHeight="1" x14ac:dyDescent="0.25">
      <c r="A117" s="18" t="str">
        <f t="shared" si="11"/>
        <v/>
      </c>
      <c r="B117" s="18" t="str">
        <f t="shared" si="12"/>
        <v/>
      </c>
      <c r="C117" s="19"/>
      <c r="D117" s="20"/>
      <c r="E117" s="18" t="str">
        <f t="shared" si="13"/>
        <v/>
      </c>
      <c r="F117" s="20"/>
      <c r="G117" s="21"/>
      <c r="H117" s="22"/>
      <c r="I117" s="22"/>
      <c r="J117" s="23" t="str">
        <f t="shared" si="14"/>
        <v/>
      </c>
      <c r="K117" s="18" t="str">
        <f t="shared" si="15"/>
        <v/>
      </c>
      <c r="L117" s="20"/>
      <c r="M117" s="21"/>
      <c r="N117" s="18" t="str">
        <f t="shared" si="16"/>
        <v/>
      </c>
      <c r="O117" s="24" t="str">
        <f t="shared" si="17"/>
        <v/>
      </c>
      <c r="P117" s="25" t="str">
        <f t="shared" si="18"/>
        <v/>
      </c>
      <c r="Q117" s="25" t="str">
        <f t="shared" si="19"/>
        <v/>
      </c>
      <c r="R117" s="25" t="str">
        <f t="shared" si="20"/>
        <v/>
      </c>
      <c r="S117" s="23" t="str">
        <f t="shared" si="21"/>
        <v/>
      </c>
      <c r="T117" s="19"/>
    </row>
    <row r="118" spans="1:20" ht="27.75" customHeight="1" x14ac:dyDescent="0.25">
      <c r="A118" s="26" t="str">
        <f t="shared" si="11"/>
        <v/>
      </c>
      <c r="B118" s="26" t="str">
        <f t="shared" si="12"/>
        <v/>
      </c>
      <c r="C118" s="27"/>
      <c r="D118" s="28"/>
      <c r="E118" s="26" t="str">
        <f t="shared" si="13"/>
        <v/>
      </c>
      <c r="F118" s="28"/>
      <c r="G118" s="29"/>
      <c r="H118" s="30"/>
      <c r="I118" s="22"/>
      <c r="J118" s="31" t="str">
        <f t="shared" si="14"/>
        <v/>
      </c>
      <c r="K118" s="26" t="str">
        <f t="shared" si="15"/>
        <v/>
      </c>
      <c r="L118" s="28"/>
      <c r="M118" s="29"/>
      <c r="N118" s="26" t="str">
        <f t="shared" si="16"/>
        <v/>
      </c>
      <c r="O118" s="32" t="str">
        <f t="shared" si="17"/>
        <v/>
      </c>
      <c r="P118" s="33" t="str">
        <f t="shared" si="18"/>
        <v/>
      </c>
      <c r="Q118" s="33" t="str">
        <f t="shared" si="19"/>
        <v/>
      </c>
      <c r="R118" s="33" t="str">
        <f t="shared" si="20"/>
        <v/>
      </c>
      <c r="S118" s="31" t="str">
        <f t="shared" si="21"/>
        <v/>
      </c>
      <c r="T118" s="27"/>
    </row>
    <row r="119" spans="1:20" ht="27.75" customHeight="1" x14ac:dyDescent="0.25">
      <c r="A119" s="18" t="str">
        <f t="shared" si="11"/>
        <v/>
      </c>
      <c r="B119" s="18" t="str">
        <f t="shared" si="12"/>
        <v/>
      </c>
      <c r="C119" s="19"/>
      <c r="D119" s="20"/>
      <c r="E119" s="18" t="str">
        <f t="shared" si="13"/>
        <v/>
      </c>
      <c r="F119" s="20"/>
      <c r="G119" s="21"/>
      <c r="H119" s="22"/>
      <c r="I119" s="22"/>
      <c r="J119" s="23" t="str">
        <f t="shared" si="14"/>
        <v/>
      </c>
      <c r="K119" s="18" t="str">
        <f t="shared" si="15"/>
        <v/>
      </c>
      <c r="L119" s="20"/>
      <c r="M119" s="21"/>
      <c r="N119" s="18" t="str">
        <f t="shared" si="16"/>
        <v/>
      </c>
      <c r="O119" s="24" t="str">
        <f t="shared" si="17"/>
        <v/>
      </c>
      <c r="P119" s="25" t="str">
        <f t="shared" si="18"/>
        <v/>
      </c>
      <c r="Q119" s="25" t="str">
        <f t="shared" si="19"/>
        <v/>
      </c>
      <c r="R119" s="25" t="str">
        <f t="shared" si="20"/>
        <v/>
      </c>
      <c r="S119" s="23" t="str">
        <f t="shared" si="21"/>
        <v/>
      </c>
      <c r="T119" s="19"/>
    </row>
    <row r="120" spans="1:20" ht="27.75" customHeight="1" x14ac:dyDescent="0.25">
      <c r="A120" s="26" t="str">
        <f t="shared" si="11"/>
        <v/>
      </c>
      <c r="B120" s="26" t="str">
        <f t="shared" si="12"/>
        <v/>
      </c>
      <c r="C120" s="27"/>
      <c r="D120" s="28"/>
      <c r="E120" s="26" t="str">
        <f t="shared" si="13"/>
        <v/>
      </c>
      <c r="F120" s="28"/>
      <c r="G120" s="29"/>
      <c r="H120" s="30"/>
      <c r="I120" s="22"/>
      <c r="J120" s="31" t="str">
        <f t="shared" si="14"/>
        <v/>
      </c>
      <c r="K120" s="26" t="str">
        <f t="shared" si="15"/>
        <v/>
      </c>
      <c r="L120" s="28"/>
      <c r="M120" s="29"/>
      <c r="N120" s="26" t="str">
        <f t="shared" si="16"/>
        <v/>
      </c>
      <c r="O120" s="32" t="str">
        <f t="shared" si="17"/>
        <v/>
      </c>
      <c r="P120" s="33" t="str">
        <f t="shared" si="18"/>
        <v/>
      </c>
      <c r="Q120" s="33" t="str">
        <f t="shared" si="19"/>
        <v/>
      </c>
      <c r="R120" s="33" t="str">
        <f t="shared" si="20"/>
        <v/>
      </c>
      <c r="S120" s="31" t="str">
        <f t="shared" si="21"/>
        <v/>
      </c>
      <c r="T120" s="27"/>
    </row>
    <row r="121" spans="1:20" ht="27.75" customHeight="1" x14ac:dyDescent="0.25">
      <c r="A121" s="18" t="str">
        <f t="shared" si="11"/>
        <v/>
      </c>
      <c r="B121" s="18" t="str">
        <f t="shared" si="12"/>
        <v/>
      </c>
      <c r="C121" s="19"/>
      <c r="D121" s="20"/>
      <c r="E121" s="18" t="str">
        <f t="shared" si="13"/>
        <v/>
      </c>
      <c r="F121" s="20"/>
      <c r="G121" s="21"/>
      <c r="H121" s="22"/>
      <c r="I121" s="22"/>
      <c r="J121" s="23" t="str">
        <f t="shared" si="14"/>
        <v/>
      </c>
      <c r="K121" s="18" t="str">
        <f t="shared" si="15"/>
        <v/>
      </c>
      <c r="L121" s="20"/>
      <c r="M121" s="21"/>
      <c r="N121" s="18" t="str">
        <f t="shared" si="16"/>
        <v/>
      </c>
      <c r="O121" s="24" t="str">
        <f t="shared" si="17"/>
        <v/>
      </c>
      <c r="P121" s="25" t="str">
        <f t="shared" si="18"/>
        <v/>
      </c>
      <c r="Q121" s="25" t="str">
        <f t="shared" si="19"/>
        <v/>
      </c>
      <c r="R121" s="25" t="str">
        <f t="shared" si="20"/>
        <v/>
      </c>
      <c r="S121" s="23" t="str">
        <f t="shared" si="21"/>
        <v/>
      </c>
      <c r="T121" s="19"/>
    </row>
    <row r="122" spans="1:20" ht="27.75" customHeight="1" x14ac:dyDescent="0.25">
      <c r="A122" s="26" t="str">
        <f t="shared" si="11"/>
        <v/>
      </c>
      <c r="B122" s="26" t="str">
        <f t="shared" si="12"/>
        <v/>
      </c>
      <c r="C122" s="27"/>
      <c r="D122" s="28"/>
      <c r="E122" s="26" t="str">
        <f t="shared" si="13"/>
        <v/>
      </c>
      <c r="F122" s="28"/>
      <c r="G122" s="29"/>
      <c r="H122" s="30"/>
      <c r="I122" s="22"/>
      <c r="J122" s="31" t="str">
        <f t="shared" si="14"/>
        <v/>
      </c>
      <c r="K122" s="26" t="str">
        <f t="shared" si="15"/>
        <v/>
      </c>
      <c r="L122" s="28"/>
      <c r="M122" s="29"/>
      <c r="N122" s="26" t="str">
        <f t="shared" si="16"/>
        <v/>
      </c>
      <c r="O122" s="32" t="str">
        <f t="shared" si="17"/>
        <v/>
      </c>
      <c r="P122" s="33" t="str">
        <f t="shared" si="18"/>
        <v/>
      </c>
      <c r="Q122" s="33" t="str">
        <f t="shared" si="19"/>
        <v/>
      </c>
      <c r="R122" s="33" t="str">
        <f t="shared" si="20"/>
        <v/>
      </c>
      <c r="S122" s="31" t="str">
        <f t="shared" si="21"/>
        <v/>
      </c>
      <c r="T122" s="27"/>
    </row>
    <row r="123" spans="1:20" ht="27.75" customHeight="1" x14ac:dyDescent="0.25">
      <c r="A123" s="18" t="str">
        <f t="shared" si="11"/>
        <v/>
      </c>
      <c r="B123" s="18" t="str">
        <f t="shared" si="12"/>
        <v/>
      </c>
      <c r="C123" s="19"/>
      <c r="D123" s="20"/>
      <c r="E123" s="18" t="str">
        <f t="shared" si="13"/>
        <v/>
      </c>
      <c r="F123" s="20"/>
      <c r="G123" s="21"/>
      <c r="H123" s="22"/>
      <c r="I123" s="22"/>
      <c r="J123" s="23" t="str">
        <f t="shared" si="14"/>
        <v/>
      </c>
      <c r="K123" s="18" t="str">
        <f t="shared" si="15"/>
        <v/>
      </c>
      <c r="L123" s="20"/>
      <c r="M123" s="21"/>
      <c r="N123" s="18" t="str">
        <f t="shared" si="16"/>
        <v/>
      </c>
      <c r="O123" s="24" t="str">
        <f t="shared" si="17"/>
        <v/>
      </c>
      <c r="P123" s="25" t="str">
        <f t="shared" si="18"/>
        <v/>
      </c>
      <c r="Q123" s="25" t="str">
        <f t="shared" si="19"/>
        <v/>
      </c>
      <c r="R123" s="25" t="str">
        <f t="shared" si="20"/>
        <v/>
      </c>
      <c r="S123" s="23" t="str">
        <f t="shared" si="21"/>
        <v/>
      </c>
      <c r="T123" s="19"/>
    </row>
    <row r="124" spans="1:20" ht="27.75" customHeight="1" x14ac:dyDescent="0.25">
      <c r="A124" s="26" t="str">
        <f t="shared" si="11"/>
        <v/>
      </c>
      <c r="B124" s="26" t="str">
        <f t="shared" si="12"/>
        <v/>
      </c>
      <c r="C124" s="27"/>
      <c r="D124" s="28"/>
      <c r="E124" s="26" t="str">
        <f t="shared" si="13"/>
        <v/>
      </c>
      <c r="F124" s="28"/>
      <c r="G124" s="29"/>
      <c r="H124" s="30"/>
      <c r="I124" s="22"/>
      <c r="J124" s="31" t="str">
        <f t="shared" si="14"/>
        <v/>
      </c>
      <c r="K124" s="26" t="str">
        <f t="shared" si="15"/>
        <v/>
      </c>
      <c r="L124" s="28"/>
      <c r="M124" s="29"/>
      <c r="N124" s="26" t="str">
        <f t="shared" si="16"/>
        <v/>
      </c>
      <c r="O124" s="32" t="str">
        <f t="shared" si="17"/>
        <v/>
      </c>
      <c r="P124" s="33" t="str">
        <f t="shared" si="18"/>
        <v/>
      </c>
      <c r="Q124" s="33" t="str">
        <f t="shared" si="19"/>
        <v/>
      </c>
      <c r="R124" s="33" t="str">
        <f t="shared" si="20"/>
        <v/>
      </c>
      <c r="S124" s="31" t="str">
        <f t="shared" si="21"/>
        <v/>
      </c>
      <c r="T124" s="27"/>
    </row>
    <row r="125" spans="1:20" ht="27.75" customHeight="1" x14ac:dyDescent="0.25">
      <c r="A125" s="18" t="str">
        <f t="shared" si="11"/>
        <v/>
      </c>
      <c r="B125" s="18" t="str">
        <f t="shared" si="12"/>
        <v/>
      </c>
      <c r="C125" s="19"/>
      <c r="D125" s="20"/>
      <c r="E125" s="18" t="str">
        <f t="shared" si="13"/>
        <v/>
      </c>
      <c r="F125" s="20"/>
      <c r="G125" s="21"/>
      <c r="H125" s="22"/>
      <c r="I125" s="22"/>
      <c r="J125" s="23" t="str">
        <f t="shared" si="14"/>
        <v/>
      </c>
      <c r="K125" s="18" t="str">
        <f t="shared" si="15"/>
        <v/>
      </c>
      <c r="L125" s="20"/>
      <c r="M125" s="21"/>
      <c r="N125" s="18" t="str">
        <f t="shared" si="16"/>
        <v/>
      </c>
      <c r="O125" s="24" t="str">
        <f t="shared" si="17"/>
        <v/>
      </c>
      <c r="P125" s="25" t="str">
        <f t="shared" si="18"/>
        <v/>
      </c>
      <c r="Q125" s="25" t="str">
        <f t="shared" si="19"/>
        <v/>
      </c>
      <c r="R125" s="25" t="str">
        <f t="shared" si="20"/>
        <v/>
      </c>
      <c r="S125" s="23" t="str">
        <f t="shared" si="21"/>
        <v/>
      </c>
      <c r="T125" s="19" t="s">
        <v>101</v>
      </c>
    </row>
    <row r="126" spans="1:20" ht="27.75" customHeight="1" x14ac:dyDescent="0.25">
      <c r="A126" s="26" t="str">
        <f t="shared" si="11"/>
        <v/>
      </c>
      <c r="B126" s="26" t="str">
        <f t="shared" si="12"/>
        <v/>
      </c>
      <c r="C126" s="27"/>
      <c r="D126" s="28"/>
      <c r="E126" s="26" t="str">
        <f t="shared" si="13"/>
        <v/>
      </c>
      <c r="F126" s="28"/>
      <c r="G126" s="29"/>
      <c r="H126" s="30"/>
      <c r="I126" s="22"/>
      <c r="J126" s="31" t="str">
        <f t="shared" si="14"/>
        <v/>
      </c>
      <c r="K126" s="26" t="str">
        <f t="shared" si="15"/>
        <v/>
      </c>
      <c r="L126" s="28"/>
      <c r="M126" s="29"/>
      <c r="N126" s="26" t="str">
        <f t="shared" si="16"/>
        <v/>
      </c>
      <c r="O126" s="32" t="str">
        <f t="shared" si="17"/>
        <v/>
      </c>
      <c r="P126" s="33" t="str">
        <f t="shared" si="18"/>
        <v/>
      </c>
      <c r="Q126" s="33" t="str">
        <f t="shared" si="19"/>
        <v/>
      </c>
      <c r="R126" s="33" t="str">
        <f t="shared" si="20"/>
        <v/>
      </c>
      <c r="S126" s="31" t="str">
        <f t="shared" si="21"/>
        <v/>
      </c>
      <c r="T126" s="27" t="s">
        <v>101</v>
      </c>
    </row>
    <row r="127" spans="1:20" ht="27.75" customHeight="1" x14ac:dyDescent="0.25">
      <c r="A127" s="18" t="str">
        <f t="shared" si="11"/>
        <v/>
      </c>
      <c r="B127" s="18" t="str">
        <f t="shared" si="12"/>
        <v/>
      </c>
      <c r="C127" s="19"/>
      <c r="D127" s="20"/>
      <c r="E127" s="18" t="str">
        <f t="shared" si="13"/>
        <v/>
      </c>
      <c r="F127" s="20"/>
      <c r="G127" s="21"/>
      <c r="H127" s="22"/>
      <c r="I127" s="22"/>
      <c r="J127" s="23" t="str">
        <f t="shared" si="14"/>
        <v/>
      </c>
      <c r="K127" s="18" t="str">
        <f t="shared" si="15"/>
        <v/>
      </c>
      <c r="L127" s="20"/>
      <c r="M127" s="21"/>
      <c r="N127" s="18" t="str">
        <f t="shared" si="16"/>
        <v/>
      </c>
      <c r="O127" s="24" t="str">
        <f t="shared" si="17"/>
        <v/>
      </c>
      <c r="P127" s="25" t="str">
        <f t="shared" si="18"/>
        <v/>
      </c>
      <c r="Q127" s="25" t="str">
        <f t="shared" si="19"/>
        <v/>
      </c>
      <c r="R127" s="25" t="str">
        <f t="shared" si="20"/>
        <v/>
      </c>
      <c r="S127" s="23" t="str">
        <f t="shared" si="21"/>
        <v/>
      </c>
      <c r="T127" s="19" t="s">
        <v>101</v>
      </c>
    </row>
    <row r="128" spans="1:20" ht="27.75" customHeight="1" x14ac:dyDescent="0.25">
      <c r="A128" s="26" t="str">
        <f t="shared" si="11"/>
        <v/>
      </c>
      <c r="B128" s="26" t="str">
        <f t="shared" si="12"/>
        <v/>
      </c>
      <c r="C128" s="27"/>
      <c r="D128" s="28"/>
      <c r="E128" s="26" t="str">
        <f t="shared" si="13"/>
        <v/>
      </c>
      <c r="F128" s="28"/>
      <c r="G128" s="29"/>
      <c r="H128" s="30"/>
      <c r="I128" s="22"/>
      <c r="J128" s="31" t="str">
        <f t="shared" si="14"/>
        <v/>
      </c>
      <c r="K128" s="26" t="str">
        <f t="shared" si="15"/>
        <v/>
      </c>
      <c r="L128" s="28"/>
      <c r="M128" s="29"/>
      <c r="N128" s="26" t="str">
        <f t="shared" si="16"/>
        <v/>
      </c>
      <c r="O128" s="32" t="str">
        <f t="shared" si="17"/>
        <v/>
      </c>
      <c r="P128" s="33" t="str">
        <f t="shared" si="18"/>
        <v/>
      </c>
      <c r="Q128" s="33" t="str">
        <f t="shared" si="19"/>
        <v/>
      </c>
      <c r="R128" s="33" t="str">
        <f t="shared" si="20"/>
        <v/>
      </c>
      <c r="S128" s="31" t="str">
        <f t="shared" si="21"/>
        <v/>
      </c>
      <c r="T128" s="27"/>
    </row>
    <row r="129" spans="1:20" ht="27.75" customHeight="1" x14ac:dyDescent="0.25">
      <c r="A129" s="18" t="str">
        <f t="shared" si="11"/>
        <v/>
      </c>
      <c r="B129" s="18" t="str">
        <f t="shared" si="12"/>
        <v/>
      </c>
      <c r="C129" s="19"/>
      <c r="D129" s="20"/>
      <c r="E129" s="18" t="str">
        <f t="shared" si="13"/>
        <v/>
      </c>
      <c r="F129" s="20"/>
      <c r="G129" s="21"/>
      <c r="H129" s="22"/>
      <c r="I129" s="22"/>
      <c r="J129" s="23" t="str">
        <f t="shared" si="14"/>
        <v/>
      </c>
      <c r="K129" s="18" t="str">
        <f t="shared" si="15"/>
        <v/>
      </c>
      <c r="L129" s="20"/>
      <c r="M129" s="21"/>
      <c r="N129" s="18" t="str">
        <f t="shared" si="16"/>
        <v/>
      </c>
      <c r="O129" s="24" t="str">
        <f t="shared" si="17"/>
        <v/>
      </c>
      <c r="P129" s="25" t="str">
        <f t="shared" si="18"/>
        <v/>
      </c>
      <c r="Q129" s="25" t="str">
        <f t="shared" si="19"/>
        <v/>
      </c>
      <c r="R129" s="25" t="str">
        <f t="shared" si="20"/>
        <v/>
      </c>
      <c r="S129" s="23" t="str">
        <f t="shared" si="21"/>
        <v/>
      </c>
      <c r="T129" s="19"/>
    </row>
    <row r="130" spans="1:20" ht="27.75" customHeight="1" x14ac:dyDescent="0.25">
      <c r="A130" s="26" t="str">
        <f t="shared" si="11"/>
        <v/>
      </c>
      <c r="B130" s="26" t="str">
        <f t="shared" si="12"/>
        <v/>
      </c>
      <c r="C130" s="27"/>
      <c r="D130" s="28"/>
      <c r="E130" s="26" t="str">
        <f t="shared" si="13"/>
        <v/>
      </c>
      <c r="F130" s="28"/>
      <c r="G130" s="29"/>
      <c r="H130" s="30"/>
      <c r="I130" s="22"/>
      <c r="J130" s="31" t="str">
        <f t="shared" si="14"/>
        <v/>
      </c>
      <c r="K130" s="26" t="str">
        <f t="shared" si="15"/>
        <v/>
      </c>
      <c r="L130" s="28"/>
      <c r="M130" s="29"/>
      <c r="N130" s="26" t="str">
        <f t="shared" si="16"/>
        <v/>
      </c>
      <c r="O130" s="32" t="str">
        <f t="shared" si="17"/>
        <v/>
      </c>
      <c r="P130" s="33" t="str">
        <f t="shared" si="18"/>
        <v/>
      </c>
      <c r="Q130" s="33" t="str">
        <f t="shared" si="19"/>
        <v/>
      </c>
      <c r="R130" s="33" t="str">
        <f t="shared" si="20"/>
        <v/>
      </c>
      <c r="S130" s="31" t="str">
        <f t="shared" si="21"/>
        <v/>
      </c>
      <c r="T130" s="27"/>
    </row>
    <row r="131" spans="1:20" ht="27.75" customHeight="1" x14ac:dyDescent="0.25">
      <c r="A131" s="18" t="str">
        <f t="shared" si="11"/>
        <v/>
      </c>
      <c r="B131" s="18" t="str">
        <f t="shared" si="12"/>
        <v/>
      </c>
      <c r="C131" s="19"/>
      <c r="D131" s="20"/>
      <c r="E131" s="18" t="str">
        <f t="shared" si="13"/>
        <v/>
      </c>
      <c r="F131" s="20"/>
      <c r="G131" s="21"/>
      <c r="H131" s="22"/>
      <c r="I131" s="22"/>
      <c r="J131" s="23" t="str">
        <f t="shared" si="14"/>
        <v/>
      </c>
      <c r="K131" s="18" t="str">
        <f t="shared" si="15"/>
        <v/>
      </c>
      <c r="L131" s="20"/>
      <c r="M131" s="21"/>
      <c r="N131" s="18" t="str">
        <f t="shared" si="16"/>
        <v/>
      </c>
      <c r="O131" s="24" t="str">
        <f t="shared" si="17"/>
        <v/>
      </c>
      <c r="P131" s="25" t="str">
        <f t="shared" si="18"/>
        <v/>
      </c>
      <c r="Q131" s="25" t="str">
        <f t="shared" si="19"/>
        <v/>
      </c>
      <c r="R131" s="25" t="str">
        <f t="shared" si="20"/>
        <v/>
      </c>
      <c r="S131" s="23" t="str">
        <f t="shared" si="21"/>
        <v/>
      </c>
      <c r="T131" s="19"/>
    </row>
    <row r="132" spans="1:20" ht="27.75" customHeight="1" x14ac:dyDescent="0.25">
      <c r="A132" s="26" t="str">
        <f t="shared" si="11"/>
        <v/>
      </c>
      <c r="B132" s="26" t="str">
        <f t="shared" si="12"/>
        <v/>
      </c>
      <c r="C132" s="27"/>
      <c r="D132" s="28"/>
      <c r="E132" s="26" t="str">
        <f t="shared" si="13"/>
        <v/>
      </c>
      <c r="F132" s="28"/>
      <c r="G132" s="29"/>
      <c r="H132" s="30"/>
      <c r="I132" s="22"/>
      <c r="J132" s="31" t="str">
        <f t="shared" si="14"/>
        <v/>
      </c>
      <c r="K132" s="26" t="str">
        <f t="shared" si="15"/>
        <v/>
      </c>
      <c r="L132" s="28"/>
      <c r="M132" s="29"/>
      <c r="N132" s="26" t="str">
        <f t="shared" si="16"/>
        <v/>
      </c>
      <c r="O132" s="32" t="str">
        <f t="shared" si="17"/>
        <v/>
      </c>
      <c r="P132" s="33" t="str">
        <f t="shared" si="18"/>
        <v/>
      </c>
      <c r="Q132" s="33" t="str">
        <f t="shared" si="19"/>
        <v/>
      </c>
      <c r="R132" s="33" t="str">
        <f t="shared" si="20"/>
        <v/>
      </c>
      <c r="S132" s="31" t="str">
        <f t="shared" si="21"/>
        <v/>
      </c>
      <c r="T132" s="27"/>
    </row>
    <row r="133" spans="1:20" ht="27.75" customHeight="1" x14ac:dyDescent="0.25">
      <c r="A133" s="18" t="str">
        <f t="shared" ref="A133:A196" si="22">IF(C133="","",ROW()-4)</f>
        <v/>
      </c>
      <c r="B133" s="18" t="str">
        <f t="shared" ref="B133:B196" si="23">IF(C133="","","FA-"&amp;TEXT(ROW()-4,"0000"))</f>
        <v/>
      </c>
      <c r="C133" s="19"/>
      <c r="D133" s="20"/>
      <c r="E133" s="18" t="str">
        <f t="shared" ref="E133:E196" si="24">IF(D133="","",IFERROR(VLOOKUP(D133,جدول_الفئات,2,FALSE()),"⚠ كود غير صحيح"))</f>
        <v/>
      </c>
      <c r="F133" s="20"/>
      <c r="G133" s="21"/>
      <c r="H133" s="22"/>
      <c r="I133" s="22"/>
      <c r="J133" s="23" t="str">
        <f t="shared" ref="J133:J196" si="25">IF(D133="","",IFERROR(VLOOKUP(D133,جدول_الفئات,3,FALSE()),0))</f>
        <v/>
      </c>
      <c r="K133" s="18" t="str">
        <f t="shared" ref="K133:K196" si="26">IF(D133="","",IFERROR(VLOOKUP(D133,جدول_الفئات,4,FALSE()),""))</f>
        <v/>
      </c>
      <c r="L133" s="20"/>
      <c r="M133" s="21"/>
      <c r="N133" s="18" t="str">
        <f t="shared" ref="N133:N196" si="27">IF(C133="","",IF(M133&lt;&gt;"","مستبعد",IF(R133&lt;=0.01,"مستهلك بالكامل","نشط")))</f>
        <v/>
      </c>
      <c r="O133" s="24" t="str">
        <f t="shared" ref="O133:O196" si="28">IF(OR(C133="",G133=""),"",MAX(0,MIN(IF(M133="",تاريخ_التقرير,M133),تاريخ_التقرير)-G133+1))</f>
        <v/>
      </c>
      <c r="P133" s="25" t="str">
        <f t="shared" ref="P133:P196" si="29">IF(C133="","",IFERROR((H133-IF(I133="",0,I133))*J133,0))</f>
        <v/>
      </c>
      <c r="Q133" s="25" t="str">
        <f t="shared" ref="Q133:Q196" si="30">IF(C133="","",IFERROR(MIN(H133-IF(I133="",0,I133),(H133-IF(I133="",0,I133))*J133/365*O133),0))</f>
        <v/>
      </c>
      <c r="R133" s="25" t="str">
        <f t="shared" ref="R133:R196" si="31">IF(C133="","",H133-Q133)</f>
        <v/>
      </c>
      <c r="S133" s="23" t="str">
        <f t="shared" ref="S133:S196" si="32">IF(OR(C133="",H133=0),"",IFERROR(Q133/(H133-IF(I133="",0,I133)),0))</f>
        <v/>
      </c>
      <c r="T133" s="19"/>
    </row>
    <row r="134" spans="1:20" ht="27.75" customHeight="1" x14ac:dyDescent="0.25">
      <c r="A134" s="26" t="str">
        <f t="shared" si="22"/>
        <v/>
      </c>
      <c r="B134" s="26" t="str">
        <f t="shared" si="23"/>
        <v/>
      </c>
      <c r="C134" s="27"/>
      <c r="D134" s="28"/>
      <c r="E134" s="26" t="str">
        <f t="shared" si="24"/>
        <v/>
      </c>
      <c r="F134" s="28"/>
      <c r="G134" s="29"/>
      <c r="H134" s="30"/>
      <c r="I134" s="22"/>
      <c r="J134" s="31" t="str">
        <f t="shared" si="25"/>
        <v/>
      </c>
      <c r="K134" s="26" t="str">
        <f t="shared" si="26"/>
        <v/>
      </c>
      <c r="L134" s="28"/>
      <c r="M134" s="29"/>
      <c r="N134" s="26" t="str">
        <f t="shared" si="27"/>
        <v/>
      </c>
      <c r="O134" s="32" t="str">
        <f t="shared" si="28"/>
        <v/>
      </c>
      <c r="P134" s="33" t="str">
        <f t="shared" si="29"/>
        <v/>
      </c>
      <c r="Q134" s="33" t="str">
        <f t="shared" si="30"/>
        <v/>
      </c>
      <c r="R134" s="33" t="str">
        <f t="shared" si="31"/>
        <v/>
      </c>
      <c r="S134" s="31" t="str">
        <f t="shared" si="32"/>
        <v/>
      </c>
      <c r="T134" s="27"/>
    </row>
    <row r="135" spans="1:20" ht="27.75" customHeight="1" x14ac:dyDescent="0.25">
      <c r="A135" s="18" t="str">
        <f t="shared" si="22"/>
        <v/>
      </c>
      <c r="B135" s="18" t="str">
        <f t="shared" si="23"/>
        <v/>
      </c>
      <c r="C135" s="19"/>
      <c r="D135" s="20"/>
      <c r="E135" s="18" t="str">
        <f t="shared" si="24"/>
        <v/>
      </c>
      <c r="F135" s="20"/>
      <c r="G135" s="21"/>
      <c r="H135" s="22"/>
      <c r="I135" s="22"/>
      <c r="J135" s="23" t="str">
        <f t="shared" si="25"/>
        <v/>
      </c>
      <c r="K135" s="18" t="str">
        <f t="shared" si="26"/>
        <v/>
      </c>
      <c r="L135" s="20"/>
      <c r="M135" s="21"/>
      <c r="N135" s="18" t="str">
        <f t="shared" si="27"/>
        <v/>
      </c>
      <c r="O135" s="24" t="str">
        <f t="shared" si="28"/>
        <v/>
      </c>
      <c r="P135" s="25" t="str">
        <f t="shared" si="29"/>
        <v/>
      </c>
      <c r="Q135" s="25" t="str">
        <f t="shared" si="30"/>
        <v/>
      </c>
      <c r="R135" s="25" t="str">
        <f t="shared" si="31"/>
        <v/>
      </c>
      <c r="S135" s="23" t="str">
        <f t="shared" si="32"/>
        <v/>
      </c>
      <c r="T135" s="19"/>
    </row>
    <row r="136" spans="1:20" ht="27.75" customHeight="1" x14ac:dyDescent="0.25">
      <c r="A136" s="26" t="str">
        <f t="shared" si="22"/>
        <v/>
      </c>
      <c r="B136" s="26" t="str">
        <f t="shared" si="23"/>
        <v/>
      </c>
      <c r="C136" s="27"/>
      <c r="D136" s="28"/>
      <c r="E136" s="26" t="str">
        <f t="shared" si="24"/>
        <v/>
      </c>
      <c r="F136" s="28"/>
      <c r="G136" s="29"/>
      <c r="H136" s="30"/>
      <c r="I136" s="22"/>
      <c r="J136" s="31" t="str">
        <f t="shared" si="25"/>
        <v/>
      </c>
      <c r="K136" s="26" t="str">
        <f t="shared" si="26"/>
        <v/>
      </c>
      <c r="L136" s="28"/>
      <c r="M136" s="29"/>
      <c r="N136" s="26" t="str">
        <f t="shared" si="27"/>
        <v/>
      </c>
      <c r="O136" s="32" t="str">
        <f t="shared" si="28"/>
        <v/>
      </c>
      <c r="P136" s="33" t="str">
        <f t="shared" si="29"/>
        <v/>
      </c>
      <c r="Q136" s="33" t="str">
        <f t="shared" si="30"/>
        <v/>
      </c>
      <c r="R136" s="33" t="str">
        <f t="shared" si="31"/>
        <v/>
      </c>
      <c r="S136" s="31" t="str">
        <f t="shared" si="32"/>
        <v/>
      </c>
      <c r="T136" s="27" t="s">
        <v>103</v>
      </c>
    </row>
    <row r="137" spans="1:20" ht="27.75" customHeight="1" x14ac:dyDescent="0.25">
      <c r="A137" s="18" t="str">
        <f t="shared" si="22"/>
        <v/>
      </c>
      <c r="B137" s="18" t="str">
        <f t="shared" si="23"/>
        <v/>
      </c>
      <c r="C137" s="19"/>
      <c r="D137" s="20"/>
      <c r="E137" s="18" t="str">
        <f t="shared" si="24"/>
        <v/>
      </c>
      <c r="F137" s="20"/>
      <c r="G137" s="21"/>
      <c r="H137" s="22"/>
      <c r="I137" s="22"/>
      <c r="J137" s="23" t="str">
        <f t="shared" si="25"/>
        <v/>
      </c>
      <c r="K137" s="18" t="str">
        <f t="shared" si="26"/>
        <v/>
      </c>
      <c r="L137" s="20"/>
      <c r="M137" s="21"/>
      <c r="N137" s="18" t="str">
        <f t="shared" si="27"/>
        <v/>
      </c>
      <c r="O137" s="24" t="str">
        <f t="shared" si="28"/>
        <v/>
      </c>
      <c r="P137" s="25" t="str">
        <f t="shared" si="29"/>
        <v/>
      </c>
      <c r="Q137" s="25" t="str">
        <f t="shared" si="30"/>
        <v/>
      </c>
      <c r="R137" s="25" t="str">
        <f t="shared" si="31"/>
        <v/>
      </c>
      <c r="S137" s="23" t="str">
        <f t="shared" si="32"/>
        <v/>
      </c>
      <c r="T137" s="19" t="s">
        <v>103</v>
      </c>
    </row>
    <row r="138" spans="1:20" ht="27.75" customHeight="1" x14ac:dyDescent="0.25">
      <c r="A138" s="26" t="str">
        <f t="shared" si="22"/>
        <v/>
      </c>
      <c r="B138" s="26" t="str">
        <f t="shared" si="23"/>
        <v/>
      </c>
      <c r="C138" s="27"/>
      <c r="D138" s="28"/>
      <c r="E138" s="26" t="str">
        <f t="shared" si="24"/>
        <v/>
      </c>
      <c r="F138" s="28"/>
      <c r="G138" s="29"/>
      <c r="H138" s="30"/>
      <c r="I138" s="22"/>
      <c r="J138" s="31" t="str">
        <f t="shared" si="25"/>
        <v/>
      </c>
      <c r="K138" s="26" t="str">
        <f t="shared" si="26"/>
        <v/>
      </c>
      <c r="L138" s="28"/>
      <c r="M138" s="29"/>
      <c r="N138" s="26" t="str">
        <f t="shared" si="27"/>
        <v/>
      </c>
      <c r="O138" s="32" t="str">
        <f t="shared" si="28"/>
        <v/>
      </c>
      <c r="P138" s="33" t="str">
        <f t="shared" si="29"/>
        <v/>
      </c>
      <c r="Q138" s="33" t="str">
        <f t="shared" si="30"/>
        <v/>
      </c>
      <c r="R138" s="33" t="str">
        <f t="shared" si="31"/>
        <v/>
      </c>
      <c r="S138" s="31" t="str">
        <f t="shared" si="32"/>
        <v/>
      </c>
      <c r="T138" s="27" t="s">
        <v>103</v>
      </c>
    </row>
    <row r="139" spans="1:20" ht="27.75" customHeight="1" x14ac:dyDescent="0.25">
      <c r="A139" s="18" t="str">
        <f t="shared" si="22"/>
        <v/>
      </c>
      <c r="B139" s="18" t="str">
        <f t="shared" si="23"/>
        <v/>
      </c>
      <c r="C139" s="19"/>
      <c r="D139" s="20"/>
      <c r="E139" s="18" t="str">
        <f t="shared" si="24"/>
        <v/>
      </c>
      <c r="F139" s="20"/>
      <c r="G139" s="21"/>
      <c r="H139" s="22"/>
      <c r="I139" s="22"/>
      <c r="J139" s="23" t="str">
        <f t="shared" si="25"/>
        <v/>
      </c>
      <c r="K139" s="18" t="str">
        <f t="shared" si="26"/>
        <v/>
      </c>
      <c r="L139" s="20"/>
      <c r="M139" s="21"/>
      <c r="N139" s="18" t="str">
        <f t="shared" si="27"/>
        <v/>
      </c>
      <c r="O139" s="24" t="str">
        <f t="shared" si="28"/>
        <v/>
      </c>
      <c r="P139" s="25" t="str">
        <f t="shared" si="29"/>
        <v/>
      </c>
      <c r="Q139" s="25" t="str">
        <f t="shared" si="30"/>
        <v/>
      </c>
      <c r="R139" s="25" t="str">
        <f t="shared" si="31"/>
        <v/>
      </c>
      <c r="S139" s="23" t="str">
        <f t="shared" si="32"/>
        <v/>
      </c>
      <c r="T139" s="19" t="s">
        <v>103</v>
      </c>
    </row>
    <row r="140" spans="1:20" ht="27.75" customHeight="1" x14ac:dyDescent="0.25">
      <c r="A140" s="26" t="str">
        <f t="shared" si="22"/>
        <v/>
      </c>
      <c r="B140" s="26" t="str">
        <f t="shared" si="23"/>
        <v/>
      </c>
      <c r="C140" s="27"/>
      <c r="D140" s="28"/>
      <c r="E140" s="26" t="str">
        <f t="shared" si="24"/>
        <v/>
      </c>
      <c r="F140" s="28"/>
      <c r="G140" s="29"/>
      <c r="H140" s="30"/>
      <c r="I140" s="22"/>
      <c r="J140" s="31" t="str">
        <f t="shared" si="25"/>
        <v/>
      </c>
      <c r="K140" s="26" t="str">
        <f t="shared" si="26"/>
        <v/>
      </c>
      <c r="L140" s="28"/>
      <c r="M140" s="29"/>
      <c r="N140" s="26" t="str">
        <f t="shared" si="27"/>
        <v/>
      </c>
      <c r="O140" s="32" t="str">
        <f t="shared" si="28"/>
        <v/>
      </c>
      <c r="P140" s="33" t="str">
        <f t="shared" si="29"/>
        <v/>
      </c>
      <c r="Q140" s="33" t="str">
        <f t="shared" si="30"/>
        <v/>
      </c>
      <c r="R140" s="33" t="str">
        <f t="shared" si="31"/>
        <v/>
      </c>
      <c r="S140" s="31" t="str">
        <f t="shared" si="32"/>
        <v/>
      </c>
      <c r="T140" s="27" t="s">
        <v>103</v>
      </c>
    </row>
    <row r="141" spans="1:20" ht="27.75" customHeight="1" x14ac:dyDescent="0.25">
      <c r="A141" s="18" t="str">
        <f t="shared" si="22"/>
        <v/>
      </c>
      <c r="B141" s="18" t="str">
        <f t="shared" si="23"/>
        <v/>
      </c>
      <c r="C141" s="19"/>
      <c r="D141" s="20"/>
      <c r="E141" s="18" t="str">
        <f t="shared" si="24"/>
        <v/>
      </c>
      <c r="F141" s="20"/>
      <c r="G141" s="21"/>
      <c r="H141" s="22"/>
      <c r="I141" s="22"/>
      <c r="J141" s="23" t="str">
        <f t="shared" si="25"/>
        <v/>
      </c>
      <c r="K141" s="18" t="str">
        <f t="shared" si="26"/>
        <v/>
      </c>
      <c r="L141" s="20"/>
      <c r="M141" s="21"/>
      <c r="N141" s="18" t="str">
        <f t="shared" si="27"/>
        <v/>
      </c>
      <c r="O141" s="24" t="str">
        <f t="shared" si="28"/>
        <v/>
      </c>
      <c r="P141" s="25" t="str">
        <f t="shared" si="29"/>
        <v/>
      </c>
      <c r="Q141" s="25" t="str">
        <f t="shared" si="30"/>
        <v/>
      </c>
      <c r="R141" s="25" t="str">
        <f t="shared" si="31"/>
        <v/>
      </c>
      <c r="S141" s="23" t="str">
        <f t="shared" si="32"/>
        <v/>
      </c>
      <c r="T141" s="19" t="s">
        <v>103</v>
      </c>
    </row>
    <row r="142" spans="1:20" ht="27.75" customHeight="1" x14ac:dyDescent="0.25">
      <c r="A142" s="26" t="str">
        <f t="shared" si="22"/>
        <v/>
      </c>
      <c r="B142" s="26" t="str">
        <f t="shared" si="23"/>
        <v/>
      </c>
      <c r="C142" s="27"/>
      <c r="D142" s="28"/>
      <c r="E142" s="26" t="str">
        <f t="shared" si="24"/>
        <v/>
      </c>
      <c r="F142" s="28"/>
      <c r="G142" s="29"/>
      <c r="H142" s="30"/>
      <c r="I142" s="22"/>
      <c r="J142" s="31" t="str">
        <f t="shared" si="25"/>
        <v/>
      </c>
      <c r="K142" s="26" t="str">
        <f t="shared" si="26"/>
        <v/>
      </c>
      <c r="L142" s="28"/>
      <c r="M142" s="29"/>
      <c r="N142" s="26" t="str">
        <f t="shared" si="27"/>
        <v/>
      </c>
      <c r="O142" s="32" t="str">
        <f t="shared" si="28"/>
        <v/>
      </c>
      <c r="P142" s="33" t="str">
        <f t="shared" si="29"/>
        <v/>
      </c>
      <c r="Q142" s="33" t="str">
        <f t="shared" si="30"/>
        <v/>
      </c>
      <c r="R142" s="33" t="str">
        <f t="shared" si="31"/>
        <v/>
      </c>
      <c r="S142" s="31" t="str">
        <f t="shared" si="32"/>
        <v/>
      </c>
      <c r="T142" s="27" t="s">
        <v>103</v>
      </c>
    </row>
    <row r="143" spans="1:20" ht="27.75" customHeight="1" x14ac:dyDescent="0.25">
      <c r="A143" s="18" t="str">
        <f t="shared" si="22"/>
        <v/>
      </c>
      <c r="B143" s="18" t="str">
        <f t="shared" si="23"/>
        <v/>
      </c>
      <c r="C143" s="19"/>
      <c r="D143" s="20"/>
      <c r="E143" s="18" t="str">
        <f t="shared" si="24"/>
        <v/>
      </c>
      <c r="F143" s="20"/>
      <c r="G143" s="21"/>
      <c r="H143" s="22"/>
      <c r="I143" s="22"/>
      <c r="J143" s="23" t="str">
        <f t="shared" si="25"/>
        <v/>
      </c>
      <c r="K143" s="18" t="str">
        <f t="shared" si="26"/>
        <v/>
      </c>
      <c r="L143" s="20"/>
      <c r="M143" s="21"/>
      <c r="N143" s="18" t="str">
        <f t="shared" si="27"/>
        <v/>
      </c>
      <c r="O143" s="24" t="str">
        <f t="shared" si="28"/>
        <v/>
      </c>
      <c r="P143" s="25" t="str">
        <f t="shared" si="29"/>
        <v/>
      </c>
      <c r="Q143" s="25" t="str">
        <f t="shared" si="30"/>
        <v/>
      </c>
      <c r="R143" s="25" t="str">
        <f t="shared" si="31"/>
        <v/>
      </c>
      <c r="S143" s="23" t="str">
        <f t="shared" si="32"/>
        <v/>
      </c>
      <c r="T143" s="19" t="s">
        <v>103</v>
      </c>
    </row>
    <row r="144" spans="1:20" ht="27.75" customHeight="1" x14ac:dyDescent="0.25">
      <c r="A144" s="26" t="str">
        <f t="shared" si="22"/>
        <v/>
      </c>
      <c r="B144" s="26" t="str">
        <f t="shared" si="23"/>
        <v/>
      </c>
      <c r="C144" s="27"/>
      <c r="D144" s="28"/>
      <c r="E144" s="26" t="str">
        <f t="shared" si="24"/>
        <v/>
      </c>
      <c r="F144" s="28"/>
      <c r="G144" s="29"/>
      <c r="H144" s="30"/>
      <c r="I144" s="22"/>
      <c r="J144" s="31" t="str">
        <f t="shared" si="25"/>
        <v/>
      </c>
      <c r="K144" s="26" t="str">
        <f t="shared" si="26"/>
        <v/>
      </c>
      <c r="L144" s="28"/>
      <c r="M144" s="29"/>
      <c r="N144" s="26" t="str">
        <f t="shared" si="27"/>
        <v/>
      </c>
      <c r="O144" s="32" t="str">
        <f t="shared" si="28"/>
        <v/>
      </c>
      <c r="P144" s="33" t="str">
        <f t="shared" si="29"/>
        <v/>
      </c>
      <c r="Q144" s="33" t="str">
        <f t="shared" si="30"/>
        <v/>
      </c>
      <c r="R144" s="33" t="str">
        <f t="shared" si="31"/>
        <v/>
      </c>
      <c r="S144" s="31" t="str">
        <f t="shared" si="32"/>
        <v/>
      </c>
      <c r="T144" s="27" t="s">
        <v>103</v>
      </c>
    </row>
    <row r="145" spans="1:20" ht="27.75" customHeight="1" x14ac:dyDescent="0.25">
      <c r="A145" s="18" t="str">
        <f t="shared" si="22"/>
        <v/>
      </c>
      <c r="B145" s="18" t="str">
        <f t="shared" si="23"/>
        <v/>
      </c>
      <c r="C145" s="19"/>
      <c r="D145" s="20"/>
      <c r="E145" s="18" t="str">
        <f t="shared" si="24"/>
        <v/>
      </c>
      <c r="F145" s="20"/>
      <c r="G145" s="21"/>
      <c r="H145" s="22"/>
      <c r="I145" s="22"/>
      <c r="J145" s="23" t="str">
        <f t="shared" si="25"/>
        <v/>
      </c>
      <c r="K145" s="18" t="str">
        <f t="shared" si="26"/>
        <v/>
      </c>
      <c r="L145" s="20"/>
      <c r="M145" s="21"/>
      <c r="N145" s="18" t="str">
        <f t="shared" si="27"/>
        <v/>
      </c>
      <c r="O145" s="24" t="str">
        <f t="shared" si="28"/>
        <v/>
      </c>
      <c r="P145" s="25" t="str">
        <f t="shared" si="29"/>
        <v/>
      </c>
      <c r="Q145" s="25" t="str">
        <f t="shared" si="30"/>
        <v/>
      </c>
      <c r="R145" s="25" t="str">
        <f t="shared" si="31"/>
        <v/>
      </c>
      <c r="S145" s="23" t="str">
        <f t="shared" si="32"/>
        <v/>
      </c>
      <c r="T145" s="19" t="s">
        <v>103</v>
      </c>
    </row>
    <row r="146" spans="1:20" ht="27.75" customHeight="1" x14ac:dyDescent="0.25">
      <c r="A146" s="26" t="str">
        <f t="shared" si="22"/>
        <v/>
      </c>
      <c r="B146" s="26" t="str">
        <f t="shared" si="23"/>
        <v/>
      </c>
      <c r="C146" s="27"/>
      <c r="D146" s="28"/>
      <c r="E146" s="26" t="str">
        <f t="shared" si="24"/>
        <v/>
      </c>
      <c r="F146" s="28"/>
      <c r="G146" s="29"/>
      <c r="H146" s="30"/>
      <c r="I146" s="22"/>
      <c r="J146" s="31" t="str">
        <f t="shared" si="25"/>
        <v/>
      </c>
      <c r="K146" s="26" t="str">
        <f t="shared" si="26"/>
        <v/>
      </c>
      <c r="L146" s="28"/>
      <c r="M146" s="29"/>
      <c r="N146" s="26" t="str">
        <f t="shared" si="27"/>
        <v/>
      </c>
      <c r="O146" s="32" t="str">
        <f t="shared" si="28"/>
        <v/>
      </c>
      <c r="P146" s="33" t="str">
        <f t="shared" si="29"/>
        <v/>
      </c>
      <c r="Q146" s="33" t="str">
        <f t="shared" si="30"/>
        <v/>
      </c>
      <c r="R146" s="33" t="str">
        <f t="shared" si="31"/>
        <v/>
      </c>
      <c r="S146" s="31" t="str">
        <f t="shared" si="32"/>
        <v/>
      </c>
      <c r="T146" s="27" t="s">
        <v>103</v>
      </c>
    </row>
    <row r="147" spans="1:20" ht="27.75" customHeight="1" x14ac:dyDescent="0.25">
      <c r="A147" s="18" t="str">
        <f t="shared" si="22"/>
        <v/>
      </c>
      <c r="B147" s="18" t="str">
        <f t="shared" si="23"/>
        <v/>
      </c>
      <c r="C147" s="19"/>
      <c r="D147" s="20"/>
      <c r="E147" s="18" t="str">
        <f t="shared" si="24"/>
        <v/>
      </c>
      <c r="F147" s="20"/>
      <c r="G147" s="21"/>
      <c r="H147" s="22"/>
      <c r="I147" s="22"/>
      <c r="J147" s="23" t="str">
        <f t="shared" si="25"/>
        <v/>
      </c>
      <c r="K147" s="18" t="str">
        <f t="shared" si="26"/>
        <v/>
      </c>
      <c r="L147" s="20"/>
      <c r="M147" s="21"/>
      <c r="N147" s="18" t="str">
        <f t="shared" si="27"/>
        <v/>
      </c>
      <c r="O147" s="24" t="str">
        <f t="shared" si="28"/>
        <v/>
      </c>
      <c r="P147" s="25" t="str">
        <f t="shared" si="29"/>
        <v/>
      </c>
      <c r="Q147" s="25" t="str">
        <f t="shared" si="30"/>
        <v/>
      </c>
      <c r="R147" s="25" t="str">
        <f t="shared" si="31"/>
        <v/>
      </c>
      <c r="S147" s="23" t="str">
        <f t="shared" si="32"/>
        <v/>
      </c>
      <c r="T147" s="19" t="s">
        <v>103</v>
      </c>
    </row>
    <row r="148" spans="1:20" ht="27.75" customHeight="1" x14ac:dyDescent="0.25">
      <c r="A148" s="26" t="str">
        <f t="shared" si="22"/>
        <v/>
      </c>
      <c r="B148" s="26" t="str">
        <f t="shared" si="23"/>
        <v/>
      </c>
      <c r="C148" s="27"/>
      <c r="D148" s="28"/>
      <c r="E148" s="26" t="str">
        <f t="shared" si="24"/>
        <v/>
      </c>
      <c r="F148" s="28"/>
      <c r="G148" s="29"/>
      <c r="H148" s="30"/>
      <c r="I148" s="22"/>
      <c r="J148" s="31" t="str">
        <f t="shared" si="25"/>
        <v/>
      </c>
      <c r="K148" s="26" t="str">
        <f t="shared" si="26"/>
        <v/>
      </c>
      <c r="L148" s="28"/>
      <c r="M148" s="29"/>
      <c r="N148" s="26" t="str">
        <f t="shared" si="27"/>
        <v/>
      </c>
      <c r="O148" s="32" t="str">
        <f t="shared" si="28"/>
        <v/>
      </c>
      <c r="P148" s="33" t="str">
        <f t="shared" si="29"/>
        <v/>
      </c>
      <c r="Q148" s="33" t="str">
        <f t="shared" si="30"/>
        <v/>
      </c>
      <c r="R148" s="33" t="str">
        <f t="shared" si="31"/>
        <v/>
      </c>
      <c r="S148" s="31" t="str">
        <f t="shared" si="32"/>
        <v/>
      </c>
      <c r="T148" s="27" t="s">
        <v>103</v>
      </c>
    </row>
    <row r="149" spans="1:20" ht="27.75" customHeight="1" x14ac:dyDescent="0.25">
      <c r="A149" s="18" t="str">
        <f t="shared" si="22"/>
        <v/>
      </c>
      <c r="B149" s="18" t="str">
        <f t="shared" si="23"/>
        <v/>
      </c>
      <c r="C149" s="19"/>
      <c r="D149" s="20"/>
      <c r="E149" s="18" t="str">
        <f t="shared" si="24"/>
        <v/>
      </c>
      <c r="F149" s="20"/>
      <c r="G149" s="21"/>
      <c r="H149" s="22"/>
      <c r="I149" s="22"/>
      <c r="J149" s="23" t="str">
        <f t="shared" si="25"/>
        <v/>
      </c>
      <c r="K149" s="18" t="str">
        <f t="shared" si="26"/>
        <v/>
      </c>
      <c r="L149" s="20"/>
      <c r="M149" s="21"/>
      <c r="N149" s="18" t="str">
        <f t="shared" si="27"/>
        <v/>
      </c>
      <c r="O149" s="24" t="str">
        <f t="shared" si="28"/>
        <v/>
      </c>
      <c r="P149" s="25" t="str">
        <f t="shared" si="29"/>
        <v/>
      </c>
      <c r="Q149" s="25" t="str">
        <f t="shared" si="30"/>
        <v/>
      </c>
      <c r="R149" s="25" t="str">
        <f t="shared" si="31"/>
        <v/>
      </c>
      <c r="S149" s="23" t="str">
        <f t="shared" si="32"/>
        <v/>
      </c>
      <c r="T149" s="19" t="s">
        <v>103</v>
      </c>
    </row>
    <row r="150" spans="1:20" ht="27.75" customHeight="1" x14ac:dyDescent="0.25">
      <c r="A150" s="26" t="str">
        <f t="shared" si="22"/>
        <v/>
      </c>
      <c r="B150" s="26" t="str">
        <f t="shared" si="23"/>
        <v/>
      </c>
      <c r="C150" s="27"/>
      <c r="D150" s="28"/>
      <c r="E150" s="26" t="str">
        <f t="shared" si="24"/>
        <v/>
      </c>
      <c r="F150" s="28"/>
      <c r="G150" s="29"/>
      <c r="H150" s="30"/>
      <c r="I150" s="22"/>
      <c r="J150" s="31" t="str">
        <f t="shared" si="25"/>
        <v/>
      </c>
      <c r="K150" s="26" t="str">
        <f t="shared" si="26"/>
        <v/>
      </c>
      <c r="L150" s="28"/>
      <c r="M150" s="29"/>
      <c r="N150" s="26" t="str">
        <f t="shared" si="27"/>
        <v/>
      </c>
      <c r="O150" s="32" t="str">
        <f t="shared" si="28"/>
        <v/>
      </c>
      <c r="P150" s="33" t="str">
        <f t="shared" si="29"/>
        <v/>
      </c>
      <c r="Q150" s="33" t="str">
        <f t="shared" si="30"/>
        <v/>
      </c>
      <c r="R150" s="33" t="str">
        <f t="shared" si="31"/>
        <v/>
      </c>
      <c r="S150" s="31" t="str">
        <f t="shared" si="32"/>
        <v/>
      </c>
      <c r="T150" s="27" t="s">
        <v>103</v>
      </c>
    </row>
    <row r="151" spans="1:20" ht="27.75" customHeight="1" x14ac:dyDescent="0.25">
      <c r="A151" s="18" t="str">
        <f t="shared" si="22"/>
        <v/>
      </c>
      <c r="B151" s="18" t="str">
        <f t="shared" si="23"/>
        <v/>
      </c>
      <c r="C151" s="19"/>
      <c r="D151" s="20"/>
      <c r="E151" s="18" t="str">
        <f t="shared" si="24"/>
        <v/>
      </c>
      <c r="F151" s="20"/>
      <c r="G151" s="21"/>
      <c r="H151" s="22"/>
      <c r="I151" s="22"/>
      <c r="J151" s="23" t="str">
        <f t="shared" si="25"/>
        <v/>
      </c>
      <c r="K151" s="18" t="str">
        <f t="shared" si="26"/>
        <v/>
      </c>
      <c r="L151" s="20"/>
      <c r="M151" s="21"/>
      <c r="N151" s="18" t="str">
        <f t="shared" si="27"/>
        <v/>
      </c>
      <c r="O151" s="24" t="str">
        <f t="shared" si="28"/>
        <v/>
      </c>
      <c r="P151" s="25" t="str">
        <f t="shared" si="29"/>
        <v/>
      </c>
      <c r="Q151" s="25" t="str">
        <f t="shared" si="30"/>
        <v/>
      </c>
      <c r="R151" s="25" t="str">
        <f t="shared" si="31"/>
        <v/>
      </c>
      <c r="S151" s="23" t="str">
        <f t="shared" si="32"/>
        <v/>
      </c>
      <c r="T151" s="19" t="s">
        <v>103</v>
      </c>
    </row>
    <row r="152" spans="1:20" ht="27.75" customHeight="1" x14ac:dyDescent="0.25">
      <c r="A152" s="26" t="str">
        <f t="shared" si="22"/>
        <v/>
      </c>
      <c r="B152" s="26" t="str">
        <f t="shared" si="23"/>
        <v/>
      </c>
      <c r="C152" s="27"/>
      <c r="D152" s="28"/>
      <c r="E152" s="26" t="str">
        <f t="shared" si="24"/>
        <v/>
      </c>
      <c r="F152" s="28"/>
      <c r="G152" s="29"/>
      <c r="H152" s="30"/>
      <c r="I152" s="22"/>
      <c r="J152" s="31" t="str">
        <f t="shared" si="25"/>
        <v/>
      </c>
      <c r="K152" s="26" t="str">
        <f t="shared" si="26"/>
        <v/>
      </c>
      <c r="L152" s="28"/>
      <c r="M152" s="29"/>
      <c r="N152" s="26" t="str">
        <f t="shared" si="27"/>
        <v/>
      </c>
      <c r="O152" s="32" t="str">
        <f t="shared" si="28"/>
        <v/>
      </c>
      <c r="P152" s="33" t="str">
        <f t="shared" si="29"/>
        <v/>
      </c>
      <c r="Q152" s="33" t="str">
        <f t="shared" si="30"/>
        <v/>
      </c>
      <c r="R152" s="33" t="str">
        <f t="shared" si="31"/>
        <v/>
      </c>
      <c r="S152" s="31" t="str">
        <f t="shared" si="32"/>
        <v/>
      </c>
      <c r="T152" s="27" t="s">
        <v>103</v>
      </c>
    </row>
    <row r="153" spans="1:20" ht="27.75" customHeight="1" x14ac:dyDescent="0.25">
      <c r="A153" s="18" t="str">
        <f t="shared" si="22"/>
        <v/>
      </c>
      <c r="B153" s="18" t="str">
        <f t="shared" si="23"/>
        <v/>
      </c>
      <c r="C153" s="19"/>
      <c r="D153" s="20"/>
      <c r="E153" s="18" t="str">
        <f t="shared" si="24"/>
        <v/>
      </c>
      <c r="F153" s="20"/>
      <c r="G153" s="21"/>
      <c r="H153" s="22"/>
      <c r="I153" s="22"/>
      <c r="J153" s="23" t="str">
        <f t="shared" si="25"/>
        <v/>
      </c>
      <c r="K153" s="18" t="str">
        <f t="shared" si="26"/>
        <v/>
      </c>
      <c r="L153" s="20"/>
      <c r="M153" s="21"/>
      <c r="N153" s="18" t="str">
        <f t="shared" si="27"/>
        <v/>
      </c>
      <c r="O153" s="24" t="str">
        <f t="shared" si="28"/>
        <v/>
      </c>
      <c r="P153" s="25" t="str">
        <f t="shared" si="29"/>
        <v/>
      </c>
      <c r="Q153" s="25" t="str">
        <f t="shared" si="30"/>
        <v/>
      </c>
      <c r="R153" s="25" t="str">
        <f t="shared" si="31"/>
        <v/>
      </c>
      <c r="S153" s="23" t="str">
        <f t="shared" si="32"/>
        <v/>
      </c>
      <c r="T153" s="19" t="s">
        <v>103</v>
      </c>
    </row>
    <row r="154" spans="1:20" ht="27.75" customHeight="1" x14ac:dyDescent="0.25">
      <c r="A154" s="26" t="str">
        <f t="shared" si="22"/>
        <v/>
      </c>
      <c r="B154" s="26" t="str">
        <f t="shared" si="23"/>
        <v/>
      </c>
      <c r="C154" s="27"/>
      <c r="D154" s="28"/>
      <c r="E154" s="26" t="str">
        <f t="shared" si="24"/>
        <v/>
      </c>
      <c r="F154" s="28"/>
      <c r="G154" s="29"/>
      <c r="H154" s="30"/>
      <c r="I154" s="22"/>
      <c r="J154" s="31" t="str">
        <f t="shared" si="25"/>
        <v/>
      </c>
      <c r="K154" s="26" t="str">
        <f t="shared" si="26"/>
        <v/>
      </c>
      <c r="L154" s="28"/>
      <c r="M154" s="29"/>
      <c r="N154" s="26" t="str">
        <f t="shared" si="27"/>
        <v/>
      </c>
      <c r="O154" s="32" t="str">
        <f t="shared" si="28"/>
        <v/>
      </c>
      <c r="P154" s="33" t="str">
        <f t="shared" si="29"/>
        <v/>
      </c>
      <c r="Q154" s="33" t="str">
        <f t="shared" si="30"/>
        <v/>
      </c>
      <c r="R154" s="33" t="str">
        <f t="shared" si="31"/>
        <v/>
      </c>
      <c r="S154" s="31" t="str">
        <f t="shared" si="32"/>
        <v/>
      </c>
      <c r="T154" s="27" t="s">
        <v>103</v>
      </c>
    </row>
    <row r="155" spans="1:20" ht="27.75" customHeight="1" x14ac:dyDescent="0.25">
      <c r="A155" s="18" t="str">
        <f t="shared" si="22"/>
        <v/>
      </c>
      <c r="B155" s="18" t="str">
        <f t="shared" si="23"/>
        <v/>
      </c>
      <c r="C155" s="19"/>
      <c r="D155" s="20"/>
      <c r="E155" s="18" t="str">
        <f t="shared" si="24"/>
        <v/>
      </c>
      <c r="F155" s="20"/>
      <c r="G155" s="21"/>
      <c r="H155" s="22"/>
      <c r="I155" s="22"/>
      <c r="J155" s="23" t="str">
        <f t="shared" si="25"/>
        <v/>
      </c>
      <c r="K155" s="18" t="str">
        <f t="shared" si="26"/>
        <v/>
      </c>
      <c r="L155" s="20"/>
      <c r="M155" s="21"/>
      <c r="N155" s="18" t="str">
        <f t="shared" si="27"/>
        <v/>
      </c>
      <c r="O155" s="24" t="str">
        <f t="shared" si="28"/>
        <v/>
      </c>
      <c r="P155" s="25" t="str">
        <f t="shared" si="29"/>
        <v/>
      </c>
      <c r="Q155" s="25" t="str">
        <f t="shared" si="30"/>
        <v/>
      </c>
      <c r="R155" s="25" t="str">
        <f t="shared" si="31"/>
        <v/>
      </c>
      <c r="S155" s="23" t="str">
        <f t="shared" si="32"/>
        <v/>
      </c>
      <c r="T155" s="19" t="s">
        <v>103</v>
      </c>
    </row>
    <row r="156" spans="1:20" ht="27.75" customHeight="1" x14ac:dyDescent="0.25">
      <c r="A156" s="26" t="str">
        <f t="shared" si="22"/>
        <v/>
      </c>
      <c r="B156" s="26" t="str">
        <f t="shared" si="23"/>
        <v/>
      </c>
      <c r="C156" s="27"/>
      <c r="D156" s="28"/>
      <c r="E156" s="26" t="str">
        <f t="shared" si="24"/>
        <v/>
      </c>
      <c r="F156" s="28"/>
      <c r="G156" s="29"/>
      <c r="H156" s="30"/>
      <c r="I156" s="22"/>
      <c r="J156" s="31" t="str">
        <f t="shared" si="25"/>
        <v/>
      </c>
      <c r="K156" s="26" t="str">
        <f t="shared" si="26"/>
        <v/>
      </c>
      <c r="L156" s="28"/>
      <c r="M156" s="29"/>
      <c r="N156" s="26" t="str">
        <f t="shared" si="27"/>
        <v/>
      </c>
      <c r="O156" s="32" t="str">
        <f t="shared" si="28"/>
        <v/>
      </c>
      <c r="P156" s="33" t="str">
        <f t="shared" si="29"/>
        <v/>
      </c>
      <c r="Q156" s="33" t="str">
        <f t="shared" si="30"/>
        <v/>
      </c>
      <c r="R156" s="33" t="str">
        <f t="shared" si="31"/>
        <v/>
      </c>
      <c r="S156" s="31" t="str">
        <f t="shared" si="32"/>
        <v/>
      </c>
      <c r="T156" s="27" t="s">
        <v>103</v>
      </c>
    </row>
    <row r="157" spans="1:20" ht="27.75" customHeight="1" x14ac:dyDescent="0.25">
      <c r="A157" s="18" t="str">
        <f t="shared" si="22"/>
        <v/>
      </c>
      <c r="B157" s="18" t="str">
        <f t="shared" si="23"/>
        <v/>
      </c>
      <c r="C157" s="19"/>
      <c r="D157" s="20"/>
      <c r="E157" s="18" t="str">
        <f t="shared" si="24"/>
        <v/>
      </c>
      <c r="F157" s="20"/>
      <c r="G157" s="21"/>
      <c r="H157" s="22"/>
      <c r="I157" s="22"/>
      <c r="J157" s="23" t="str">
        <f t="shared" si="25"/>
        <v/>
      </c>
      <c r="K157" s="18" t="str">
        <f t="shared" si="26"/>
        <v/>
      </c>
      <c r="L157" s="20"/>
      <c r="M157" s="21"/>
      <c r="N157" s="18" t="str">
        <f t="shared" si="27"/>
        <v/>
      </c>
      <c r="O157" s="24" t="str">
        <f t="shared" si="28"/>
        <v/>
      </c>
      <c r="P157" s="25" t="str">
        <f t="shared" si="29"/>
        <v/>
      </c>
      <c r="Q157" s="25" t="str">
        <f t="shared" si="30"/>
        <v/>
      </c>
      <c r="R157" s="25" t="str">
        <f t="shared" si="31"/>
        <v/>
      </c>
      <c r="S157" s="23" t="str">
        <f t="shared" si="32"/>
        <v/>
      </c>
      <c r="T157" s="19" t="s">
        <v>103</v>
      </c>
    </row>
    <row r="158" spans="1:20" ht="27.75" customHeight="1" x14ac:dyDescent="0.25">
      <c r="A158" s="26" t="str">
        <f t="shared" si="22"/>
        <v/>
      </c>
      <c r="B158" s="26" t="str">
        <f t="shared" si="23"/>
        <v/>
      </c>
      <c r="C158" s="27"/>
      <c r="D158" s="28"/>
      <c r="E158" s="26" t="str">
        <f t="shared" si="24"/>
        <v/>
      </c>
      <c r="F158" s="28"/>
      <c r="G158" s="29"/>
      <c r="H158" s="30"/>
      <c r="I158" s="22"/>
      <c r="J158" s="31" t="str">
        <f t="shared" si="25"/>
        <v/>
      </c>
      <c r="K158" s="26" t="str">
        <f t="shared" si="26"/>
        <v/>
      </c>
      <c r="L158" s="28"/>
      <c r="M158" s="29"/>
      <c r="N158" s="26" t="str">
        <f t="shared" si="27"/>
        <v/>
      </c>
      <c r="O158" s="32" t="str">
        <f t="shared" si="28"/>
        <v/>
      </c>
      <c r="P158" s="33" t="str">
        <f t="shared" si="29"/>
        <v/>
      </c>
      <c r="Q158" s="33" t="str">
        <f t="shared" si="30"/>
        <v/>
      </c>
      <c r="R158" s="33" t="str">
        <f t="shared" si="31"/>
        <v/>
      </c>
      <c r="S158" s="31" t="str">
        <f t="shared" si="32"/>
        <v/>
      </c>
      <c r="T158" s="27" t="s">
        <v>103</v>
      </c>
    </row>
    <row r="159" spans="1:20" ht="27.75" customHeight="1" x14ac:dyDescent="0.25">
      <c r="A159" s="18" t="str">
        <f t="shared" si="22"/>
        <v/>
      </c>
      <c r="B159" s="18" t="str">
        <f t="shared" si="23"/>
        <v/>
      </c>
      <c r="C159" s="19"/>
      <c r="D159" s="20"/>
      <c r="E159" s="18" t="str">
        <f t="shared" si="24"/>
        <v/>
      </c>
      <c r="F159" s="20"/>
      <c r="G159" s="21"/>
      <c r="H159" s="22"/>
      <c r="I159" s="22"/>
      <c r="J159" s="23" t="str">
        <f t="shared" si="25"/>
        <v/>
      </c>
      <c r="K159" s="18" t="str">
        <f t="shared" si="26"/>
        <v/>
      </c>
      <c r="L159" s="20"/>
      <c r="M159" s="21"/>
      <c r="N159" s="18" t="str">
        <f t="shared" si="27"/>
        <v/>
      </c>
      <c r="O159" s="24" t="str">
        <f t="shared" si="28"/>
        <v/>
      </c>
      <c r="P159" s="25" t="str">
        <f t="shared" si="29"/>
        <v/>
      </c>
      <c r="Q159" s="25" t="str">
        <f t="shared" si="30"/>
        <v/>
      </c>
      <c r="R159" s="25" t="str">
        <f t="shared" si="31"/>
        <v/>
      </c>
      <c r="S159" s="23" t="str">
        <f t="shared" si="32"/>
        <v/>
      </c>
      <c r="T159" s="19" t="s">
        <v>103</v>
      </c>
    </row>
    <row r="160" spans="1:20" ht="27.75" customHeight="1" x14ac:dyDescent="0.25">
      <c r="A160" s="26" t="str">
        <f t="shared" si="22"/>
        <v/>
      </c>
      <c r="B160" s="26" t="str">
        <f t="shared" si="23"/>
        <v/>
      </c>
      <c r="C160" s="27"/>
      <c r="D160" s="28"/>
      <c r="E160" s="26" t="str">
        <f t="shared" si="24"/>
        <v/>
      </c>
      <c r="F160" s="28"/>
      <c r="G160" s="29"/>
      <c r="H160" s="30"/>
      <c r="I160" s="22"/>
      <c r="J160" s="31" t="str">
        <f t="shared" si="25"/>
        <v/>
      </c>
      <c r="K160" s="26" t="str">
        <f t="shared" si="26"/>
        <v/>
      </c>
      <c r="L160" s="28"/>
      <c r="M160" s="29"/>
      <c r="N160" s="26" t="str">
        <f t="shared" si="27"/>
        <v/>
      </c>
      <c r="O160" s="32" t="str">
        <f t="shared" si="28"/>
        <v/>
      </c>
      <c r="P160" s="33" t="str">
        <f t="shared" si="29"/>
        <v/>
      </c>
      <c r="Q160" s="33" t="str">
        <f t="shared" si="30"/>
        <v/>
      </c>
      <c r="R160" s="33" t="str">
        <f t="shared" si="31"/>
        <v/>
      </c>
      <c r="S160" s="31" t="str">
        <f t="shared" si="32"/>
        <v/>
      </c>
      <c r="T160" s="27" t="s">
        <v>103</v>
      </c>
    </row>
    <row r="161" spans="1:20" ht="27.75" customHeight="1" x14ac:dyDescent="0.25">
      <c r="A161" s="18" t="str">
        <f t="shared" si="22"/>
        <v/>
      </c>
      <c r="B161" s="18" t="str">
        <f t="shared" si="23"/>
        <v/>
      </c>
      <c r="C161" s="19"/>
      <c r="D161" s="20"/>
      <c r="E161" s="18" t="str">
        <f t="shared" si="24"/>
        <v/>
      </c>
      <c r="F161" s="20"/>
      <c r="G161" s="21"/>
      <c r="H161" s="22"/>
      <c r="I161" s="22"/>
      <c r="J161" s="23" t="str">
        <f t="shared" si="25"/>
        <v/>
      </c>
      <c r="K161" s="18" t="str">
        <f t="shared" si="26"/>
        <v/>
      </c>
      <c r="L161" s="20"/>
      <c r="M161" s="21"/>
      <c r="N161" s="18" t="str">
        <f t="shared" si="27"/>
        <v/>
      </c>
      <c r="O161" s="24" t="str">
        <f t="shared" si="28"/>
        <v/>
      </c>
      <c r="P161" s="25" t="str">
        <f t="shared" si="29"/>
        <v/>
      </c>
      <c r="Q161" s="25" t="str">
        <f t="shared" si="30"/>
        <v/>
      </c>
      <c r="R161" s="25" t="str">
        <f t="shared" si="31"/>
        <v/>
      </c>
      <c r="S161" s="23" t="str">
        <f t="shared" si="32"/>
        <v/>
      </c>
      <c r="T161" s="19" t="s">
        <v>103</v>
      </c>
    </row>
    <row r="162" spans="1:20" ht="27.75" customHeight="1" x14ac:dyDescent="0.25">
      <c r="A162" s="26" t="str">
        <f t="shared" si="22"/>
        <v/>
      </c>
      <c r="B162" s="26" t="str">
        <f t="shared" si="23"/>
        <v/>
      </c>
      <c r="C162" s="27"/>
      <c r="D162" s="28"/>
      <c r="E162" s="26" t="str">
        <f t="shared" si="24"/>
        <v/>
      </c>
      <c r="F162" s="28"/>
      <c r="G162" s="29"/>
      <c r="H162" s="30"/>
      <c r="I162" s="22"/>
      <c r="J162" s="31" t="str">
        <f t="shared" si="25"/>
        <v/>
      </c>
      <c r="K162" s="26" t="str">
        <f t="shared" si="26"/>
        <v/>
      </c>
      <c r="L162" s="28"/>
      <c r="M162" s="29"/>
      <c r="N162" s="26" t="str">
        <f t="shared" si="27"/>
        <v/>
      </c>
      <c r="O162" s="32" t="str">
        <f t="shared" si="28"/>
        <v/>
      </c>
      <c r="P162" s="33" t="str">
        <f t="shared" si="29"/>
        <v/>
      </c>
      <c r="Q162" s="33" t="str">
        <f t="shared" si="30"/>
        <v/>
      </c>
      <c r="R162" s="33" t="str">
        <f t="shared" si="31"/>
        <v/>
      </c>
      <c r="S162" s="31" t="str">
        <f t="shared" si="32"/>
        <v/>
      </c>
      <c r="T162" s="27" t="s">
        <v>103</v>
      </c>
    </row>
    <row r="163" spans="1:20" ht="27.75" customHeight="1" x14ac:dyDescent="0.25">
      <c r="A163" s="18" t="str">
        <f t="shared" si="22"/>
        <v/>
      </c>
      <c r="B163" s="18" t="str">
        <f t="shared" si="23"/>
        <v/>
      </c>
      <c r="C163" s="19"/>
      <c r="D163" s="20"/>
      <c r="E163" s="18" t="str">
        <f t="shared" si="24"/>
        <v/>
      </c>
      <c r="F163" s="20"/>
      <c r="G163" s="21"/>
      <c r="H163" s="22"/>
      <c r="I163" s="22"/>
      <c r="J163" s="23" t="str">
        <f t="shared" si="25"/>
        <v/>
      </c>
      <c r="K163" s="18" t="str">
        <f t="shared" si="26"/>
        <v/>
      </c>
      <c r="L163" s="20"/>
      <c r="M163" s="21"/>
      <c r="N163" s="18" t="str">
        <f t="shared" si="27"/>
        <v/>
      </c>
      <c r="O163" s="24" t="str">
        <f t="shared" si="28"/>
        <v/>
      </c>
      <c r="P163" s="25" t="str">
        <f t="shared" si="29"/>
        <v/>
      </c>
      <c r="Q163" s="25" t="str">
        <f t="shared" si="30"/>
        <v/>
      </c>
      <c r="R163" s="25" t="str">
        <f t="shared" si="31"/>
        <v/>
      </c>
      <c r="S163" s="23" t="str">
        <f t="shared" si="32"/>
        <v/>
      </c>
      <c r="T163" s="19" t="s">
        <v>103</v>
      </c>
    </row>
    <row r="164" spans="1:20" ht="27.75" customHeight="1" x14ac:dyDescent="0.25">
      <c r="A164" s="26" t="str">
        <f t="shared" si="22"/>
        <v/>
      </c>
      <c r="B164" s="26" t="str">
        <f t="shared" si="23"/>
        <v/>
      </c>
      <c r="C164" s="27"/>
      <c r="D164" s="28"/>
      <c r="E164" s="26" t="str">
        <f t="shared" si="24"/>
        <v/>
      </c>
      <c r="F164" s="28"/>
      <c r="G164" s="29"/>
      <c r="H164" s="30"/>
      <c r="I164" s="22"/>
      <c r="J164" s="31" t="str">
        <f t="shared" si="25"/>
        <v/>
      </c>
      <c r="K164" s="26" t="str">
        <f t="shared" si="26"/>
        <v/>
      </c>
      <c r="L164" s="28"/>
      <c r="M164" s="29"/>
      <c r="N164" s="26" t="str">
        <f t="shared" si="27"/>
        <v/>
      </c>
      <c r="O164" s="32" t="str">
        <f t="shared" si="28"/>
        <v/>
      </c>
      <c r="P164" s="33" t="str">
        <f t="shared" si="29"/>
        <v/>
      </c>
      <c r="Q164" s="33" t="str">
        <f t="shared" si="30"/>
        <v/>
      </c>
      <c r="R164" s="33" t="str">
        <f t="shared" si="31"/>
        <v/>
      </c>
      <c r="S164" s="31" t="str">
        <f t="shared" si="32"/>
        <v/>
      </c>
      <c r="T164" s="27" t="s">
        <v>103</v>
      </c>
    </row>
    <row r="165" spans="1:20" ht="27.75" customHeight="1" x14ac:dyDescent="0.25">
      <c r="A165" s="18" t="str">
        <f t="shared" si="22"/>
        <v/>
      </c>
      <c r="B165" s="18" t="str">
        <f t="shared" si="23"/>
        <v/>
      </c>
      <c r="C165" s="19"/>
      <c r="D165" s="20"/>
      <c r="E165" s="18" t="str">
        <f t="shared" si="24"/>
        <v/>
      </c>
      <c r="F165" s="20"/>
      <c r="G165" s="21"/>
      <c r="H165" s="22"/>
      <c r="I165" s="22"/>
      <c r="J165" s="23" t="str">
        <f t="shared" si="25"/>
        <v/>
      </c>
      <c r="K165" s="18" t="str">
        <f t="shared" si="26"/>
        <v/>
      </c>
      <c r="L165" s="20"/>
      <c r="M165" s="21"/>
      <c r="N165" s="18" t="str">
        <f t="shared" si="27"/>
        <v/>
      </c>
      <c r="O165" s="24" t="str">
        <f t="shared" si="28"/>
        <v/>
      </c>
      <c r="P165" s="25" t="str">
        <f t="shared" si="29"/>
        <v/>
      </c>
      <c r="Q165" s="25" t="str">
        <f t="shared" si="30"/>
        <v/>
      </c>
      <c r="R165" s="25" t="str">
        <f t="shared" si="31"/>
        <v/>
      </c>
      <c r="S165" s="23" t="str">
        <f t="shared" si="32"/>
        <v/>
      </c>
      <c r="T165" s="19" t="s">
        <v>103</v>
      </c>
    </row>
    <row r="166" spans="1:20" ht="27.75" customHeight="1" x14ac:dyDescent="0.25">
      <c r="A166" s="26" t="str">
        <f t="shared" si="22"/>
        <v/>
      </c>
      <c r="B166" s="26" t="str">
        <f t="shared" si="23"/>
        <v/>
      </c>
      <c r="C166" s="27"/>
      <c r="D166" s="28"/>
      <c r="E166" s="26" t="str">
        <f t="shared" si="24"/>
        <v/>
      </c>
      <c r="F166" s="28"/>
      <c r="G166" s="29"/>
      <c r="H166" s="30"/>
      <c r="I166" s="22"/>
      <c r="J166" s="31" t="str">
        <f t="shared" si="25"/>
        <v/>
      </c>
      <c r="K166" s="26" t="str">
        <f t="shared" si="26"/>
        <v/>
      </c>
      <c r="L166" s="28"/>
      <c r="M166" s="29"/>
      <c r="N166" s="26" t="str">
        <f t="shared" si="27"/>
        <v/>
      </c>
      <c r="O166" s="32" t="str">
        <f t="shared" si="28"/>
        <v/>
      </c>
      <c r="P166" s="33" t="str">
        <f t="shared" si="29"/>
        <v/>
      </c>
      <c r="Q166" s="33" t="str">
        <f t="shared" si="30"/>
        <v/>
      </c>
      <c r="R166" s="33" t="str">
        <f t="shared" si="31"/>
        <v/>
      </c>
      <c r="S166" s="31" t="str">
        <f t="shared" si="32"/>
        <v/>
      </c>
      <c r="T166" s="27" t="s">
        <v>103</v>
      </c>
    </row>
    <row r="167" spans="1:20" ht="27.75" customHeight="1" x14ac:dyDescent="0.25">
      <c r="A167" s="18" t="str">
        <f t="shared" si="22"/>
        <v/>
      </c>
      <c r="B167" s="18" t="str">
        <f t="shared" si="23"/>
        <v/>
      </c>
      <c r="C167" s="19"/>
      <c r="D167" s="20"/>
      <c r="E167" s="18" t="str">
        <f t="shared" si="24"/>
        <v/>
      </c>
      <c r="F167" s="20"/>
      <c r="G167" s="21"/>
      <c r="H167" s="22"/>
      <c r="I167" s="22"/>
      <c r="J167" s="23" t="str">
        <f t="shared" si="25"/>
        <v/>
      </c>
      <c r="K167" s="18" t="str">
        <f t="shared" si="26"/>
        <v/>
      </c>
      <c r="L167" s="20"/>
      <c r="M167" s="21"/>
      <c r="N167" s="18" t="str">
        <f t="shared" si="27"/>
        <v/>
      </c>
      <c r="O167" s="24" t="str">
        <f t="shared" si="28"/>
        <v/>
      </c>
      <c r="P167" s="25" t="str">
        <f t="shared" si="29"/>
        <v/>
      </c>
      <c r="Q167" s="25" t="str">
        <f t="shared" si="30"/>
        <v/>
      </c>
      <c r="R167" s="25" t="str">
        <f t="shared" si="31"/>
        <v/>
      </c>
      <c r="S167" s="23" t="str">
        <f t="shared" si="32"/>
        <v/>
      </c>
      <c r="T167" s="19" t="s">
        <v>103</v>
      </c>
    </row>
    <row r="168" spans="1:20" ht="27.75" customHeight="1" x14ac:dyDescent="0.25">
      <c r="A168" s="26" t="str">
        <f t="shared" si="22"/>
        <v/>
      </c>
      <c r="B168" s="26" t="str">
        <f t="shared" si="23"/>
        <v/>
      </c>
      <c r="C168" s="27"/>
      <c r="D168" s="28"/>
      <c r="E168" s="26" t="str">
        <f t="shared" si="24"/>
        <v/>
      </c>
      <c r="F168" s="28"/>
      <c r="G168" s="29"/>
      <c r="H168" s="30"/>
      <c r="I168" s="22"/>
      <c r="J168" s="31" t="str">
        <f t="shared" si="25"/>
        <v/>
      </c>
      <c r="K168" s="26" t="str">
        <f t="shared" si="26"/>
        <v/>
      </c>
      <c r="L168" s="28"/>
      <c r="M168" s="29"/>
      <c r="N168" s="26" t="str">
        <f t="shared" si="27"/>
        <v/>
      </c>
      <c r="O168" s="32" t="str">
        <f t="shared" si="28"/>
        <v/>
      </c>
      <c r="P168" s="33" t="str">
        <f t="shared" si="29"/>
        <v/>
      </c>
      <c r="Q168" s="33" t="str">
        <f t="shared" si="30"/>
        <v/>
      </c>
      <c r="R168" s="33" t="str">
        <f t="shared" si="31"/>
        <v/>
      </c>
      <c r="S168" s="31" t="str">
        <f t="shared" si="32"/>
        <v/>
      </c>
      <c r="T168" s="27" t="s">
        <v>103</v>
      </c>
    </row>
    <row r="169" spans="1:20" ht="27.75" customHeight="1" x14ac:dyDescent="0.25">
      <c r="A169" s="18" t="str">
        <f t="shared" si="22"/>
        <v/>
      </c>
      <c r="B169" s="18" t="str">
        <f t="shared" si="23"/>
        <v/>
      </c>
      <c r="C169" s="19"/>
      <c r="D169" s="20"/>
      <c r="E169" s="18" t="str">
        <f t="shared" si="24"/>
        <v/>
      </c>
      <c r="F169" s="20"/>
      <c r="G169" s="21"/>
      <c r="H169" s="22"/>
      <c r="I169" s="22"/>
      <c r="J169" s="23" t="str">
        <f t="shared" si="25"/>
        <v/>
      </c>
      <c r="K169" s="18" t="str">
        <f t="shared" si="26"/>
        <v/>
      </c>
      <c r="L169" s="20"/>
      <c r="M169" s="21"/>
      <c r="N169" s="18" t="str">
        <f t="shared" si="27"/>
        <v/>
      </c>
      <c r="O169" s="24" t="str">
        <f t="shared" si="28"/>
        <v/>
      </c>
      <c r="P169" s="25" t="str">
        <f t="shared" si="29"/>
        <v/>
      </c>
      <c r="Q169" s="25" t="str">
        <f t="shared" si="30"/>
        <v/>
      </c>
      <c r="R169" s="25" t="str">
        <f t="shared" si="31"/>
        <v/>
      </c>
      <c r="S169" s="23" t="str">
        <f t="shared" si="32"/>
        <v/>
      </c>
      <c r="T169" s="19" t="s">
        <v>103</v>
      </c>
    </row>
    <row r="170" spans="1:20" ht="27.75" customHeight="1" x14ac:dyDescent="0.25">
      <c r="A170" s="26" t="str">
        <f t="shared" si="22"/>
        <v/>
      </c>
      <c r="B170" s="26" t="str">
        <f t="shared" si="23"/>
        <v/>
      </c>
      <c r="C170" s="27"/>
      <c r="D170" s="28"/>
      <c r="E170" s="26" t="str">
        <f t="shared" si="24"/>
        <v/>
      </c>
      <c r="F170" s="28"/>
      <c r="G170" s="29"/>
      <c r="H170" s="30"/>
      <c r="I170" s="22"/>
      <c r="J170" s="31" t="str">
        <f t="shared" si="25"/>
        <v/>
      </c>
      <c r="K170" s="26" t="str">
        <f t="shared" si="26"/>
        <v/>
      </c>
      <c r="L170" s="28"/>
      <c r="M170" s="29"/>
      <c r="N170" s="26" t="str">
        <f t="shared" si="27"/>
        <v/>
      </c>
      <c r="O170" s="32" t="str">
        <f t="shared" si="28"/>
        <v/>
      </c>
      <c r="P170" s="33" t="str">
        <f t="shared" si="29"/>
        <v/>
      </c>
      <c r="Q170" s="33" t="str">
        <f t="shared" si="30"/>
        <v/>
      </c>
      <c r="R170" s="33" t="str">
        <f t="shared" si="31"/>
        <v/>
      </c>
      <c r="S170" s="31" t="str">
        <f t="shared" si="32"/>
        <v/>
      </c>
      <c r="T170" s="27" t="s">
        <v>103</v>
      </c>
    </row>
    <row r="171" spans="1:20" ht="27.75" customHeight="1" x14ac:dyDescent="0.25">
      <c r="A171" s="18" t="str">
        <f t="shared" si="22"/>
        <v/>
      </c>
      <c r="B171" s="18" t="str">
        <f t="shared" si="23"/>
        <v/>
      </c>
      <c r="C171" s="19"/>
      <c r="D171" s="20"/>
      <c r="E171" s="18" t="str">
        <f t="shared" si="24"/>
        <v/>
      </c>
      <c r="F171" s="20"/>
      <c r="G171" s="21"/>
      <c r="H171" s="22"/>
      <c r="I171" s="22"/>
      <c r="J171" s="23" t="str">
        <f t="shared" si="25"/>
        <v/>
      </c>
      <c r="K171" s="18" t="str">
        <f t="shared" si="26"/>
        <v/>
      </c>
      <c r="L171" s="20"/>
      <c r="M171" s="21"/>
      <c r="N171" s="18" t="str">
        <f t="shared" si="27"/>
        <v/>
      </c>
      <c r="O171" s="24" t="str">
        <f t="shared" si="28"/>
        <v/>
      </c>
      <c r="P171" s="25" t="str">
        <f t="shared" si="29"/>
        <v/>
      </c>
      <c r="Q171" s="25" t="str">
        <f t="shared" si="30"/>
        <v/>
      </c>
      <c r="R171" s="25" t="str">
        <f t="shared" si="31"/>
        <v/>
      </c>
      <c r="S171" s="23" t="str">
        <f t="shared" si="32"/>
        <v/>
      </c>
      <c r="T171" s="19" t="s">
        <v>103</v>
      </c>
    </row>
    <row r="172" spans="1:20" ht="27.75" customHeight="1" x14ac:dyDescent="0.25">
      <c r="A172" s="26" t="str">
        <f t="shared" si="22"/>
        <v/>
      </c>
      <c r="B172" s="26" t="str">
        <f t="shared" si="23"/>
        <v/>
      </c>
      <c r="C172" s="27"/>
      <c r="D172" s="28"/>
      <c r="E172" s="26" t="str">
        <f t="shared" si="24"/>
        <v/>
      </c>
      <c r="F172" s="28"/>
      <c r="G172" s="29"/>
      <c r="H172" s="30"/>
      <c r="I172" s="22"/>
      <c r="J172" s="31" t="str">
        <f t="shared" si="25"/>
        <v/>
      </c>
      <c r="K172" s="26" t="str">
        <f t="shared" si="26"/>
        <v/>
      </c>
      <c r="L172" s="28"/>
      <c r="M172" s="29"/>
      <c r="N172" s="26" t="str">
        <f t="shared" si="27"/>
        <v/>
      </c>
      <c r="O172" s="32" t="str">
        <f t="shared" si="28"/>
        <v/>
      </c>
      <c r="P172" s="33" t="str">
        <f t="shared" si="29"/>
        <v/>
      </c>
      <c r="Q172" s="33" t="str">
        <f t="shared" si="30"/>
        <v/>
      </c>
      <c r="R172" s="33" t="str">
        <f t="shared" si="31"/>
        <v/>
      </c>
      <c r="S172" s="31" t="str">
        <f t="shared" si="32"/>
        <v/>
      </c>
      <c r="T172" s="27" t="s">
        <v>103</v>
      </c>
    </row>
    <row r="173" spans="1:20" ht="27.75" customHeight="1" x14ac:dyDescent="0.25">
      <c r="A173" s="18" t="str">
        <f t="shared" si="22"/>
        <v/>
      </c>
      <c r="B173" s="18" t="str">
        <f t="shared" si="23"/>
        <v/>
      </c>
      <c r="C173" s="19"/>
      <c r="D173" s="20"/>
      <c r="E173" s="18" t="str">
        <f t="shared" si="24"/>
        <v/>
      </c>
      <c r="F173" s="20"/>
      <c r="G173" s="21"/>
      <c r="H173" s="22"/>
      <c r="I173" s="22"/>
      <c r="J173" s="23" t="str">
        <f t="shared" si="25"/>
        <v/>
      </c>
      <c r="K173" s="18" t="str">
        <f t="shared" si="26"/>
        <v/>
      </c>
      <c r="L173" s="20"/>
      <c r="M173" s="21"/>
      <c r="N173" s="18" t="str">
        <f t="shared" si="27"/>
        <v/>
      </c>
      <c r="O173" s="24" t="str">
        <f t="shared" si="28"/>
        <v/>
      </c>
      <c r="P173" s="25" t="str">
        <f t="shared" si="29"/>
        <v/>
      </c>
      <c r="Q173" s="25" t="str">
        <f t="shared" si="30"/>
        <v/>
      </c>
      <c r="R173" s="25" t="str">
        <f t="shared" si="31"/>
        <v/>
      </c>
      <c r="S173" s="23" t="str">
        <f t="shared" si="32"/>
        <v/>
      </c>
      <c r="T173" s="19" t="s">
        <v>103</v>
      </c>
    </row>
    <row r="174" spans="1:20" ht="27.75" customHeight="1" x14ac:dyDescent="0.25">
      <c r="A174" s="26" t="str">
        <f t="shared" si="22"/>
        <v/>
      </c>
      <c r="B174" s="26" t="str">
        <f t="shared" si="23"/>
        <v/>
      </c>
      <c r="C174" s="27"/>
      <c r="D174" s="28"/>
      <c r="E174" s="26" t="str">
        <f t="shared" si="24"/>
        <v/>
      </c>
      <c r="F174" s="28"/>
      <c r="G174" s="29"/>
      <c r="H174" s="30"/>
      <c r="I174" s="22"/>
      <c r="J174" s="31" t="str">
        <f t="shared" si="25"/>
        <v/>
      </c>
      <c r="K174" s="26" t="str">
        <f t="shared" si="26"/>
        <v/>
      </c>
      <c r="L174" s="28"/>
      <c r="M174" s="29"/>
      <c r="N174" s="26" t="str">
        <f t="shared" si="27"/>
        <v/>
      </c>
      <c r="O174" s="32" t="str">
        <f t="shared" si="28"/>
        <v/>
      </c>
      <c r="P174" s="33" t="str">
        <f t="shared" si="29"/>
        <v/>
      </c>
      <c r="Q174" s="33" t="str">
        <f t="shared" si="30"/>
        <v/>
      </c>
      <c r="R174" s="33" t="str">
        <f t="shared" si="31"/>
        <v/>
      </c>
      <c r="S174" s="31" t="str">
        <f t="shared" si="32"/>
        <v/>
      </c>
      <c r="T174" s="27" t="s">
        <v>103</v>
      </c>
    </row>
    <row r="175" spans="1:20" ht="27.75" customHeight="1" x14ac:dyDescent="0.25">
      <c r="A175" s="18" t="str">
        <f t="shared" si="22"/>
        <v/>
      </c>
      <c r="B175" s="18" t="str">
        <f t="shared" si="23"/>
        <v/>
      </c>
      <c r="C175" s="19"/>
      <c r="D175" s="20"/>
      <c r="E175" s="18" t="str">
        <f t="shared" si="24"/>
        <v/>
      </c>
      <c r="F175" s="20"/>
      <c r="G175" s="21"/>
      <c r="H175" s="22"/>
      <c r="I175" s="22"/>
      <c r="J175" s="23" t="str">
        <f t="shared" si="25"/>
        <v/>
      </c>
      <c r="K175" s="18" t="str">
        <f t="shared" si="26"/>
        <v/>
      </c>
      <c r="L175" s="20"/>
      <c r="M175" s="21"/>
      <c r="N175" s="18" t="str">
        <f t="shared" si="27"/>
        <v/>
      </c>
      <c r="O175" s="24" t="str">
        <f t="shared" si="28"/>
        <v/>
      </c>
      <c r="P175" s="25" t="str">
        <f t="shared" si="29"/>
        <v/>
      </c>
      <c r="Q175" s="25" t="str">
        <f t="shared" si="30"/>
        <v/>
      </c>
      <c r="R175" s="25" t="str">
        <f t="shared" si="31"/>
        <v/>
      </c>
      <c r="S175" s="23" t="str">
        <f t="shared" si="32"/>
        <v/>
      </c>
      <c r="T175" s="19" t="s">
        <v>103</v>
      </c>
    </row>
    <row r="176" spans="1:20" ht="27.75" customHeight="1" x14ac:dyDescent="0.25">
      <c r="A176" s="26" t="str">
        <f t="shared" si="22"/>
        <v/>
      </c>
      <c r="B176" s="26" t="str">
        <f t="shared" si="23"/>
        <v/>
      </c>
      <c r="C176" s="27"/>
      <c r="D176" s="28"/>
      <c r="E176" s="26" t="str">
        <f t="shared" si="24"/>
        <v/>
      </c>
      <c r="F176" s="28"/>
      <c r="G176" s="29"/>
      <c r="H176" s="30"/>
      <c r="I176" s="22"/>
      <c r="J176" s="31" t="str">
        <f t="shared" si="25"/>
        <v/>
      </c>
      <c r="K176" s="26" t="str">
        <f t="shared" si="26"/>
        <v/>
      </c>
      <c r="L176" s="28"/>
      <c r="M176" s="29"/>
      <c r="N176" s="26" t="str">
        <f t="shared" si="27"/>
        <v/>
      </c>
      <c r="O176" s="32" t="str">
        <f t="shared" si="28"/>
        <v/>
      </c>
      <c r="P176" s="33" t="str">
        <f t="shared" si="29"/>
        <v/>
      </c>
      <c r="Q176" s="33" t="str">
        <f t="shared" si="30"/>
        <v/>
      </c>
      <c r="R176" s="33" t="str">
        <f t="shared" si="31"/>
        <v/>
      </c>
      <c r="S176" s="31" t="str">
        <f t="shared" si="32"/>
        <v/>
      </c>
      <c r="T176" s="27" t="s">
        <v>103</v>
      </c>
    </row>
    <row r="177" spans="1:20" ht="27.75" customHeight="1" x14ac:dyDescent="0.25">
      <c r="A177" s="18" t="str">
        <f t="shared" si="22"/>
        <v/>
      </c>
      <c r="B177" s="18" t="str">
        <f t="shared" si="23"/>
        <v/>
      </c>
      <c r="C177" s="19"/>
      <c r="D177" s="20"/>
      <c r="E177" s="18" t="str">
        <f t="shared" si="24"/>
        <v/>
      </c>
      <c r="F177" s="20"/>
      <c r="G177" s="21"/>
      <c r="H177" s="22"/>
      <c r="I177" s="22"/>
      <c r="J177" s="23" t="str">
        <f t="shared" si="25"/>
        <v/>
      </c>
      <c r="K177" s="18" t="str">
        <f t="shared" si="26"/>
        <v/>
      </c>
      <c r="L177" s="20"/>
      <c r="M177" s="21"/>
      <c r="N177" s="18" t="str">
        <f t="shared" si="27"/>
        <v/>
      </c>
      <c r="O177" s="24" t="str">
        <f t="shared" si="28"/>
        <v/>
      </c>
      <c r="P177" s="25" t="str">
        <f t="shared" si="29"/>
        <v/>
      </c>
      <c r="Q177" s="25" t="str">
        <f t="shared" si="30"/>
        <v/>
      </c>
      <c r="R177" s="25" t="str">
        <f t="shared" si="31"/>
        <v/>
      </c>
      <c r="S177" s="23" t="str">
        <f t="shared" si="32"/>
        <v/>
      </c>
      <c r="T177" s="19" t="s">
        <v>103</v>
      </c>
    </row>
    <row r="178" spans="1:20" ht="27.75" customHeight="1" x14ac:dyDescent="0.25">
      <c r="A178" s="26" t="str">
        <f t="shared" si="22"/>
        <v/>
      </c>
      <c r="B178" s="26" t="str">
        <f t="shared" si="23"/>
        <v/>
      </c>
      <c r="C178" s="27"/>
      <c r="D178" s="28"/>
      <c r="E178" s="26" t="str">
        <f t="shared" si="24"/>
        <v/>
      </c>
      <c r="F178" s="28"/>
      <c r="G178" s="29"/>
      <c r="H178" s="30"/>
      <c r="I178" s="22"/>
      <c r="J178" s="31" t="str">
        <f t="shared" si="25"/>
        <v/>
      </c>
      <c r="K178" s="26" t="str">
        <f t="shared" si="26"/>
        <v/>
      </c>
      <c r="L178" s="28"/>
      <c r="M178" s="29"/>
      <c r="N178" s="26" t="str">
        <f t="shared" si="27"/>
        <v/>
      </c>
      <c r="O178" s="32" t="str">
        <f t="shared" si="28"/>
        <v/>
      </c>
      <c r="P178" s="33" t="str">
        <f t="shared" si="29"/>
        <v/>
      </c>
      <c r="Q178" s="33" t="str">
        <f t="shared" si="30"/>
        <v/>
      </c>
      <c r="R178" s="33" t="str">
        <f t="shared" si="31"/>
        <v/>
      </c>
      <c r="S178" s="31" t="str">
        <f t="shared" si="32"/>
        <v/>
      </c>
      <c r="T178" s="27" t="s">
        <v>103</v>
      </c>
    </row>
    <row r="179" spans="1:20" ht="27.75" customHeight="1" x14ac:dyDescent="0.25">
      <c r="A179" s="18" t="str">
        <f t="shared" si="22"/>
        <v/>
      </c>
      <c r="B179" s="18" t="str">
        <f t="shared" si="23"/>
        <v/>
      </c>
      <c r="C179" s="19"/>
      <c r="D179" s="20"/>
      <c r="E179" s="18" t="str">
        <f t="shared" si="24"/>
        <v/>
      </c>
      <c r="F179" s="20"/>
      <c r="G179" s="21"/>
      <c r="H179" s="22"/>
      <c r="I179" s="22"/>
      <c r="J179" s="23" t="str">
        <f t="shared" si="25"/>
        <v/>
      </c>
      <c r="K179" s="18" t="str">
        <f t="shared" si="26"/>
        <v/>
      </c>
      <c r="L179" s="20"/>
      <c r="M179" s="21"/>
      <c r="N179" s="18" t="str">
        <f t="shared" si="27"/>
        <v/>
      </c>
      <c r="O179" s="24" t="str">
        <f t="shared" si="28"/>
        <v/>
      </c>
      <c r="P179" s="25" t="str">
        <f t="shared" si="29"/>
        <v/>
      </c>
      <c r="Q179" s="25" t="str">
        <f t="shared" si="30"/>
        <v/>
      </c>
      <c r="R179" s="25" t="str">
        <f t="shared" si="31"/>
        <v/>
      </c>
      <c r="S179" s="23" t="str">
        <f t="shared" si="32"/>
        <v/>
      </c>
      <c r="T179" s="19" t="s">
        <v>103</v>
      </c>
    </row>
    <row r="180" spans="1:20" ht="27.75" customHeight="1" x14ac:dyDescent="0.25">
      <c r="A180" s="26" t="str">
        <f t="shared" si="22"/>
        <v/>
      </c>
      <c r="B180" s="26" t="str">
        <f t="shared" si="23"/>
        <v/>
      </c>
      <c r="C180" s="27"/>
      <c r="D180" s="28"/>
      <c r="E180" s="26" t="str">
        <f t="shared" si="24"/>
        <v/>
      </c>
      <c r="F180" s="28"/>
      <c r="G180" s="29"/>
      <c r="H180" s="30"/>
      <c r="I180" s="22"/>
      <c r="J180" s="31" t="str">
        <f t="shared" si="25"/>
        <v/>
      </c>
      <c r="K180" s="26" t="str">
        <f t="shared" si="26"/>
        <v/>
      </c>
      <c r="L180" s="28"/>
      <c r="M180" s="29"/>
      <c r="N180" s="26" t="str">
        <f t="shared" si="27"/>
        <v/>
      </c>
      <c r="O180" s="32" t="str">
        <f t="shared" si="28"/>
        <v/>
      </c>
      <c r="P180" s="33" t="str">
        <f t="shared" si="29"/>
        <v/>
      </c>
      <c r="Q180" s="33" t="str">
        <f t="shared" si="30"/>
        <v/>
      </c>
      <c r="R180" s="33" t="str">
        <f t="shared" si="31"/>
        <v/>
      </c>
      <c r="S180" s="31" t="str">
        <f t="shared" si="32"/>
        <v/>
      </c>
      <c r="T180" s="27" t="s">
        <v>103</v>
      </c>
    </row>
    <row r="181" spans="1:20" ht="27.75" customHeight="1" x14ac:dyDescent="0.25">
      <c r="A181" s="18" t="str">
        <f t="shared" si="22"/>
        <v/>
      </c>
      <c r="B181" s="18" t="str">
        <f t="shared" si="23"/>
        <v/>
      </c>
      <c r="C181" s="19"/>
      <c r="D181" s="20"/>
      <c r="E181" s="18" t="str">
        <f t="shared" si="24"/>
        <v/>
      </c>
      <c r="F181" s="20"/>
      <c r="G181" s="21"/>
      <c r="H181" s="22"/>
      <c r="I181" s="22"/>
      <c r="J181" s="23" t="str">
        <f t="shared" si="25"/>
        <v/>
      </c>
      <c r="K181" s="18" t="str">
        <f t="shared" si="26"/>
        <v/>
      </c>
      <c r="L181" s="20"/>
      <c r="M181" s="21"/>
      <c r="N181" s="18" t="str">
        <f t="shared" si="27"/>
        <v/>
      </c>
      <c r="O181" s="24" t="str">
        <f t="shared" si="28"/>
        <v/>
      </c>
      <c r="P181" s="25" t="str">
        <f t="shared" si="29"/>
        <v/>
      </c>
      <c r="Q181" s="25" t="str">
        <f t="shared" si="30"/>
        <v/>
      </c>
      <c r="R181" s="25" t="str">
        <f t="shared" si="31"/>
        <v/>
      </c>
      <c r="S181" s="23" t="str">
        <f t="shared" si="32"/>
        <v/>
      </c>
      <c r="T181" s="19" t="s">
        <v>103</v>
      </c>
    </row>
    <row r="182" spans="1:20" ht="27.75" customHeight="1" x14ac:dyDescent="0.25">
      <c r="A182" s="26" t="str">
        <f t="shared" si="22"/>
        <v/>
      </c>
      <c r="B182" s="26" t="str">
        <f t="shared" si="23"/>
        <v/>
      </c>
      <c r="C182" s="27"/>
      <c r="D182" s="28"/>
      <c r="E182" s="26" t="str">
        <f t="shared" si="24"/>
        <v/>
      </c>
      <c r="F182" s="28"/>
      <c r="G182" s="29"/>
      <c r="H182" s="30"/>
      <c r="I182" s="22"/>
      <c r="J182" s="31" t="str">
        <f t="shared" si="25"/>
        <v/>
      </c>
      <c r="K182" s="26" t="str">
        <f t="shared" si="26"/>
        <v/>
      </c>
      <c r="L182" s="28"/>
      <c r="M182" s="29"/>
      <c r="N182" s="26" t="str">
        <f t="shared" si="27"/>
        <v/>
      </c>
      <c r="O182" s="32" t="str">
        <f t="shared" si="28"/>
        <v/>
      </c>
      <c r="P182" s="33" t="str">
        <f t="shared" si="29"/>
        <v/>
      </c>
      <c r="Q182" s="33" t="str">
        <f t="shared" si="30"/>
        <v/>
      </c>
      <c r="R182" s="33" t="str">
        <f t="shared" si="31"/>
        <v/>
      </c>
      <c r="S182" s="31" t="str">
        <f t="shared" si="32"/>
        <v/>
      </c>
      <c r="T182" s="27" t="s">
        <v>103</v>
      </c>
    </row>
    <row r="183" spans="1:20" ht="27.75" customHeight="1" x14ac:dyDescent="0.25">
      <c r="A183" s="18" t="str">
        <f t="shared" si="22"/>
        <v/>
      </c>
      <c r="B183" s="18" t="str">
        <f t="shared" si="23"/>
        <v/>
      </c>
      <c r="C183" s="19"/>
      <c r="D183" s="20"/>
      <c r="E183" s="18" t="str">
        <f t="shared" si="24"/>
        <v/>
      </c>
      <c r="F183" s="28"/>
      <c r="G183" s="29"/>
      <c r="H183" s="22"/>
      <c r="I183" s="22"/>
      <c r="J183" s="23" t="str">
        <f t="shared" si="25"/>
        <v/>
      </c>
      <c r="K183" s="18" t="str">
        <f t="shared" si="26"/>
        <v/>
      </c>
      <c r="L183" s="20"/>
      <c r="M183" s="21"/>
      <c r="N183" s="18" t="str">
        <f t="shared" si="27"/>
        <v/>
      </c>
      <c r="O183" s="24" t="str">
        <f t="shared" si="28"/>
        <v/>
      </c>
      <c r="P183" s="25" t="str">
        <f t="shared" si="29"/>
        <v/>
      </c>
      <c r="Q183" s="25" t="str">
        <f t="shared" si="30"/>
        <v/>
      </c>
      <c r="R183" s="25" t="str">
        <f t="shared" si="31"/>
        <v/>
      </c>
      <c r="S183" s="23" t="str">
        <f t="shared" si="32"/>
        <v/>
      </c>
      <c r="T183" s="27" t="s">
        <v>103</v>
      </c>
    </row>
    <row r="184" spans="1:20" ht="27.75" customHeight="1" x14ac:dyDescent="0.25">
      <c r="A184" s="26" t="str">
        <f t="shared" si="22"/>
        <v/>
      </c>
      <c r="B184" s="26" t="str">
        <f t="shared" si="23"/>
        <v/>
      </c>
      <c r="C184" s="27"/>
      <c r="D184" s="20"/>
      <c r="E184" s="26" t="str">
        <f t="shared" si="24"/>
        <v/>
      </c>
      <c r="F184" s="28"/>
      <c r="G184" s="29"/>
      <c r="H184" s="22"/>
      <c r="I184" s="22"/>
      <c r="J184" s="31" t="str">
        <f t="shared" si="25"/>
        <v/>
      </c>
      <c r="K184" s="26" t="str">
        <f t="shared" si="26"/>
        <v/>
      </c>
      <c r="L184" s="20"/>
      <c r="M184" s="29"/>
      <c r="N184" s="26" t="str">
        <f t="shared" si="27"/>
        <v/>
      </c>
      <c r="O184" s="32" t="str">
        <f t="shared" si="28"/>
        <v/>
      </c>
      <c r="P184" s="33" t="str">
        <f t="shared" si="29"/>
        <v/>
      </c>
      <c r="Q184" s="33" t="str">
        <f t="shared" si="30"/>
        <v/>
      </c>
      <c r="R184" s="33" t="str">
        <f t="shared" si="31"/>
        <v/>
      </c>
      <c r="S184" s="31" t="str">
        <f t="shared" si="32"/>
        <v/>
      </c>
      <c r="T184" s="27" t="s">
        <v>103</v>
      </c>
    </row>
    <row r="185" spans="1:20" ht="27.75" customHeight="1" x14ac:dyDescent="0.25">
      <c r="A185" s="18" t="str">
        <f t="shared" si="22"/>
        <v/>
      </c>
      <c r="B185" s="18" t="str">
        <f t="shared" si="23"/>
        <v/>
      </c>
      <c r="C185" s="19"/>
      <c r="D185" s="20"/>
      <c r="E185" s="18" t="str">
        <f t="shared" si="24"/>
        <v/>
      </c>
      <c r="F185" s="28"/>
      <c r="G185" s="29"/>
      <c r="H185" s="22"/>
      <c r="I185" s="22"/>
      <c r="J185" s="23" t="str">
        <f t="shared" si="25"/>
        <v/>
      </c>
      <c r="K185" s="18" t="str">
        <f t="shared" si="26"/>
        <v/>
      </c>
      <c r="L185" s="20"/>
      <c r="M185" s="21"/>
      <c r="N185" s="18" t="str">
        <f t="shared" si="27"/>
        <v/>
      </c>
      <c r="O185" s="24" t="str">
        <f t="shared" si="28"/>
        <v/>
      </c>
      <c r="P185" s="25" t="str">
        <f t="shared" si="29"/>
        <v/>
      </c>
      <c r="Q185" s="25" t="str">
        <f t="shared" si="30"/>
        <v/>
      </c>
      <c r="R185" s="25" t="str">
        <f t="shared" si="31"/>
        <v/>
      </c>
      <c r="S185" s="23" t="str">
        <f t="shared" si="32"/>
        <v/>
      </c>
      <c r="T185" s="27" t="s">
        <v>103</v>
      </c>
    </row>
    <row r="186" spans="1:20" ht="27.75" customHeight="1" x14ac:dyDescent="0.25">
      <c r="A186" s="26" t="str">
        <f t="shared" si="22"/>
        <v/>
      </c>
      <c r="B186" s="26" t="str">
        <f t="shared" si="23"/>
        <v/>
      </c>
      <c r="C186" s="27"/>
      <c r="D186" s="20"/>
      <c r="E186" s="26" t="str">
        <f t="shared" si="24"/>
        <v/>
      </c>
      <c r="F186" s="28"/>
      <c r="G186" s="29"/>
      <c r="H186" s="30"/>
      <c r="I186" s="22"/>
      <c r="J186" s="31" t="str">
        <f t="shared" si="25"/>
        <v/>
      </c>
      <c r="K186" s="26" t="str">
        <f t="shared" si="26"/>
        <v/>
      </c>
      <c r="L186" s="20"/>
      <c r="M186" s="29"/>
      <c r="N186" s="26" t="str">
        <f t="shared" si="27"/>
        <v/>
      </c>
      <c r="O186" s="32" t="str">
        <f t="shared" si="28"/>
        <v/>
      </c>
      <c r="P186" s="33" t="str">
        <f t="shared" si="29"/>
        <v/>
      </c>
      <c r="Q186" s="33" t="str">
        <f t="shared" si="30"/>
        <v/>
      </c>
      <c r="R186" s="33" t="str">
        <f t="shared" si="31"/>
        <v/>
      </c>
      <c r="S186" s="31" t="str">
        <f t="shared" si="32"/>
        <v/>
      </c>
      <c r="T186" s="27" t="s">
        <v>103</v>
      </c>
    </row>
    <row r="187" spans="1:20" ht="27.75" customHeight="1" x14ac:dyDescent="0.25">
      <c r="A187" s="18" t="str">
        <f t="shared" si="22"/>
        <v/>
      </c>
      <c r="B187" s="18" t="str">
        <f t="shared" si="23"/>
        <v/>
      </c>
      <c r="C187" s="89"/>
      <c r="D187" s="20"/>
      <c r="E187" s="18" t="str">
        <f t="shared" si="24"/>
        <v/>
      </c>
      <c r="F187" s="28"/>
      <c r="G187" s="29"/>
      <c r="H187" s="22"/>
      <c r="I187" s="22"/>
      <c r="J187" s="23" t="str">
        <f t="shared" si="25"/>
        <v/>
      </c>
      <c r="K187" s="18" t="str">
        <f t="shared" si="26"/>
        <v/>
      </c>
      <c r="L187" s="20"/>
      <c r="M187" s="21"/>
      <c r="N187" s="18" t="str">
        <f t="shared" si="27"/>
        <v/>
      </c>
      <c r="O187" s="24" t="str">
        <f t="shared" si="28"/>
        <v/>
      </c>
      <c r="P187" s="25" t="str">
        <f t="shared" si="29"/>
        <v/>
      </c>
      <c r="Q187" s="25" t="str">
        <f t="shared" si="30"/>
        <v/>
      </c>
      <c r="R187" s="25" t="str">
        <f t="shared" si="31"/>
        <v/>
      </c>
      <c r="S187" s="23" t="str">
        <f t="shared" si="32"/>
        <v/>
      </c>
      <c r="T187" s="27" t="s">
        <v>103</v>
      </c>
    </row>
    <row r="188" spans="1:20" ht="27.75" customHeight="1" x14ac:dyDescent="0.25">
      <c r="A188" s="26" t="str">
        <f t="shared" si="22"/>
        <v/>
      </c>
      <c r="B188" s="26" t="str">
        <f t="shared" si="23"/>
        <v/>
      </c>
      <c r="C188" s="27"/>
      <c r="D188" s="28"/>
      <c r="E188" s="26" t="str">
        <f t="shared" si="24"/>
        <v/>
      </c>
      <c r="F188" s="28"/>
      <c r="G188" s="29"/>
      <c r="H188" s="30"/>
      <c r="I188" s="22"/>
      <c r="J188" s="31" t="str">
        <f t="shared" si="25"/>
        <v/>
      </c>
      <c r="K188" s="26" t="str">
        <f t="shared" si="26"/>
        <v/>
      </c>
      <c r="L188" s="20"/>
      <c r="M188" s="29"/>
      <c r="N188" s="26" t="str">
        <f t="shared" si="27"/>
        <v/>
      </c>
      <c r="O188" s="32" t="str">
        <f t="shared" si="28"/>
        <v/>
      </c>
      <c r="P188" s="33" t="str">
        <f t="shared" si="29"/>
        <v/>
      </c>
      <c r="Q188" s="33" t="str">
        <f t="shared" si="30"/>
        <v/>
      </c>
      <c r="R188" s="33" t="str">
        <f t="shared" si="31"/>
        <v/>
      </c>
      <c r="S188" s="31" t="str">
        <f t="shared" si="32"/>
        <v/>
      </c>
      <c r="T188" s="27" t="s">
        <v>103</v>
      </c>
    </row>
    <row r="189" spans="1:20" ht="27.75" customHeight="1" x14ac:dyDescent="0.25">
      <c r="A189" s="18" t="str">
        <f t="shared" si="22"/>
        <v/>
      </c>
      <c r="B189" s="18" t="str">
        <f t="shared" si="23"/>
        <v/>
      </c>
      <c r="C189" s="19"/>
      <c r="D189" s="20"/>
      <c r="E189" s="18" t="str">
        <f t="shared" si="24"/>
        <v/>
      </c>
      <c r="F189" s="28"/>
      <c r="G189" s="29"/>
      <c r="H189" s="22"/>
      <c r="I189" s="22"/>
      <c r="J189" s="23" t="str">
        <f t="shared" si="25"/>
        <v/>
      </c>
      <c r="K189" s="18" t="str">
        <f t="shared" si="26"/>
        <v/>
      </c>
      <c r="L189" s="20"/>
      <c r="M189" s="21"/>
      <c r="N189" s="18" t="str">
        <f t="shared" si="27"/>
        <v/>
      </c>
      <c r="O189" s="24" t="str">
        <f t="shared" si="28"/>
        <v/>
      </c>
      <c r="P189" s="25" t="str">
        <f t="shared" si="29"/>
        <v/>
      </c>
      <c r="Q189" s="25" t="str">
        <f t="shared" si="30"/>
        <v/>
      </c>
      <c r="R189" s="25" t="str">
        <f t="shared" si="31"/>
        <v/>
      </c>
      <c r="S189" s="23" t="str">
        <f t="shared" si="32"/>
        <v/>
      </c>
      <c r="T189" s="27" t="s">
        <v>103</v>
      </c>
    </row>
    <row r="190" spans="1:20" ht="27.75" customHeight="1" x14ac:dyDescent="0.25">
      <c r="A190" s="26" t="str">
        <f t="shared" si="22"/>
        <v/>
      </c>
      <c r="B190" s="26" t="str">
        <f t="shared" si="23"/>
        <v/>
      </c>
      <c r="C190" s="27"/>
      <c r="D190" s="28"/>
      <c r="E190" s="26" t="str">
        <f t="shared" si="24"/>
        <v/>
      </c>
      <c r="F190" s="28"/>
      <c r="G190" s="29"/>
      <c r="H190" s="30"/>
      <c r="I190" s="22"/>
      <c r="J190" s="31" t="str">
        <f t="shared" si="25"/>
        <v/>
      </c>
      <c r="K190" s="26" t="str">
        <f t="shared" si="26"/>
        <v/>
      </c>
      <c r="L190" s="20"/>
      <c r="M190" s="29"/>
      <c r="N190" s="26" t="str">
        <f t="shared" si="27"/>
        <v/>
      </c>
      <c r="O190" s="32" t="str">
        <f t="shared" si="28"/>
        <v/>
      </c>
      <c r="P190" s="33" t="str">
        <f t="shared" si="29"/>
        <v/>
      </c>
      <c r="Q190" s="33" t="str">
        <f t="shared" si="30"/>
        <v/>
      </c>
      <c r="R190" s="33" t="str">
        <f t="shared" si="31"/>
        <v/>
      </c>
      <c r="S190" s="31" t="str">
        <f t="shared" si="32"/>
        <v/>
      </c>
      <c r="T190" s="27" t="s">
        <v>103</v>
      </c>
    </row>
    <row r="191" spans="1:20" ht="27.75" customHeight="1" x14ac:dyDescent="0.25">
      <c r="A191" s="18" t="str">
        <f t="shared" si="22"/>
        <v/>
      </c>
      <c r="B191" s="18" t="str">
        <f t="shared" si="23"/>
        <v/>
      </c>
      <c r="C191" s="19"/>
      <c r="D191" s="20"/>
      <c r="E191" s="18" t="str">
        <f t="shared" si="24"/>
        <v/>
      </c>
      <c r="F191" s="28"/>
      <c r="G191" s="21"/>
      <c r="H191" s="22"/>
      <c r="I191" s="22"/>
      <c r="J191" s="23" t="str">
        <f t="shared" si="25"/>
        <v/>
      </c>
      <c r="K191" s="18" t="str">
        <f t="shared" si="26"/>
        <v/>
      </c>
      <c r="L191" s="20"/>
      <c r="M191" s="21"/>
      <c r="N191" s="18" t="str">
        <f t="shared" si="27"/>
        <v/>
      </c>
      <c r="O191" s="24" t="str">
        <f t="shared" si="28"/>
        <v/>
      </c>
      <c r="P191" s="25" t="str">
        <f t="shared" si="29"/>
        <v/>
      </c>
      <c r="Q191" s="25" t="str">
        <f t="shared" si="30"/>
        <v/>
      </c>
      <c r="R191" s="25" t="str">
        <f t="shared" si="31"/>
        <v/>
      </c>
      <c r="S191" s="23" t="str">
        <f t="shared" si="32"/>
        <v/>
      </c>
      <c r="T191" s="27" t="s">
        <v>103</v>
      </c>
    </row>
    <row r="192" spans="1:20" ht="27.75" customHeight="1" x14ac:dyDescent="0.25">
      <c r="A192" s="26" t="str">
        <f t="shared" si="22"/>
        <v/>
      </c>
      <c r="B192" s="26" t="str">
        <f t="shared" si="23"/>
        <v/>
      </c>
      <c r="C192" s="27"/>
      <c r="D192" s="28"/>
      <c r="E192" s="26" t="str">
        <f t="shared" si="24"/>
        <v/>
      </c>
      <c r="F192" s="28"/>
      <c r="G192" s="21"/>
      <c r="H192" s="30"/>
      <c r="I192" s="22"/>
      <c r="J192" s="31" t="str">
        <f t="shared" si="25"/>
        <v/>
      </c>
      <c r="K192" s="26" t="str">
        <f t="shared" si="26"/>
        <v/>
      </c>
      <c r="L192" s="20"/>
      <c r="M192" s="29"/>
      <c r="N192" s="26" t="str">
        <f t="shared" si="27"/>
        <v/>
      </c>
      <c r="O192" s="32" t="str">
        <f t="shared" si="28"/>
        <v/>
      </c>
      <c r="P192" s="33" t="str">
        <f t="shared" si="29"/>
        <v/>
      </c>
      <c r="Q192" s="33" t="str">
        <f t="shared" si="30"/>
        <v/>
      </c>
      <c r="R192" s="33" t="str">
        <f t="shared" si="31"/>
        <v/>
      </c>
      <c r="S192" s="31" t="str">
        <f t="shared" si="32"/>
        <v/>
      </c>
      <c r="T192" s="27" t="s">
        <v>103</v>
      </c>
    </row>
    <row r="193" spans="1:20" ht="27.75" customHeight="1" x14ac:dyDescent="0.25">
      <c r="A193" s="18" t="str">
        <f t="shared" si="22"/>
        <v/>
      </c>
      <c r="B193" s="18" t="str">
        <f t="shared" si="23"/>
        <v/>
      </c>
      <c r="C193" s="89"/>
      <c r="D193" s="20"/>
      <c r="E193" s="18" t="str">
        <f t="shared" si="24"/>
        <v/>
      </c>
      <c r="F193" s="28"/>
      <c r="G193" s="90"/>
      <c r="H193" s="22"/>
      <c r="I193" s="22"/>
      <c r="J193" s="23" t="str">
        <f t="shared" si="25"/>
        <v/>
      </c>
      <c r="K193" s="18" t="str">
        <f t="shared" si="26"/>
        <v/>
      </c>
      <c r="L193" s="20"/>
      <c r="M193" s="21"/>
      <c r="N193" s="18" t="str">
        <f t="shared" si="27"/>
        <v/>
      </c>
      <c r="O193" s="32" t="str">
        <f t="shared" si="28"/>
        <v/>
      </c>
      <c r="P193" s="25" t="str">
        <f t="shared" si="29"/>
        <v/>
      </c>
      <c r="Q193" s="25" t="str">
        <f t="shared" si="30"/>
        <v/>
      </c>
      <c r="R193" s="25" t="str">
        <f t="shared" si="31"/>
        <v/>
      </c>
      <c r="S193" s="23" t="str">
        <f t="shared" si="32"/>
        <v/>
      </c>
      <c r="T193" s="27" t="s">
        <v>103</v>
      </c>
    </row>
    <row r="194" spans="1:20" ht="27.75" customHeight="1" x14ac:dyDescent="0.25">
      <c r="A194" s="26" t="str">
        <f t="shared" si="22"/>
        <v/>
      </c>
      <c r="B194" s="26" t="str">
        <f t="shared" si="23"/>
        <v/>
      </c>
      <c r="C194" s="27"/>
      <c r="D194" s="28"/>
      <c r="E194" s="26" t="str">
        <f t="shared" si="24"/>
        <v/>
      </c>
      <c r="F194" s="28"/>
      <c r="G194" s="29"/>
      <c r="H194" s="30"/>
      <c r="I194" s="30"/>
      <c r="J194" s="31" t="str">
        <f t="shared" si="25"/>
        <v/>
      </c>
      <c r="K194" s="26" t="str">
        <f t="shared" si="26"/>
        <v/>
      </c>
      <c r="L194" s="28"/>
      <c r="M194" s="29"/>
      <c r="N194" s="26" t="str">
        <f t="shared" si="27"/>
        <v/>
      </c>
      <c r="O194" s="32" t="str">
        <f t="shared" si="28"/>
        <v/>
      </c>
      <c r="P194" s="33" t="str">
        <f t="shared" si="29"/>
        <v/>
      </c>
      <c r="Q194" s="33" t="str">
        <f t="shared" si="30"/>
        <v/>
      </c>
      <c r="R194" s="33" t="str">
        <f t="shared" si="31"/>
        <v/>
      </c>
      <c r="S194" s="31" t="str">
        <f t="shared" si="32"/>
        <v/>
      </c>
      <c r="T194" s="27" t="s">
        <v>103</v>
      </c>
    </row>
    <row r="195" spans="1:20" ht="27.75" customHeight="1" x14ac:dyDescent="0.25">
      <c r="A195" s="18" t="str">
        <f t="shared" si="22"/>
        <v/>
      </c>
      <c r="B195" s="18" t="str">
        <f t="shared" si="23"/>
        <v/>
      </c>
      <c r="C195" s="19"/>
      <c r="D195" s="20"/>
      <c r="E195" s="18" t="str">
        <f t="shared" si="24"/>
        <v/>
      </c>
      <c r="F195" s="28"/>
      <c r="G195" s="21"/>
      <c r="H195" s="22"/>
      <c r="I195" s="22"/>
      <c r="J195" s="23" t="str">
        <f t="shared" si="25"/>
        <v/>
      </c>
      <c r="K195" s="18" t="str">
        <f t="shared" si="26"/>
        <v/>
      </c>
      <c r="L195" s="20"/>
      <c r="M195" s="21"/>
      <c r="N195" s="18" t="str">
        <f t="shared" si="27"/>
        <v/>
      </c>
      <c r="O195" s="24" t="str">
        <f t="shared" si="28"/>
        <v/>
      </c>
      <c r="P195" s="25" t="str">
        <f t="shared" si="29"/>
        <v/>
      </c>
      <c r="Q195" s="25" t="str">
        <f t="shared" si="30"/>
        <v/>
      </c>
      <c r="R195" s="25" t="str">
        <f t="shared" si="31"/>
        <v/>
      </c>
      <c r="S195" s="23" t="str">
        <f t="shared" si="32"/>
        <v/>
      </c>
      <c r="T195" s="27" t="s">
        <v>103</v>
      </c>
    </row>
    <row r="196" spans="1:20" ht="27.75" customHeight="1" x14ac:dyDescent="0.25">
      <c r="A196" s="26" t="str">
        <f t="shared" si="22"/>
        <v/>
      </c>
      <c r="B196" s="26" t="str">
        <f t="shared" si="23"/>
        <v/>
      </c>
      <c r="C196" s="27"/>
      <c r="D196" s="28"/>
      <c r="E196" s="26" t="str">
        <f t="shared" si="24"/>
        <v/>
      </c>
      <c r="F196" s="28"/>
      <c r="G196" s="29"/>
      <c r="H196" s="30"/>
      <c r="I196" s="30"/>
      <c r="J196" s="31" t="str">
        <f t="shared" si="25"/>
        <v/>
      </c>
      <c r="K196" s="26" t="str">
        <f t="shared" si="26"/>
        <v/>
      </c>
      <c r="L196" s="28"/>
      <c r="M196" s="29"/>
      <c r="N196" s="26" t="str">
        <f t="shared" si="27"/>
        <v/>
      </c>
      <c r="O196" s="32" t="str">
        <f t="shared" si="28"/>
        <v/>
      </c>
      <c r="P196" s="33" t="str">
        <f t="shared" si="29"/>
        <v/>
      </c>
      <c r="Q196" s="33" t="str">
        <f t="shared" si="30"/>
        <v/>
      </c>
      <c r="R196" s="33" t="str">
        <f t="shared" si="31"/>
        <v/>
      </c>
      <c r="S196" s="31" t="str">
        <f t="shared" si="32"/>
        <v/>
      </c>
      <c r="T196" s="27"/>
    </row>
    <row r="197" spans="1:20" ht="27.75" customHeight="1" x14ac:dyDescent="0.25">
      <c r="A197" s="18" t="str">
        <f t="shared" ref="A197:A260" si="33">IF(C197="","",ROW()-4)</f>
        <v/>
      </c>
      <c r="B197" s="18" t="str">
        <f t="shared" ref="B197:B260" si="34">IF(C197="","","FA-"&amp;TEXT(ROW()-4,"0000"))</f>
        <v/>
      </c>
      <c r="C197" s="19"/>
      <c r="D197" s="20"/>
      <c r="E197" s="18" t="str">
        <f t="shared" ref="E197:E260" si="35">IF(D197="","",IFERROR(VLOOKUP(D197,جدول_الفئات,2,FALSE()),"⚠ كود غير صحيح"))</f>
        <v/>
      </c>
      <c r="F197" s="20"/>
      <c r="G197" s="21"/>
      <c r="H197" s="22"/>
      <c r="I197" s="22"/>
      <c r="J197" s="23" t="str">
        <f t="shared" ref="J197:J260" si="36">IF(D197="","",IFERROR(VLOOKUP(D197,جدول_الفئات,3,FALSE()),0))</f>
        <v/>
      </c>
      <c r="K197" s="18" t="str">
        <f t="shared" ref="K197:K260" si="37">IF(D197="","",IFERROR(VLOOKUP(D197,جدول_الفئات,4,FALSE()),""))</f>
        <v/>
      </c>
      <c r="L197" s="20"/>
      <c r="M197" s="21"/>
      <c r="N197" s="18" t="str">
        <f t="shared" ref="N197:N260" si="38">IF(C197="","",IF(M197&lt;&gt;"","مستبعد",IF(R197&lt;=0.01,"مستهلك بالكامل","نشط")))</f>
        <v/>
      </c>
      <c r="O197" s="24" t="str">
        <f t="shared" ref="O197:O260" si="39">IF(OR(C197="",G197=""),"",MAX(0,MIN(IF(M197="",تاريخ_التقرير,M197),تاريخ_التقرير)-G197+1))</f>
        <v/>
      </c>
      <c r="P197" s="25" t="str">
        <f t="shared" ref="P197:P260" si="40">IF(C197="","",IFERROR((H197-IF(I197="",0,I197))*J197,0))</f>
        <v/>
      </c>
      <c r="Q197" s="25" t="str">
        <f t="shared" ref="Q197:Q260" si="41">IF(C197="","",IFERROR(MIN(H197-IF(I197="",0,I197),(H197-IF(I197="",0,I197))*J197/365*O197),0))</f>
        <v/>
      </c>
      <c r="R197" s="25" t="str">
        <f t="shared" ref="R197:R260" si="42">IF(C197="","",H197-Q197)</f>
        <v/>
      </c>
      <c r="S197" s="23" t="str">
        <f t="shared" ref="S197:S260" si="43">IF(OR(C197="",H197=0),"",IFERROR(Q197/(H197-IF(I197="",0,I197)),0))</f>
        <v/>
      </c>
      <c r="T197" s="19"/>
    </row>
    <row r="198" spans="1:20" ht="27.75" customHeight="1" x14ac:dyDescent="0.25">
      <c r="A198" s="26" t="str">
        <f t="shared" si="33"/>
        <v/>
      </c>
      <c r="B198" s="26" t="str">
        <f t="shared" si="34"/>
        <v/>
      </c>
      <c r="C198" s="27"/>
      <c r="D198" s="28"/>
      <c r="E198" s="26" t="str">
        <f t="shared" si="35"/>
        <v/>
      </c>
      <c r="F198" s="28"/>
      <c r="G198" s="29"/>
      <c r="H198" s="30"/>
      <c r="I198" s="30"/>
      <c r="J198" s="31" t="str">
        <f t="shared" si="36"/>
        <v/>
      </c>
      <c r="K198" s="26" t="str">
        <f t="shared" si="37"/>
        <v/>
      </c>
      <c r="L198" s="28"/>
      <c r="M198" s="29"/>
      <c r="N198" s="26" t="str">
        <f t="shared" si="38"/>
        <v/>
      </c>
      <c r="O198" s="32" t="str">
        <f t="shared" si="39"/>
        <v/>
      </c>
      <c r="P198" s="33" t="str">
        <f t="shared" si="40"/>
        <v/>
      </c>
      <c r="Q198" s="33" t="str">
        <f t="shared" si="41"/>
        <v/>
      </c>
      <c r="R198" s="33" t="str">
        <f t="shared" si="42"/>
        <v/>
      </c>
      <c r="S198" s="31" t="str">
        <f t="shared" si="43"/>
        <v/>
      </c>
      <c r="T198" s="27"/>
    </row>
    <row r="199" spans="1:20" ht="27.75" customHeight="1" x14ac:dyDescent="0.25">
      <c r="A199" s="18" t="str">
        <f t="shared" si="33"/>
        <v/>
      </c>
      <c r="B199" s="18" t="str">
        <f t="shared" si="34"/>
        <v/>
      </c>
      <c r="C199" s="19"/>
      <c r="D199" s="20"/>
      <c r="E199" s="18" t="str">
        <f t="shared" si="35"/>
        <v/>
      </c>
      <c r="F199" s="20"/>
      <c r="G199" s="21"/>
      <c r="H199" s="22"/>
      <c r="I199" s="22"/>
      <c r="J199" s="23" t="str">
        <f t="shared" si="36"/>
        <v/>
      </c>
      <c r="K199" s="18" t="str">
        <f t="shared" si="37"/>
        <v/>
      </c>
      <c r="L199" s="20"/>
      <c r="M199" s="21"/>
      <c r="N199" s="18" t="str">
        <f t="shared" si="38"/>
        <v/>
      </c>
      <c r="O199" s="24" t="str">
        <f t="shared" si="39"/>
        <v/>
      </c>
      <c r="P199" s="25" t="str">
        <f t="shared" si="40"/>
        <v/>
      </c>
      <c r="Q199" s="25" t="str">
        <f t="shared" si="41"/>
        <v/>
      </c>
      <c r="R199" s="25" t="str">
        <f t="shared" si="42"/>
        <v/>
      </c>
      <c r="S199" s="23" t="str">
        <f t="shared" si="43"/>
        <v/>
      </c>
      <c r="T199" s="19"/>
    </row>
    <row r="200" spans="1:20" ht="27.75" customHeight="1" x14ac:dyDescent="0.25">
      <c r="A200" s="26" t="str">
        <f t="shared" si="33"/>
        <v/>
      </c>
      <c r="B200" s="26" t="str">
        <f t="shared" si="34"/>
        <v/>
      </c>
      <c r="C200" s="27"/>
      <c r="D200" s="28"/>
      <c r="E200" s="26" t="str">
        <f t="shared" si="35"/>
        <v/>
      </c>
      <c r="F200" s="28"/>
      <c r="G200" s="29"/>
      <c r="H200" s="30"/>
      <c r="I200" s="30"/>
      <c r="J200" s="31" t="str">
        <f t="shared" si="36"/>
        <v/>
      </c>
      <c r="K200" s="26" t="str">
        <f t="shared" si="37"/>
        <v/>
      </c>
      <c r="L200" s="28"/>
      <c r="M200" s="29"/>
      <c r="N200" s="26" t="str">
        <f t="shared" si="38"/>
        <v/>
      </c>
      <c r="O200" s="32" t="str">
        <f t="shared" si="39"/>
        <v/>
      </c>
      <c r="P200" s="33" t="str">
        <f t="shared" si="40"/>
        <v/>
      </c>
      <c r="Q200" s="33" t="str">
        <f t="shared" si="41"/>
        <v/>
      </c>
      <c r="R200" s="33" t="str">
        <f t="shared" si="42"/>
        <v/>
      </c>
      <c r="S200" s="31" t="str">
        <f t="shared" si="43"/>
        <v/>
      </c>
      <c r="T200" s="27"/>
    </row>
    <row r="201" spans="1:20" ht="27.75" customHeight="1" x14ac:dyDescent="0.25">
      <c r="A201" s="18" t="str">
        <f t="shared" si="33"/>
        <v/>
      </c>
      <c r="B201" s="18" t="str">
        <f t="shared" si="34"/>
        <v/>
      </c>
      <c r="C201" s="19"/>
      <c r="D201" s="20"/>
      <c r="E201" s="18" t="str">
        <f t="shared" si="35"/>
        <v/>
      </c>
      <c r="F201" s="20"/>
      <c r="G201" s="21"/>
      <c r="H201" s="22"/>
      <c r="I201" s="22"/>
      <c r="J201" s="23" t="str">
        <f t="shared" si="36"/>
        <v/>
      </c>
      <c r="K201" s="18" t="str">
        <f t="shared" si="37"/>
        <v/>
      </c>
      <c r="L201" s="20"/>
      <c r="M201" s="21"/>
      <c r="N201" s="18" t="str">
        <f t="shared" si="38"/>
        <v/>
      </c>
      <c r="O201" s="24" t="str">
        <f t="shared" si="39"/>
        <v/>
      </c>
      <c r="P201" s="25" t="str">
        <f t="shared" si="40"/>
        <v/>
      </c>
      <c r="Q201" s="25" t="str">
        <f t="shared" si="41"/>
        <v/>
      </c>
      <c r="R201" s="25" t="str">
        <f t="shared" si="42"/>
        <v/>
      </c>
      <c r="S201" s="23" t="str">
        <f t="shared" si="43"/>
        <v/>
      </c>
      <c r="T201" s="19"/>
    </row>
    <row r="202" spans="1:20" ht="27.75" customHeight="1" x14ac:dyDescent="0.25">
      <c r="A202" s="26" t="str">
        <f t="shared" si="33"/>
        <v/>
      </c>
      <c r="B202" s="26" t="str">
        <f t="shared" si="34"/>
        <v/>
      </c>
      <c r="C202" s="27"/>
      <c r="D202" s="28"/>
      <c r="E202" s="26" t="str">
        <f t="shared" si="35"/>
        <v/>
      </c>
      <c r="F202" s="28"/>
      <c r="G202" s="29"/>
      <c r="H202" s="30"/>
      <c r="I202" s="30"/>
      <c r="J202" s="31" t="str">
        <f t="shared" si="36"/>
        <v/>
      </c>
      <c r="K202" s="26" t="str">
        <f t="shared" si="37"/>
        <v/>
      </c>
      <c r="L202" s="28"/>
      <c r="M202" s="29"/>
      <c r="N202" s="26" t="str">
        <f t="shared" si="38"/>
        <v/>
      </c>
      <c r="O202" s="32" t="str">
        <f t="shared" si="39"/>
        <v/>
      </c>
      <c r="P202" s="33" t="str">
        <f t="shared" si="40"/>
        <v/>
      </c>
      <c r="Q202" s="33" t="str">
        <f t="shared" si="41"/>
        <v/>
      </c>
      <c r="R202" s="33" t="str">
        <f t="shared" si="42"/>
        <v/>
      </c>
      <c r="S202" s="31" t="str">
        <f t="shared" si="43"/>
        <v/>
      </c>
      <c r="T202" s="27"/>
    </row>
    <row r="203" spans="1:20" ht="27.75" customHeight="1" x14ac:dyDescent="0.25">
      <c r="A203" s="18" t="str">
        <f t="shared" si="33"/>
        <v/>
      </c>
      <c r="B203" s="18" t="str">
        <f t="shared" si="34"/>
        <v/>
      </c>
      <c r="C203" s="19"/>
      <c r="D203" s="20"/>
      <c r="E203" s="18" t="str">
        <f t="shared" si="35"/>
        <v/>
      </c>
      <c r="F203" s="20"/>
      <c r="G203" s="21"/>
      <c r="H203" s="22"/>
      <c r="I203" s="22"/>
      <c r="J203" s="23" t="str">
        <f t="shared" si="36"/>
        <v/>
      </c>
      <c r="K203" s="18" t="str">
        <f t="shared" si="37"/>
        <v/>
      </c>
      <c r="L203" s="20"/>
      <c r="M203" s="21"/>
      <c r="N203" s="18" t="str">
        <f t="shared" si="38"/>
        <v/>
      </c>
      <c r="O203" s="24" t="str">
        <f t="shared" si="39"/>
        <v/>
      </c>
      <c r="P203" s="25" t="str">
        <f t="shared" si="40"/>
        <v/>
      </c>
      <c r="Q203" s="25" t="str">
        <f t="shared" si="41"/>
        <v/>
      </c>
      <c r="R203" s="25" t="str">
        <f t="shared" si="42"/>
        <v/>
      </c>
      <c r="S203" s="23" t="str">
        <f t="shared" si="43"/>
        <v/>
      </c>
      <c r="T203" s="19"/>
    </row>
    <row r="204" spans="1:20" ht="27.75" customHeight="1" x14ac:dyDescent="0.25">
      <c r="A204" s="26" t="str">
        <f t="shared" si="33"/>
        <v/>
      </c>
      <c r="B204" s="26" t="str">
        <f t="shared" si="34"/>
        <v/>
      </c>
      <c r="C204" s="27"/>
      <c r="D204" s="28"/>
      <c r="E204" s="26" t="str">
        <f t="shared" si="35"/>
        <v/>
      </c>
      <c r="F204" s="28"/>
      <c r="G204" s="29"/>
      <c r="H204" s="30"/>
      <c r="I204" s="30"/>
      <c r="J204" s="31" t="str">
        <f t="shared" si="36"/>
        <v/>
      </c>
      <c r="K204" s="26" t="str">
        <f t="shared" si="37"/>
        <v/>
      </c>
      <c r="L204" s="28"/>
      <c r="M204" s="29"/>
      <c r="N204" s="26" t="str">
        <f t="shared" si="38"/>
        <v/>
      </c>
      <c r="O204" s="32" t="str">
        <f t="shared" si="39"/>
        <v/>
      </c>
      <c r="P204" s="33" t="str">
        <f t="shared" si="40"/>
        <v/>
      </c>
      <c r="Q204" s="33" t="str">
        <f t="shared" si="41"/>
        <v/>
      </c>
      <c r="R204" s="33" t="str">
        <f t="shared" si="42"/>
        <v/>
      </c>
      <c r="S204" s="31" t="str">
        <f t="shared" si="43"/>
        <v/>
      </c>
      <c r="T204" s="27"/>
    </row>
    <row r="205" spans="1:20" ht="27.75" customHeight="1" x14ac:dyDescent="0.25">
      <c r="A205" s="18" t="str">
        <f t="shared" si="33"/>
        <v/>
      </c>
      <c r="B205" s="18" t="str">
        <f t="shared" si="34"/>
        <v/>
      </c>
      <c r="C205" s="19"/>
      <c r="D205" s="20"/>
      <c r="E205" s="18" t="str">
        <f t="shared" si="35"/>
        <v/>
      </c>
      <c r="F205" s="20"/>
      <c r="G205" s="21"/>
      <c r="H205" s="22"/>
      <c r="I205" s="22"/>
      <c r="J205" s="23" t="str">
        <f t="shared" si="36"/>
        <v/>
      </c>
      <c r="K205" s="18" t="str">
        <f t="shared" si="37"/>
        <v/>
      </c>
      <c r="L205" s="20"/>
      <c r="M205" s="21"/>
      <c r="N205" s="18" t="str">
        <f t="shared" si="38"/>
        <v/>
      </c>
      <c r="O205" s="24" t="str">
        <f t="shared" si="39"/>
        <v/>
      </c>
      <c r="P205" s="25" t="str">
        <f t="shared" si="40"/>
        <v/>
      </c>
      <c r="Q205" s="25" t="str">
        <f t="shared" si="41"/>
        <v/>
      </c>
      <c r="R205" s="25" t="str">
        <f t="shared" si="42"/>
        <v/>
      </c>
      <c r="S205" s="23" t="str">
        <f t="shared" si="43"/>
        <v/>
      </c>
      <c r="T205" s="19"/>
    </row>
    <row r="206" spans="1:20" ht="27.75" customHeight="1" x14ac:dyDescent="0.25">
      <c r="A206" s="26" t="str">
        <f t="shared" si="33"/>
        <v/>
      </c>
      <c r="B206" s="26" t="str">
        <f t="shared" si="34"/>
        <v/>
      </c>
      <c r="C206" s="27"/>
      <c r="D206" s="28"/>
      <c r="E206" s="26" t="str">
        <f t="shared" si="35"/>
        <v/>
      </c>
      <c r="F206" s="28"/>
      <c r="G206" s="29"/>
      <c r="H206" s="30"/>
      <c r="I206" s="30"/>
      <c r="J206" s="31" t="str">
        <f t="shared" si="36"/>
        <v/>
      </c>
      <c r="K206" s="26" t="str">
        <f t="shared" si="37"/>
        <v/>
      </c>
      <c r="L206" s="28"/>
      <c r="M206" s="29"/>
      <c r="N206" s="26" t="str">
        <f t="shared" si="38"/>
        <v/>
      </c>
      <c r="O206" s="32" t="str">
        <f t="shared" si="39"/>
        <v/>
      </c>
      <c r="P206" s="33" t="str">
        <f t="shared" si="40"/>
        <v/>
      </c>
      <c r="Q206" s="33" t="str">
        <f t="shared" si="41"/>
        <v/>
      </c>
      <c r="R206" s="33" t="str">
        <f t="shared" si="42"/>
        <v/>
      </c>
      <c r="S206" s="31" t="str">
        <f t="shared" si="43"/>
        <v/>
      </c>
      <c r="T206" s="27"/>
    </row>
    <row r="207" spans="1:20" ht="27.75" customHeight="1" x14ac:dyDescent="0.25">
      <c r="A207" s="18" t="str">
        <f t="shared" si="33"/>
        <v/>
      </c>
      <c r="B207" s="18" t="str">
        <f t="shared" si="34"/>
        <v/>
      </c>
      <c r="C207" s="19"/>
      <c r="D207" s="20"/>
      <c r="E207" s="18" t="str">
        <f t="shared" si="35"/>
        <v/>
      </c>
      <c r="F207" s="20"/>
      <c r="G207" s="21"/>
      <c r="H207" s="22"/>
      <c r="I207" s="22"/>
      <c r="J207" s="23" t="str">
        <f t="shared" si="36"/>
        <v/>
      </c>
      <c r="K207" s="18" t="str">
        <f t="shared" si="37"/>
        <v/>
      </c>
      <c r="L207" s="20"/>
      <c r="M207" s="21"/>
      <c r="N207" s="18" t="str">
        <f t="shared" si="38"/>
        <v/>
      </c>
      <c r="O207" s="24" t="str">
        <f t="shared" si="39"/>
        <v/>
      </c>
      <c r="P207" s="25" t="str">
        <f t="shared" si="40"/>
        <v/>
      </c>
      <c r="Q207" s="25" t="str">
        <f t="shared" si="41"/>
        <v/>
      </c>
      <c r="R207" s="25" t="str">
        <f t="shared" si="42"/>
        <v/>
      </c>
      <c r="S207" s="23" t="str">
        <f t="shared" si="43"/>
        <v/>
      </c>
      <c r="T207" s="19"/>
    </row>
    <row r="208" spans="1:20" ht="27.75" customHeight="1" x14ac:dyDescent="0.25">
      <c r="A208" s="26" t="str">
        <f t="shared" si="33"/>
        <v/>
      </c>
      <c r="B208" s="26" t="str">
        <f t="shared" si="34"/>
        <v/>
      </c>
      <c r="C208" s="27"/>
      <c r="D208" s="28"/>
      <c r="E208" s="26" t="str">
        <f t="shared" si="35"/>
        <v/>
      </c>
      <c r="F208" s="28"/>
      <c r="G208" s="29"/>
      <c r="H208" s="30"/>
      <c r="I208" s="30"/>
      <c r="J208" s="31" t="str">
        <f t="shared" si="36"/>
        <v/>
      </c>
      <c r="K208" s="26" t="str">
        <f t="shared" si="37"/>
        <v/>
      </c>
      <c r="L208" s="28"/>
      <c r="M208" s="29"/>
      <c r="N208" s="26" t="str">
        <f t="shared" si="38"/>
        <v/>
      </c>
      <c r="O208" s="32" t="str">
        <f t="shared" si="39"/>
        <v/>
      </c>
      <c r="P208" s="33" t="str">
        <f t="shared" si="40"/>
        <v/>
      </c>
      <c r="Q208" s="33" t="str">
        <f t="shared" si="41"/>
        <v/>
      </c>
      <c r="R208" s="33" t="str">
        <f t="shared" si="42"/>
        <v/>
      </c>
      <c r="S208" s="31" t="str">
        <f t="shared" si="43"/>
        <v/>
      </c>
      <c r="T208" s="27"/>
    </row>
    <row r="209" spans="1:20" ht="27.75" customHeight="1" x14ac:dyDescent="0.25">
      <c r="A209" s="18" t="str">
        <f t="shared" si="33"/>
        <v/>
      </c>
      <c r="B209" s="18" t="str">
        <f t="shared" si="34"/>
        <v/>
      </c>
      <c r="C209" s="19"/>
      <c r="D209" s="20"/>
      <c r="E209" s="18" t="str">
        <f t="shared" si="35"/>
        <v/>
      </c>
      <c r="F209" s="20"/>
      <c r="G209" s="21"/>
      <c r="H209" s="22"/>
      <c r="I209" s="22"/>
      <c r="J209" s="23" t="str">
        <f t="shared" si="36"/>
        <v/>
      </c>
      <c r="K209" s="18" t="str">
        <f t="shared" si="37"/>
        <v/>
      </c>
      <c r="L209" s="20"/>
      <c r="M209" s="21"/>
      <c r="N209" s="18" t="str">
        <f t="shared" si="38"/>
        <v/>
      </c>
      <c r="O209" s="24" t="str">
        <f t="shared" si="39"/>
        <v/>
      </c>
      <c r="P209" s="25" t="str">
        <f t="shared" si="40"/>
        <v/>
      </c>
      <c r="Q209" s="25" t="str">
        <f t="shared" si="41"/>
        <v/>
      </c>
      <c r="R209" s="25" t="str">
        <f t="shared" si="42"/>
        <v/>
      </c>
      <c r="S209" s="23" t="str">
        <f t="shared" si="43"/>
        <v/>
      </c>
      <c r="T209" s="19"/>
    </row>
    <row r="210" spans="1:20" ht="27.75" customHeight="1" x14ac:dyDescent="0.25">
      <c r="A210" s="26" t="str">
        <f t="shared" si="33"/>
        <v/>
      </c>
      <c r="B210" s="26" t="str">
        <f t="shared" si="34"/>
        <v/>
      </c>
      <c r="C210" s="27"/>
      <c r="D210" s="28"/>
      <c r="E210" s="26" t="str">
        <f t="shared" si="35"/>
        <v/>
      </c>
      <c r="F210" s="28"/>
      <c r="G210" s="29"/>
      <c r="H210" s="30"/>
      <c r="I210" s="30"/>
      <c r="J210" s="31" t="str">
        <f t="shared" si="36"/>
        <v/>
      </c>
      <c r="K210" s="26" t="str">
        <f t="shared" si="37"/>
        <v/>
      </c>
      <c r="L210" s="28"/>
      <c r="M210" s="29"/>
      <c r="N210" s="26" t="str">
        <f t="shared" si="38"/>
        <v/>
      </c>
      <c r="O210" s="32" t="str">
        <f t="shared" si="39"/>
        <v/>
      </c>
      <c r="P210" s="33" t="str">
        <f t="shared" si="40"/>
        <v/>
      </c>
      <c r="Q210" s="33" t="str">
        <f t="shared" si="41"/>
        <v/>
      </c>
      <c r="R210" s="33" t="str">
        <f t="shared" si="42"/>
        <v/>
      </c>
      <c r="S210" s="31" t="str">
        <f t="shared" si="43"/>
        <v/>
      </c>
      <c r="T210" s="27"/>
    </row>
    <row r="211" spans="1:20" ht="27.75" customHeight="1" x14ac:dyDescent="0.25">
      <c r="A211" s="18" t="str">
        <f t="shared" si="33"/>
        <v/>
      </c>
      <c r="B211" s="18" t="str">
        <f t="shared" si="34"/>
        <v/>
      </c>
      <c r="C211" s="19"/>
      <c r="D211" s="20"/>
      <c r="E211" s="18" t="str">
        <f t="shared" si="35"/>
        <v/>
      </c>
      <c r="F211" s="20"/>
      <c r="G211" s="21"/>
      <c r="H211" s="22"/>
      <c r="I211" s="22"/>
      <c r="J211" s="23" t="str">
        <f t="shared" si="36"/>
        <v/>
      </c>
      <c r="K211" s="18" t="str">
        <f t="shared" si="37"/>
        <v/>
      </c>
      <c r="L211" s="20"/>
      <c r="M211" s="21"/>
      <c r="N211" s="18" t="str">
        <f t="shared" si="38"/>
        <v/>
      </c>
      <c r="O211" s="24" t="str">
        <f t="shared" si="39"/>
        <v/>
      </c>
      <c r="P211" s="25" t="str">
        <f t="shared" si="40"/>
        <v/>
      </c>
      <c r="Q211" s="25" t="str">
        <f t="shared" si="41"/>
        <v/>
      </c>
      <c r="R211" s="25" t="str">
        <f t="shared" si="42"/>
        <v/>
      </c>
      <c r="S211" s="23" t="str">
        <f t="shared" si="43"/>
        <v/>
      </c>
      <c r="T211" s="19"/>
    </row>
    <row r="212" spans="1:20" ht="27.75" customHeight="1" x14ac:dyDescent="0.25">
      <c r="A212" s="26" t="str">
        <f t="shared" si="33"/>
        <v/>
      </c>
      <c r="B212" s="26" t="str">
        <f t="shared" si="34"/>
        <v/>
      </c>
      <c r="C212" s="27"/>
      <c r="D212" s="28"/>
      <c r="E212" s="26" t="str">
        <f t="shared" si="35"/>
        <v/>
      </c>
      <c r="F212" s="28"/>
      <c r="G212" s="29"/>
      <c r="H212" s="30"/>
      <c r="I212" s="30"/>
      <c r="J212" s="31" t="str">
        <f t="shared" si="36"/>
        <v/>
      </c>
      <c r="K212" s="26" t="str">
        <f t="shared" si="37"/>
        <v/>
      </c>
      <c r="L212" s="28"/>
      <c r="M212" s="29"/>
      <c r="N212" s="26" t="str">
        <f t="shared" si="38"/>
        <v/>
      </c>
      <c r="O212" s="32" t="str">
        <f t="shared" si="39"/>
        <v/>
      </c>
      <c r="P212" s="33" t="str">
        <f t="shared" si="40"/>
        <v/>
      </c>
      <c r="Q212" s="33" t="str">
        <f t="shared" si="41"/>
        <v/>
      </c>
      <c r="R212" s="33" t="str">
        <f t="shared" si="42"/>
        <v/>
      </c>
      <c r="S212" s="31" t="str">
        <f t="shared" si="43"/>
        <v/>
      </c>
      <c r="T212" s="27"/>
    </row>
    <row r="213" spans="1:20" ht="27.75" customHeight="1" x14ac:dyDescent="0.25">
      <c r="A213" s="18" t="str">
        <f t="shared" si="33"/>
        <v/>
      </c>
      <c r="B213" s="18" t="str">
        <f t="shared" si="34"/>
        <v/>
      </c>
      <c r="C213" s="19"/>
      <c r="D213" s="20"/>
      <c r="E213" s="18" t="str">
        <f t="shared" si="35"/>
        <v/>
      </c>
      <c r="F213" s="20"/>
      <c r="G213" s="21"/>
      <c r="H213" s="22"/>
      <c r="I213" s="22"/>
      <c r="J213" s="23" t="str">
        <f t="shared" si="36"/>
        <v/>
      </c>
      <c r="K213" s="18" t="str">
        <f t="shared" si="37"/>
        <v/>
      </c>
      <c r="L213" s="20"/>
      <c r="M213" s="21"/>
      <c r="N213" s="18" t="str">
        <f t="shared" si="38"/>
        <v/>
      </c>
      <c r="O213" s="24" t="str">
        <f t="shared" si="39"/>
        <v/>
      </c>
      <c r="P213" s="25" t="str">
        <f t="shared" si="40"/>
        <v/>
      </c>
      <c r="Q213" s="25" t="str">
        <f t="shared" si="41"/>
        <v/>
      </c>
      <c r="R213" s="25" t="str">
        <f t="shared" si="42"/>
        <v/>
      </c>
      <c r="S213" s="23" t="str">
        <f t="shared" si="43"/>
        <v/>
      </c>
      <c r="T213" s="19"/>
    </row>
    <row r="214" spans="1:20" ht="27.75" customHeight="1" x14ac:dyDescent="0.25">
      <c r="A214" s="26" t="str">
        <f t="shared" si="33"/>
        <v/>
      </c>
      <c r="B214" s="26" t="str">
        <f t="shared" si="34"/>
        <v/>
      </c>
      <c r="C214" s="27"/>
      <c r="D214" s="28"/>
      <c r="E214" s="26" t="str">
        <f t="shared" si="35"/>
        <v/>
      </c>
      <c r="F214" s="28"/>
      <c r="G214" s="29"/>
      <c r="H214" s="30"/>
      <c r="I214" s="30"/>
      <c r="J214" s="31" t="str">
        <f t="shared" si="36"/>
        <v/>
      </c>
      <c r="K214" s="26" t="str">
        <f t="shared" si="37"/>
        <v/>
      </c>
      <c r="L214" s="28"/>
      <c r="M214" s="29"/>
      <c r="N214" s="26" t="str">
        <f t="shared" si="38"/>
        <v/>
      </c>
      <c r="O214" s="32" t="str">
        <f t="shared" si="39"/>
        <v/>
      </c>
      <c r="P214" s="33" t="str">
        <f t="shared" si="40"/>
        <v/>
      </c>
      <c r="Q214" s="33" t="str">
        <f t="shared" si="41"/>
        <v/>
      </c>
      <c r="R214" s="33" t="str">
        <f t="shared" si="42"/>
        <v/>
      </c>
      <c r="S214" s="31" t="str">
        <f t="shared" si="43"/>
        <v/>
      </c>
      <c r="T214" s="27"/>
    </row>
    <row r="215" spans="1:20" ht="27.75" customHeight="1" x14ac:dyDescent="0.25">
      <c r="A215" s="18" t="str">
        <f t="shared" si="33"/>
        <v/>
      </c>
      <c r="B215" s="18" t="str">
        <f t="shared" si="34"/>
        <v/>
      </c>
      <c r="C215" s="19"/>
      <c r="D215" s="20"/>
      <c r="E215" s="18" t="str">
        <f t="shared" si="35"/>
        <v/>
      </c>
      <c r="F215" s="20"/>
      <c r="G215" s="21"/>
      <c r="H215" s="22"/>
      <c r="I215" s="22"/>
      <c r="J215" s="23" t="str">
        <f t="shared" si="36"/>
        <v/>
      </c>
      <c r="K215" s="18" t="str">
        <f t="shared" si="37"/>
        <v/>
      </c>
      <c r="L215" s="20"/>
      <c r="M215" s="21"/>
      <c r="N215" s="18" t="str">
        <f t="shared" si="38"/>
        <v/>
      </c>
      <c r="O215" s="24" t="str">
        <f t="shared" si="39"/>
        <v/>
      </c>
      <c r="P215" s="25" t="str">
        <f t="shared" si="40"/>
        <v/>
      </c>
      <c r="Q215" s="25" t="str">
        <f t="shared" si="41"/>
        <v/>
      </c>
      <c r="R215" s="25" t="str">
        <f t="shared" si="42"/>
        <v/>
      </c>
      <c r="S215" s="23" t="str">
        <f t="shared" si="43"/>
        <v/>
      </c>
      <c r="T215" s="19"/>
    </row>
    <row r="216" spans="1:20" ht="27.75" customHeight="1" x14ac:dyDescent="0.25">
      <c r="A216" s="26" t="str">
        <f t="shared" si="33"/>
        <v/>
      </c>
      <c r="B216" s="26" t="str">
        <f t="shared" si="34"/>
        <v/>
      </c>
      <c r="C216" s="27"/>
      <c r="D216" s="28"/>
      <c r="E216" s="26" t="str">
        <f t="shared" si="35"/>
        <v/>
      </c>
      <c r="F216" s="28"/>
      <c r="G216" s="29"/>
      <c r="H216" s="30"/>
      <c r="I216" s="30"/>
      <c r="J216" s="31" t="str">
        <f t="shared" si="36"/>
        <v/>
      </c>
      <c r="K216" s="26" t="str">
        <f t="shared" si="37"/>
        <v/>
      </c>
      <c r="L216" s="28"/>
      <c r="M216" s="29"/>
      <c r="N216" s="26" t="str">
        <f t="shared" si="38"/>
        <v/>
      </c>
      <c r="O216" s="32" t="str">
        <f t="shared" si="39"/>
        <v/>
      </c>
      <c r="P216" s="33" t="str">
        <f t="shared" si="40"/>
        <v/>
      </c>
      <c r="Q216" s="33" t="str">
        <f t="shared" si="41"/>
        <v/>
      </c>
      <c r="R216" s="33" t="str">
        <f t="shared" si="42"/>
        <v/>
      </c>
      <c r="S216" s="31" t="str">
        <f t="shared" si="43"/>
        <v/>
      </c>
      <c r="T216" s="27"/>
    </row>
    <row r="217" spans="1:20" ht="27.75" customHeight="1" x14ac:dyDescent="0.25">
      <c r="A217" s="18" t="str">
        <f t="shared" si="33"/>
        <v/>
      </c>
      <c r="B217" s="18" t="str">
        <f t="shared" si="34"/>
        <v/>
      </c>
      <c r="C217" s="19"/>
      <c r="D217" s="20"/>
      <c r="E217" s="18" t="str">
        <f t="shared" si="35"/>
        <v/>
      </c>
      <c r="F217" s="20"/>
      <c r="G217" s="21"/>
      <c r="H217" s="22"/>
      <c r="I217" s="22"/>
      <c r="J217" s="23" t="str">
        <f t="shared" si="36"/>
        <v/>
      </c>
      <c r="K217" s="18" t="str">
        <f t="shared" si="37"/>
        <v/>
      </c>
      <c r="L217" s="20"/>
      <c r="M217" s="21"/>
      <c r="N217" s="18" t="str">
        <f t="shared" si="38"/>
        <v/>
      </c>
      <c r="O217" s="24" t="str">
        <f t="shared" si="39"/>
        <v/>
      </c>
      <c r="P217" s="25" t="str">
        <f t="shared" si="40"/>
        <v/>
      </c>
      <c r="Q217" s="25" t="str">
        <f t="shared" si="41"/>
        <v/>
      </c>
      <c r="R217" s="25" t="str">
        <f t="shared" si="42"/>
        <v/>
      </c>
      <c r="S217" s="23" t="str">
        <f t="shared" si="43"/>
        <v/>
      </c>
      <c r="T217" s="19"/>
    </row>
    <row r="218" spans="1:20" ht="27.75" customHeight="1" x14ac:dyDescent="0.25">
      <c r="A218" s="26" t="str">
        <f t="shared" si="33"/>
        <v/>
      </c>
      <c r="B218" s="26" t="str">
        <f t="shared" si="34"/>
        <v/>
      </c>
      <c r="C218" s="27"/>
      <c r="D218" s="28"/>
      <c r="E218" s="26" t="str">
        <f t="shared" si="35"/>
        <v/>
      </c>
      <c r="F218" s="28"/>
      <c r="G218" s="29"/>
      <c r="H218" s="30"/>
      <c r="I218" s="30"/>
      <c r="J218" s="31" t="str">
        <f t="shared" si="36"/>
        <v/>
      </c>
      <c r="K218" s="26" t="str">
        <f t="shared" si="37"/>
        <v/>
      </c>
      <c r="L218" s="28"/>
      <c r="M218" s="29"/>
      <c r="N218" s="26" t="str">
        <f t="shared" si="38"/>
        <v/>
      </c>
      <c r="O218" s="32" t="str">
        <f t="shared" si="39"/>
        <v/>
      </c>
      <c r="P218" s="33" t="str">
        <f t="shared" si="40"/>
        <v/>
      </c>
      <c r="Q218" s="33" t="str">
        <f t="shared" si="41"/>
        <v/>
      </c>
      <c r="R218" s="33" t="str">
        <f t="shared" si="42"/>
        <v/>
      </c>
      <c r="S218" s="31" t="str">
        <f t="shared" si="43"/>
        <v/>
      </c>
      <c r="T218" s="27"/>
    </row>
    <row r="219" spans="1:20" ht="27.75" customHeight="1" x14ac:dyDescent="0.25">
      <c r="A219" s="18" t="str">
        <f t="shared" si="33"/>
        <v/>
      </c>
      <c r="B219" s="18" t="str">
        <f t="shared" si="34"/>
        <v/>
      </c>
      <c r="C219" s="19"/>
      <c r="D219" s="20"/>
      <c r="E219" s="18" t="str">
        <f t="shared" si="35"/>
        <v/>
      </c>
      <c r="F219" s="20"/>
      <c r="G219" s="21"/>
      <c r="H219" s="22"/>
      <c r="I219" s="22"/>
      <c r="J219" s="23" t="str">
        <f t="shared" si="36"/>
        <v/>
      </c>
      <c r="K219" s="18" t="str">
        <f t="shared" si="37"/>
        <v/>
      </c>
      <c r="L219" s="20"/>
      <c r="M219" s="21"/>
      <c r="N219" s="18" t="str">
        <f t="shared" si="38"/>
        <v/>
      </c>
      <c r="O219" s="24" t="str">
        <f t="shared" si="39"/>
        <v/>
      </c>
      <c r="P219" s="25" t="str">
        <f t="shared" si="40"/>
        <v/>
      </c>
      <c r="Q219" s="25" t="str">
        <f t="shared" si="41"/>
        <v/>
      </c>
      <c r="R219" s="25" t="str">
        <f t="shared" si="42"/>
        <v/>
      </c>
      <c r="S219" s="23" t="str">
        <f t="shared" si="43"/>
        <v/>
      </c>
      <c r="T219" s="19"/>
    </row>
    <row r="220" spans="1:20" ht="27.75" customHeight="1" x14ac:dyDescent="0.25">
      <c r="A220" s="26" t="str">
        <f t="shared" si="33"/>
        <v/>
      </c>
      <c r="B220" s="26" t="str">
        <f t="shared" si="34"/>
        <v/>
      </c>
      <c r="C220" s="27"/>
      <c r="D220" s="28"/>
      <c r="E220" s="26" t="str">
        <f t="shared" si="35"/>
        <v/>
      </c>
      <c r="F220" s="28"/>
      <c r="G220" s="29"/>
      <c r="H220" s="30"/>
      <c r="I220" s="30"/>
      <c r="J220" s="31" t="str">
        <f t="shared" si="36"/>
        <v/>
      </c>
      <c r="K220" s="26" t="str">
        <f t="shared" si="37"/>
        <v/>
      </c>
      <c r="L220" s="28"/>
      <c r="M220" s="29"/>
      <c r="N220" s="26" t="str">
        <f t="shared" si="38"/>
        <v/>
      </c>
      <c r="O220" s="32" t="str">
        <f t="shared" si="39"/>
        <v/>
      </c>
      <c r="P220" s="33" t="str">
        <f t="shared" si="40"/>
        <v/>
      </c>
      <c r="Q220" s="33" t="str">
        <f t="shared" si="41"/>
        <v/>
      </c>
      <c r="R220" s="33" t="str">
        <f t="shared" si="42"/>
        <v/>
      </c>
      <c r="S220" s="31" t="str">
        <f t="shared" si="43"/>
        <v/>
      </c>
      <c r="T220" s="27"/>
    </row>
    <row r="221" spans="1:20" ht="27.75" customHeight="1" x14ac:dyDescent="0.25">
      <c r="A221" s="18" t="str">
        <f t="shared" si="33"/>
        <v/>
      </c>
      <c r="B221" s="18" t="str">
        <f t="shared" si="34"/>
        <v/>
      </c>
      <c r="C221" s="19"/>
      <c r="D221" s="20"/>
      <c r="E221" s="18" t="str">
        <f t="shared" si="35"/>
        <v/>
      </c>
      <c r="F221" s="20"/>
      <c r="G221" s="21"/>
      <c r="H221" s="22"/>
      <c r="I221" s="22"/>
      <c r="J221" s="23" t="str">
        <f t="shared" si="36"/>
        <v/>
      </c>
      <c r="K221" s="18" t="str">
        <f t="shared" si="37"/>
        <v/>
      </c>
      <c r="L221" s="20"/>
      <c r="M221" s="21"/>
      <c r="N221" s="18" t="str">
        <f t="shared" si="38"/>
        <v/>
      </c>
      <c r="O221" s="24" t="str">
        <f t="shared" si="39"/>
        <v/>
      </c>
      <c r="P221" s="25" t="str">
        <f t="shared" si="40"/>
        <v/>
      </c>
      <c r="Q221" s="25" t="str">
        <f t="shared" si="41"/>
        <v/>
      </c>
      <c r="R221" s="25" t="str">
        <f t="shared" si="42"/>
        <v/>
      </c>
      <c r="S221" s="23" t="str">
        <f t="shared" si="43"/>
        <v/>
      </c>
      <c r="T221" s="19"/>
    </row>
    <row r="222" spans="1:20" ht="27.75" customHeight="1" x14ac:dyDescent="0.25">
      <c r="A222" s="26" t="str">
        <f t="shared" si="33"/>
        <v/>
      </c>
      <c r="B222" s="26" t="str">
        <f t="shared" si="34"/>
        <v/>
      </c>
      <c r="C222" s="27"/>
      <c r="D222" s="28"/>
      <c r="E222" s="26" t="str">
        <f t="shared" si="35"/>
        <v/>
      </c>
      <c r="F222" s="28"/>
      <c r="G222" s="29"/>
      <c r="H222" s="30"/>
      <c r="I222" s="30"/>
      <c r="J222" s="31" t="str">
        <f t="shared" si="36"/>
        <v/>
      </c>
      <c r="K222" s="26" t="str">
        <f t="shared" si="37"/>
        <v/>
      </c>
      <c r="L222" s="28"/>
      <c r="M222" s="29"/>
      <c r="N222" s="26" t="str">
        <f t="shared" si="38"/>
        <v/>
      </c>
      <c r="O222" s="32" t="str">
        <f t="shared" si="39"/>
        <v/>
      </c>
      <c r="P222" s="33" t="str">
        <f t="shared" si="40"/>
        <v/>
      </c>
      <c r="Q222" s="33" t="str">
        <f t="shared" si="41"/>
        <v/>
      </c>
      <c r="R222" s="33" t="str">
        <f t="shared" si="42"/>
        <v/>
      </c>
      <c r="S222" s="31" t="str">
        <f t="shared" si="43"/>
        <v/>
      </c>
      <c r="T222" s="27"/>
    </row>
    <row r="223" spans="1:20" ht="27.75" customHeight="1" x14ac:dyDescent="0.25">
      <c r="A223" s="18" t="str">
        <f t="shared" si="33"/>
        <v/>
      </c>
      <c r="B223" s="18" t="str">
        <f t="shared" si="34"/>
        <v/>
      </c>
      <c r="C223" s="19"/>
      <c r="D223" s="20"/>
      <c r="E223" s="18" t="str">
        <f t="shared" si="35"/>
        <v/>
      </c>
      <c r="F223" s="20"/>
      <c r="G223" s="21"/>
      <c r="H223" s="22"/>
      <c r="I223" s="22"/>
      <c r="J223" s="23" t="str">
        <f t="shared" si="36"/>
        <v/>
      </c>
      <c r="K223" s="18" t="str">
        <f t="shared" si="37"/>
        <v/>
      </c>
      <c r="L223" s="20"/>
      <c r="M223" s="21"/>
      <c r="N223" s="18" t="str">
        <f t="shared" si="38"/>
        <v/>
      </c>
      <c r="O223" s="24" t="str">
        <f t="shared" si="39"/>
        <v/>
      </c>
      <c r="P223" s="25" t="str">
        <f t="shared" si="40"/>
        <v/>
      </c>
      <c r="Q223" s="25" t="str">
        <f t="shared" si="41"/>
        <v/>
      </c>
      <c r="R223" s="25" t="str">
        <f t="shared" si="42"/>
        <v/>
      </c>
      <c r="S223" s="23" t="str">
        <f t="shared" si="43"/>
        <v/>
      </c>
      <c r="T223" s="19"/>
    </row>
    <row r="224" spans="1:20" ht="27.75" customHeight="1" x14ac:dyDescent="0.25">
      <c r="A224" s="26" t="str">
        <f t="shared" si="33"/>
        <v/>
      </c>
      <c r="B224" s="26" t="str">
        <f t="shared" si="34"/>
        <v/>
      </c>
      <c r="C224" s="27"/>
      <c r="D224" s="28"/>
      <c r="E224" s="26" t="str">
        <f t="shared" si="35"/>
        <v/>
      </c>
      <c r="F224" s="28"/>
      <c r="G224" s="29"/>
      <c r="H224" s="30"/>
      <c r="I224" s="30"/>
      <c r="J224" s="31" t="str">
        <f t="shared" si="36"/>
        <v/>
      </c>
      <c r="K224" s="26" t="str">
        <f t="shared" si="37"/>
        <v/>
      </c>
      <c r="L224" s="28"/>
      <c r="M224" s="29"/>
      <c r="N224" s="26" t="str">
        <f t="shared" si="38"/>
        <v/>
      </c>
      <c r="O224" s="32" t="str">
        <f t="shared" si="39"/>
        <v/>
      </c>
      <c r="P224" s="33" t="str">
        <f t="shared" si="40"/>
        <v/>
      </c>
      <c r="Q224" s="33" t="str">
        <f t="shared" si="41"/>
        <v/>
      </c>
      <c r="R224" s="33" t="str">
        <f t="shared" si="42"/>
        <v/>
      </c>
      <c r="S224" s="31" t="str">
        <f t="shared" si="43"/>
        <v/>
      </c>
      <c r="T224" s="27"/>
    </row>
    <row r="225" spans="1:20" ht="27.75" customHeight="1" x14ac:dyDescent="0.25">
      <c r="A225" s="18" t="str">
        <f t="shared" si="33"/>
        <v/>
      </c>
      <c r="B225" s="18" t="str">
        <f t="shared" si="34"/>
        <v/>
      </c>
      <c r="C225" s="19"/>
      <c r="D225" s="20"/>
      <c r="E225" s="18" t="str">
        <f t="shared" si="35"/>
        <v/>
      </c>
      <c r="F225" s="20"/>
      <c r="G225" s="21"/>
      <c r="H225" s="22"/>
      <c r="I225" s="22"/>
      <c r="J225" s="23" t="str">
        <f t="shared" si="36"/>
        <v/>
      </c>
      <c r="K225" s="18" t="str">
        <f t="shared" si="37"/>
        <v/>
      </c>
      <c r="L225" s="20"/>
      <c r="M225" s="21"/>
      <c r="N225" s="18" t="str">
        <f t="shared" si="38"/>
        <v/>
      </c>
      <c r="O225" s="24" t="str">
        <f t="shared" si="39"/>
        <v/>
      </c>
      <c r="P225" s="25" t="str">
        <f t="shared" si="40"/>
        <v/>
      </c>
      <c r="Q225" s="25" t="str">
        <f t="shared" si="41"/>
        <v/>
      </c>
      <c r="R225" s="25" t="str">
        <f t="shared" si="42"/>
        <v/>
      </c>
      <c r="S225" s="23" t="str">
        <f t="shared" si="43"/>
        <v/>
      </c>
      <c r="T225" s="19"/>
    </row>
    <row r="226" spans="1:20" ht="27.75" customHeight="1" x14ac:dyDescent="0.25">
      <c r="A226" s="26" t="str">
        <f t="shared" si="33"/>
        <v/>
      </c>
      <c r="B226" s="26" t="str">
        <f t="shared" si="34"/>
        <v/>
      </c>
      <c r="C226" s="27"/>
      <c r="D226" s="28"/>
      <c r="E226" s="26" t="str">
        <f t="shared" si="35"/>
        <v/>
      </c>
      <c r="F226" s="28"/>
      <c r="G226" s="29"/>
      <c r="H226" s="30"/>
      <c r="I226" s="30"/>
      <c r="J226" s="31" t="str">
        <f t="shared" si="36"/>
        <v/>
      </c>
      <c r="K226" s="26" t="str">
        <f t="shared" si="37"/>
        <v/>
      </c>
      <c r="L226" s="28"/>
      <c r="M226" s="29"/>
      <c r="N226" s="26" t="str">
        <f t="shared" si="38"/>
        <v/>
      </c>
      <c r="O226" s="32" t="str">
        <f t="shared" si="39"/>
        <v/>
      </c>
      <c r="P226" s="33" t="str">
        <f t="shared" si="40"/>
        <v/>
      </c>
      <c r="Q226" s="33" t="str">
        <f t="shared" si="41"/>
        <v/>
      </c>
      <c r="R226" s="33" t="str">
        <f t="shared" si="42"/>
        <v/>
      </c>
      <c r="S226" s="31" t="str">
        <f t="shared" si="43"/>
        <v/>
      </c>
      <c r="T226" s="27"/>
    </row>
    <row r="227" spans="1:20" ht="27.75" customHeight="1" x14ac:dyDescent="0.25">
      <c r="A227" s="18" t="str">
        <f t="shared" si="33"/>
        <v/>
      </c>
      <c r="B227" s="18" t="str">
        <f t="shared" si="34"/>
        <v/>
      </c>
      <c r="C227" s="19"/>
      <c r="D227" s="20"/>
      <c r="E227" s="18" t="str">
        <f t="shared" si="35"/>
        <v/>
      </c>
      <c r="F227" s="20"/>
      <c r="G227" s="21"/>
      <c r="H227" s="22"/>
      <c r="I227" s="22"/>
      <c r="J227" s="23" t="str">
        <f t="shared" si="36"/>
        <v/>
      </c>
      <c r="K227" s="18" t="str">
        <f t="shared" si="37"/>
        <v/>
      </c>
      <c r="L227" s="20"/>
      <c r="M227" s="21"/>
      <c r="N227" s="18" t="str">
        <f t="shared" si="38"/>
        <v/>
      </c>
      <c r="O227" s="24" t="str">
        <f t="shared" si="39"/>
        <v/>
      </c>
      <c r="P227" s="25" t="str">
        <f t="shared" si="40"/>
        <v/>
      </c>
      <c r="Q227" s="25" t="str">
        <f t="shared" si="41"/>
        <v/>
      </c>
      <c r="R227" s="25" t="str">
        <f t="shared" si="42"/>
        <v/>
      </c>
      <c r="S227" s="23" t="str">
        <f t="shared" si="43"/>
        <v/>
      </c>
      <c r="T227" s="19"/>
    </row>
    <row r="228" spans="1:20" ht="27.75" customHeight="1" x14ac:dyDescent="0.25">
      <c r="A228" s="26" t="str">
        <f t="shared" si="33"/>
        <v/>
      </c>
      <c r="B228" s="26" t="str">
        <f t="shared" si="34"/>
        <v/>
      </c>
      <c r="C228" s="27"/>
      <c r="D228" s="28"/>
      <c r="E228" s="26" t="str">
        <f t="shared" si="35"/>
        <v/>
      </c>
      <c r="F228" s="28"/>
      <c r="G228" s="29"/>
      <c r="H228" s="30"/>
      <c r="I228" s="30"/>
      <c r="J228" s="31" t="str">
        <f t="shared" si="36"/>
        <v/>
      </c>
      <c r="K228" s="26" t="str">
        <f t="shared" si="37"/>
        <v/>
      </c>
      <c r="L228" s="28"/>
      <c r="M228" s="29"/>
      <c r="N228" s="26" t="str">
        <f t="shared" si="38"/>
        <v/>
      </c>
      <c r="O228" s="32" t="str">
        <f t="shared" si="39"/>
        <v/>
      </c>
      <c r="P228" s="33" t="str">
        <f t="shared" si="40"/>
        <v/>
      </c>
      <c r="Q228" s="33" t="str">
        <f t="shared" si="41"/>
        <v/>
      </c>
      <c r="R228" s="33" t="str">
        <f t="shared" si="42"/>
        <v/>
      </c>
      <c r="S228" s="31" t="str">
        <f t="shared" si="43"/>
        <v/>
      </c>
      <c r="T228" s="27"/>
    </row>
    <row r="229" spans="1:20" ht="27.75" customHeight="1" x14ac:dyDescent="0.25">
      <c r="A229" s="18" t="str">
        <f t="shared" si="33"/>
        <v/>
      </c>
      <c r="B229" s="18" t="str">
        <f t="shared" si="34"/>
        <v/>
      </c>
      <c r="C229" s="19"/>
      <c r="D229" s="20"/>
      <c r="E229" s="18" t="str">
        <f t="shared" si="35"/>
        <v/>
      </c>
      <c r="F229" s="20"/>
      <c r="G229" s="21"/>
      <c r="H229" s="22"/>
      <c r="I229" s="22"/>
      <c r="J229" s="23" t="str">
        <f t="shared" si="36"/>
        <v/>
      </c>
      <c r="K229" s="18" t="str">
        <f t="shared" si="37"/>
        <v/>
      </c>
      <c r="L229" s="20"/>
      <c r="M229" s="21"/>
      <c r="N229" s="18" t="str">
        <f t="shared" si="38"/>
        <v/>
      </c>
      <c r="O229" s="24" t="str">
        <f t="shared" si="39"/>
        <v/>
      </c>
      <c r="P229" s="25" t="str">
        <f t="shared" si="40"/>
        <v/>
      </c>
      <c r="Q229" s="25" t="str">
        <f t="shared" si="41"/>
        <v/>
      </c>
      <c r="R229" s="25" t="str">
        <f t="shared" si="42"/>
        <v/>
      </c>
      <c r="S229" s="23" t="str">
        <f t="shared" si="43"/>
        <v/>
      </c>
      <c r="T229" s="19"/>
    </row>
    <row r="230" spans="1:20" ht="27.75" customHeight="1" x14ac:dyDescent="0.25">
      <c r="A230" s="26" t="str">
        <f t="shared" si="33"/>
        <v/>
      </c>
      <c r="B230" s="26" t="str">
        <f t="shared" si="34"/>
        <v/>
      </c>
      <c r="C230" s="27"/>
      <c r="D230" s="28"/>
      <c r="E230" s="26" t="str">
        <f t="shared" si="35"/>
        <v/>
      </c>
      <c r="F230" s="28"/>
      <c r="G230" s="29"/>
      <c r="H230" s="30"/>
      <c r="I230" s="30"/>
      <c r="J230" s="31" t="str">
        <f t="shared" si="36"/>
        <v/>
      </c>
      <c r="K230" s="26" t="str">
        <f t="shared" si="37"/>
        <v/>
      </c>
      <c r="L230" s="28"/>
      <c r="M230" s="29"/>
      <c r="N230" s="26" t="str">
        <f t="shared" si="38"/>
        <v/>
      </c>
      <c r="O230" s="32" t="str">
        <f t="shared" si="39"/>
        <v/>
      </c>
      <c r="P230" s="33" t="str">
        <f t="shared" si="40"/>
        <v/>
      </c>
      <c r="Q230" s="33" t="str">
        <f t="shared" si="41"/>
        <v/>
      </c>
      <c r="R230" s="33" t="str">
        <f t="shared" si="42"/>
        <v/>
      </c>
      <c r="S230" s="31" t="str">
        <f t="shared" si="43"/>
        <v/>
      </c>
      <c r="T230" s="27"/>
    </row>
    <row r="231" spans="1:20" ht="27.75" customHeight="1" x14ac:dyDescent="0.25">
      <c r="A231" s="18" t="str">
        <f t="shared" si="33"/>
        <v/>
      </c>
      <c r="B231" s="18" t="str">
        <f t="shared" si="34"/>
        <v/>
      </c>
      <c r="C231" s="19"/>
      <c r="D231" s="20"/>
      <c r="E231" s="18" t="str">
        <f t="shared" si="35"/>
        <v/>
      </c>
      <c r="F231" s="20"/>
      <c r="G231" s="21"/>
      <c r="H231" s="22"/>
      <c r="I231" s="22"/>
      <c r="J231" s="23" t="str">
        <f t="shared" si="36"/>
        <v/>
      </c>
      <c r="K231" s="18" t="str">
        <f t="shared" si="37"/>
        <v/>
      </c>
      <c r="L231" s="20"/>
      <c r="M231" s="21"/>
      <c r="N231" s="18" t="str">
        <f t="shared" si="38"/>
        <v/>
      </c>
      <c r="O231" s="24" t="str">
        <f t="shared" si="39"/>
        <v/>
      </c>
      <c r="P231" s="25" t="str">
        <f t="shared" si="40"/>
        <v/>
      </c>
      <c r="Q231" s="25" t="str">
        <f t="shared" si="41"/>
        <v/>
      </c>
      <c r="R231" s="25" t="str">
        <f t="shared" si="42"/>
        <v/>
      </c>
      <c r="S231" s="23" t="str">
        <f t="shared" si="43"/>
        <v/>
      </c>
      <c r="T231" s="19"/>
    </row>
    <row r="232" spans="1:20" ht="27.75" customHeight="1" x14ac:dyDescent="0.25">
      <c r="A232" s="26" t="str">
        <f t="shared" si="33"/>
        <v/>
      </c>
      <c r="B232" s="26" t="str">
        <f t="shared" si="34"/>
        <v/>
      </c>
      <c r="C232" s="27"/>
      <c r="D232" s="28"/>
      <c r="E232" s="26" t="str">
        <f t="shared" si="35"/>
        <v/>
      </c>
      <c r="F232" s="28"/>
      <c r="G232" s="29"/>
      <c r="H232" s="30"/>
      <c r="I232" s="30"/>
      <c r="J232" s="31" t="str">
        <f t="shared" si="36"/>
        <v/>
      </c>
      <c r="K232" s="26" t="str">
        <f t="shared" si="37"/>
        <v/>
      </c>
      <c r="L232" s="28"/>
      <c r="M232" s="29"/>
      <c r="N232" s="26" t="str">
        <f t="shared" si="38"/>
        <v/>
      </c>
      <c r="O232" s="32" t="str">
        <f t="shared" si="39"/>
        <v/>
      </c>
      <c r="P232" s="33" t="str">
        <f t="shared" si="40"/>
        <v/>
      </c>
      <c r="Q232" s="33" t="str">
        <f t="shared" si="41"/>
        <v/>
      </c>
      <c r="R232" s="33" t="str">
        <f t="shared" si="42"/>
        <v/>
      </c>
      <c r="S232" s="31" t="str">
        <f t="shared" si="43"/>
        <v/>
      </c>
      <c r="T232" s="27"/>
    </row>
    <row r="233" spans="1:20" ht="27.75" customHeight="1" x14ac:dyDescent="0.25">
      <c r="A233" s="18" t="str">
        <f t="shared" si="33"/>
        <v/>
      </c>
      <c r="B233" s="18" t="str">
        <f t="shared" si="34"/>
        <v/>
      </c>
      <c r="C233" s="19"/>
      <c r="D233" s="20"/>
      <c r="E233" s="18" t="str">
        <f t="shared" si="35"/>
        <v/>
      </c>
      <c r="F233" s="20"/>
      <c r="G233" s="21"/>
      <c r="H233" s="22"/>
      <c r="I233" s="22"/>
      <c r="J233" s="23" t="str">
        <f t="shared" si="36"/>
        <v/>
      </c>
      <c r="K233" s="18" t="str">
        <f t="shared" si="37"/>
        <v/>
      </c>
      <c r="L233" s="20"/>
      <c r="M233" s="21"/>
      <c r="N233" s="18" t="str">
        <f t="shared" si="38"/>
        <v/>
      </c>
      <c r="O233" s="24" t="str">
        <f t="shared" si="39"/>
        <v/>
      </c>
      <c r="P233" s="25" t="str">
        <f t="shared" si="40"/>
        <v/>
      </c>
      <c r="Q233" s="25" t="str">
        <f t="shared" si="41"/>
        <v/>
      </c>
      <c r="R233" s="25" t="str">
        <f t="shared" si="42"/>
        <v/>
      </c>
      <c r="S233" s="23" t="str">
        <f t="shared" si="43"/>
        <v/>
      </c>
      <c r="T233" s="19"/>
    </row>
    <row r="234" spans="1:20" ht="27.75" customHeight="1" x14ac:dyDescent="0.25">
      <c r="A234" s="26" t="str">
        <f t="shared" si="33"/>
        <v/>
      </c>
      <c r="B234" s="26" t="str">
        <f t="shared" si="34"/>
        <v/>
      </c>
      <c r="C234" s="27"/>
      <c r="D234" s="28"/>
      <c r="E234" s="26" t="str">
        <f t="shared" si="35"/>
        <v/>
      </c>
      <c r="F234" s="28"/>
      <c r="G234" s="29"/>
      <c r="H234" s="30"/>
      <c r="I234" s="30"/>
      <c r="J234" s="31" t="str">
        <f t="shared" si="36"/>
        <v/>
      </c>
      <c r="K234" s="26" t="str">
        <f t="shared" si="37"/>
        <v/>
      </c>
      <c r="L234" s="28"/>
      <c r="M234" s="29"/>
      <c r="N234" s="26" t="str">
        <f t="shared" si="38"/>
        <v/>
      </c>
      <c r="O234" s="32" t="str">
        <f t="shared" si="39"/>
        <v/>
      </c>
      <c r="P234" s="33" t="str">
        <f t="shared" si="40"/>
        <v/>
      </c>
      <c r="Q234" s="33" t="str">
        <f t="shared" si="41"/>
        <v/>
      </c>
      <c r="R234" s="33" t="str">
        <f t="shared" si="42"/>
        <v/>
      </c>
      <c r="S234" s="31" t="str">
        <f t="shared" si="43"/>
        <v/>
      </c>
      <c r="T234" s="27"/>
    </row>
    <row r="235" spans="1:20" ht="27.75" customHeight="1" x14ac:dyDescent="0.25">
      <c r="A235" s="18" t="str">
        <f t="shared" si="33"/>
        <v/>
      </c>
      <c r="B235" s="18" t="str">
        <f t="shared" si="34"/>
        <v/>
      </c>
      <c r="C235" s="19"/>
      <c r="D235" s="20"/>
      <c r="E235" s="18" t="str">
        <f t="shared" si="35"/>
        <v/>
      </c>
      <c r="F235" s="20"/>
      <c r="G235" s="21"/>
      <c r="H235" s="22"/>
      <c r="I235" s="22"/>
      <c r="J235" s="23" t="str">
        <f t="shared" si="36"/>
        <v/>
      </c>
      <c r="K235" s="18" t="str">
        <f t="shared" si="37"/>
        <v/>
      </c>
      <c r="L235" s="20"/>
      <c r="M235" s="21"/>
      <c r="N235" s="18" t="str">
        <f t="shared" si="38"/>
        <v/>
      </c>
      <c r="O235" s="24" t="str">
        <f t="shared" si="39"/>
        <v/>
      </c>
      <c r="P235" s="25" t="str">
        <f t="shared" si="40"/>
        <v/>
      </c>
      <c r="Q235" s="25" t="str">
        <f t="shared" si="41"/>
        <v/>
      </c>
      <c r="R235" s="25" t="str">
        <f t="shared" si="42"/>
        <v/>
      </c>
      <c r="S235" s="23" t="str">
        <f t="shared" si="43"/>
        <v/>
      </c>
      <c r="T235" s="19"/>
    </row>
    <row r="236" spans="1:20" ht="27.75" customHeight="1" x14ac:dyDescent="0.25">
      <c r="A236" s="26" t="str">
        <f t="shared" si="33"/>
        <v/>
      </c>
      <c r="B236" s="26" t="str">
        <f t="shared" si="34"/>
        <v/>
      </c>
      <c r="C236" s="27"/>
      <c r="D236" s="28"/>
      <c r="E236" s="26" t="str">
        <f t="shared" si="35"/>
        <v/>
      </c>
      <c r="F236" s="28"/>
      <c r="G236" s="29"/>
      <c r="H236" s="30"/>
      <c r="I236" s="30"/>
      <c r="J236" s="31" t="str">
        <f t="shared" si="36"/>
        <v/>
      </c>
      <c r="K236" s="26" t="str">
        <f t="shared" si="37"/>
        <v/>
      </c>
      <c r="L236" s="28"/>
      <c r="M236" s="29"/>
      <c r="N236" s="26" t="str">
        <f t="shared" si="38"/>
        <v/>
      </c>
      <c r="O236" s="32" t="str">
        <f t="shared" si="39"/>
        <v/>
      </c>
      <c r="P236" s="33" t="str">
        <f t="shared" si="40"/>
        <v/>
      </c>
      <c r="Q236" s="33" t="str">
        <f t="shared" si="41"/>
        <v/>
      </c>
      <c r="R236" s="33" t="str">
        <f t="shared" si="42"/>
        <v/>
      </c>
      <c r="S236" s="31" t="str">
        <f t="shared" si="43"/>
        <v/>
      </c>
      <c r="T236" s="27"/>
    </row>
    <row r="237" spans="1:20" ht="27.75" customHeight="1" x14ac:dyDescent="0.25">
      <c r="A237" s="18" t="str">
        <f t="shared" si="33"/>
        <v/>
      </c>
      <c r="B237" s="18" t="str">
        <f t="shared" si="34"/>
        <v/>
      </c>
      <c r="C237" s="19"/>
      <c r="D237" s="20"/>
      <c r="E237" s="18" t="str">
        <f t="shared" si="35"/>
        <v/>
      </c>
      <c r="F237" s="20"/>
      <c r="G237" s="21"/>
      <c r="H237" s="22"/>
      <c r="I237" s="22"/>
      <c r="J237" s="23" t="str">
        <f t="shared" si="36"/>
        <v/>
      </c>
      <c r="K237" s="18" t="str">
        <f t="shared" si="37"/>
        <v/>
      </c>
      <c r="L237" s="20"/>
      <c r="M237" s="21"/>
      <c r="N237" s="18" t="str">
        <f t="shared" si="38"/>
        <v/>
      </c>
      <c r="O237" s="24" t="str">
        <f t="shared" si="39"/>
        <v/>
      </c>
      <c r="P237" s="25" t="str">
        <f t="shared" si="40"/>
        <v/>
      </c>
      <c r="Q237" s="25" t="str">
        <f t="shared" si="41"/>
        <v/>
      </c>
      <c r="R237" s="25" t="str">
        <f t="shared" si="42"/>
        <v/>
      </c>
      <c r="S237" s="23" t="str">
        <f t="shared" si="43"/>
        <v/>
      </c>
      <c r="T237" s="19"/>
    </row>
    <row r="238" spans="1:20" ht="27.75" customHeight="1" x14ac:dyDescent="0.25">
      <c r="A238" s="26" t="str">
        <f t="shared" si="33"/>
        <v/>
      </c>
      <c r="B238" s="26" t="str">
        <f t="shared" si="34"/>
        <v/>
      </c>
      <c r="C238" s="27"/>
      <c r="D238" s="28"/>
      <c r="E238" s="26" t="str">
        <f t="shared" si="35"/>
        <v/>
      </c>
      <c r="F238" s="28"/>
      <c r="G238" s="29"/>
      <c r="H238" s="30"/>
      <c r="I238" s="30"/>
      <c r="J238" s="31" t="str">
        <f t="shared" si="36"/>
        <v/>
      </c>
      <c r="K238" s="26" t="str">
        <f t="shared" si="37"/>
        <v/>
      </c>
      <c r="L238" s="28"/>
      <c r="M238" s="29"/>
      <c r="N238" s="26" t="str">
        <f t="shared" si="38"/>
        <v/>
      </c>
      <c r="O238" s="32" t="str">
        <f t="shared" si="39"/>
        <v/>
      </c>
      <c r="P238" s="33" t="str">
        <f t="shared" si="40"/>
        <v/>
      </c>
      <c r="Q238" s="33" t="str">
        <f t="shared" si="41"/>
        <v/>
      </c>
      <c r="R238" s="33" t="str">
        <f t="shared" si="42"/>
        <v/>
      </c>
      <c r="S238" s="31" t="str">
        <f t="shared" si="43"/>
        <v/>
      </c>
      <c r="T238" s="27"/>
    </row>
    <row r="239" spans="1:20" ht="27.75" customHeight="1" x14ac:dyDescent="0.25">
      <c r="A239" s="18" t="str">
        <f t="shared" si="33"/>
        <v/>
      </c>
      <c r="B239" s="18" t="str">
        <f t="shared" si="34"/>
        <v/>
      </c>
      <c r="C239" s="19"/>
      <c r="D239" s="20"/>
      <c r="E239" s="18" t="str">
        <f t="shared" si="35"/>
        <v/>
      </c>
      <c r="F239" s="20"/>
      <c r="G239" s="21"/>
      <c r="H239" s="22"/>
      <c r="I239" s="22"/>
      <c r="J239" s="23" t="str">
        <f t="shared" si="36"/>
        <v/>
      </c>
      <c r="K239" s="18" t="str">
        <f t="shared" si="37"/>
        <v/>
      </c>
      <c r="L239" s="20"/>
      <c r="M239" s="21"/>
      <c r="N239" s="18" t="str">
        <f t="shared" si="38"/>
        <v/>
      </c>
      <c r="O239" s="24" t="str">
        <f t="shared" si="39"/>
        <v/>
      </c>
      <c r="P239" s="25" t="str">
        <f t="shared" si="40"/>
        <v/>
      </c>
      <c r="Q239" s="25" t="str">
        <f t="shared" si="41"/>
        <v/>
      </c>
      <c r="R239" s="25" t="str">
        <f t="shared" si="42"/>
        <v/>
      </c>
      <c r="S239" s="23" t="str">
        <f t="shared" si="43"/>
        <v/>
      </c>
      <c r="T239" s="19"/>
    </row>
    <row r="240" spans="1:20" ht="27.75" customHeight="1" x14ac:dyDescent="0.25">
      <c r="A240" s="26" t="str">
        <f t="shared" si="33"/>
        <v/>
      </c>
      <c r="B240" s="26" t="str">
        <f t="shared" si="34"/>
        <v/>
      </c>
      <c r="C240" s="27"/>
      <c r="D240" s="28"/>
      <c r="E240" s="26" t="str">
        <f t="shared" si="35"/>
        <v/>
      </c>
      <c r="F240" s="28"/>
      <c r="G240" s="29"/>
      <c r="H240" s="30"/>
      <c r="I240" s="30"/>
      <c r="J240" s="31" t="str">
        <f t="shared" si="36"/>
        <v/>
      </c>
      <c r="K240" s="26" t="str">
        <f t="shared" si="37"/>
        <v/>
      </c>
      <c r="L240" s="28"/>
      <c r="M240" s="29"/>
      <c r="N240" s="26" t="str">
        <f t="shared" si="38"/>
        <v/>
      </c>
      <c r="O240" s="32" t="str">
        <f t="shared" si="39"/>
        <v/>
      </c>
      <c r="P240" s="33" t="str">
        <f t="shared" si="40"/>
        <v/>
      </c>
      <c r="Q240" s="33" t="str">
        <f t="shared" si="41"/>
        <v/>
      </c>
      <c r="R240" s="33" t="str">
        <f t="shared" si="42"/>
        <v/>
      </c>
      <c r="S240" s="31" t="str">
        <f t="shared" si="43"/>
        <v/>
      </c>
      <c r="T240" s="27"/>
    </row>
    <row r="241" spans="1:20" ht="27.75" customHeight="1" x14ac:dyDescent="0.25">
      <c r="A241" s="18" t="str">
        <f t="shared" si="33"/>
        <v/>
      </c>
      <c r="B241" s="18" t="str">
        <f t="shared" si="34"/>
        <v/>
      </c>
      <c r="C241" s="19"/>
      <c r="D241" s="20"/>
      <c r="E241" s="18" t="str">
        <f t="shared" si="35"/>
        <v/>
      </c>
      <c r="F241" s="20"/>
      <c r="G241" s="21"/>
      <c r="H241" s="22"/>
      <c r="I241" s="22"/>
      <c r="J241" s="23" t="str">
        <f t="shared" si="36"/>
        <v/>
      </c>
      <c r="K241" s="18" t="str">
        <f t="shared" si="37"/>
        <v/>
      </c>
      <c r="L241" s="20"/>
      <c r="M241" s="21"/>
      <c r="N241" s="18" t="str">
        <f t="shared" si="38"/>
        <v/>
      </c>
      <c r="O241" s="24" t="str">
        <f t="shared" si="39"/>
        <v/>
      </c>
      <c r="P241" s="25" t="str">
        <f t="shared" si="40"/>
        <v/>
      </c>
      <c r="Q241" s="25" t="str">
        <f t="shared" si="41"/>
        <v/>
      </c>
      <c r="R241" s="25" t="str">
        <f t="shared" si="42"/>
        <v/>
      </c>
      <c r="S241" s="23" t="str">
        <f t="shared" si="43"/>
        <v/>
      </c>
      <c r="T241" s="19"/>
    </row>
    <row r="242" spans="1:20" ht="27.75" customHeight="1" x14ac:dyDescent="0.25">
      <c r="A242" s="26" t="str">
        <f t="shared" si="33"/>
        <v/>
      </c>
      <c r="B242" s="26" t="str">
        <f t="shared" si="34"/>
        <v/>
      </c>
      <c r="C242" s="27"/>
      <c r="D242" s="28"/>
      <c r="E242" s="26" t="str">
        <f t="shared" si="35"/>
        <v/>
      </c>
      <c r="F242" s="28"/>
      <c r="G242" s="29"/>
      <c r="H242" s="30"/>
      <c r="I242" s="30"/>
      <c r="J242" s="31" t="str">
        <f t="shared" si="36"/>
        <v/>
      </c>
      <c r="K242" s="26" t="str">
        <f t="shared" si="37"/>
        <v/>
      </c>
      <c r="L242" s="28"/>
      <c r="M242" s="29"/>
      <c r="N242" s="26" t="str">
        <f t="shared" si="38"/>
        <v/>
      </c>
      <c r="O242" s="32" t="str">
        <f t="shared" si="39"/>
        <v/>
      </c>
      <c r="P242" s="33" t="str">
        <f t="shared" si="40"/>
        <v/>
      </c>
      <c r="Q242" s="33" t="str">
        <f t="shared" si="41"/>
        <v/>
      </c>
      <c r="R242" s="33" t="str">
        <f t="shared" si="42"/>
        <v/>
      </c>
      <c r="S242" s="31" t="str">
        <f t="shared" si="43"/>
        <v/>
      </c>
      <c r="T242" s="27"/>
    </row>
    <row r="243" spans="1:20" ht="27.75" customHeight="1" x14ac:dyDescent="0.25">
      <c r="A243" s="18" t="str">
        <f t="shared" si="33"/>
        <v/>
      </c>
      <c r="B243" s="18" t="str">
        <f t="shared" si="34"/>
        <v/>
      </c>
      <c r="C243" s="19"/>
      <c r="D243" s="20"/>
      <c r="E243" s="18" t="str">
        <f t="shared" si="35"/>
        <v/>
      </c>
      <c r="F243" s="20"/>
      <c r="G243" s="21"/>
      <c r="H243" s="22"/>
      <c r="I243" s="22"/>
      <c r="J243" s="23" t="str">
        <f t="shared" si="36"/>
        <v/>
      </c>
      <c r="K243" s="18" t="str">
        <f t="shared" si="37"/>
        <v/>
      </c>
      <c r="L243" s="20"/>
      <c r="M243" s="21"/>
      <c r="N243" s="18" t="str">
        <f t="shared" si="38"/>
        <v/>
      </c>
      <c r="O243" s="24" t="str">
        <f t="shared" si="39"/>
        <v/>
      </c>
      <c r="P243" s="25" t="str">
        <f t="shared" si="40"/>
        <v/>
      </c>
      <c r="Q243" s="25" t="str">
        <f t="shared" si="41"/>
        <v/>
      </c>
      <c r="R243" s="25" t="str">
        <f t="shared" si="42"/>
        <v/>
      </c>
      <c r="S243" s="23" t="str">
        <f t="shared" si="43"/>
        <v/>
      </c>
      <c r="T243" s="19"/>
    </row>
    <row r="244" spans="1:20" ht="27.75" customHeight="1" x14ac:dyDescent="0.25">
      <c r="A244" s="26" t="str">
        <f t="shared" si="33"/>
        <v/>
      </c>
      <c r="B244" s="26" t="str">
        <f t="shared" si="34"/>
        <v/>
      </c>
      <c r="C244" s="27"/>
      <c r="D244" s="28"/>
      <c r="E244" s="26" t="str">
        <f t="shared" si="35"/>
        <v/>
      </c>
      <c r="F244" s="28"/>
      <c r="G244" s="29"/>
      <c r="H244" s="30"/>
      <c r="I244" s="30"/>
      <c r="J244" s="31" t="str">
        <f t="shared" si="36"/>
        <v/>
      </c>
      <c r="K244" s="26" t="str">
        <f t="shared" si="37"/>
        <v/>
      </c>
      <c r="L244" s="28"/>
      <c r="M244" s="29"/>
      <c r="N244" s="26" t="str">
        <f t="shared" si="38"/>
        <v/>
      </c>
      <c r="O244" s="32" t="str">
        <f t="shared" si="39"/>
        <v/>
      </c>
      <c r="P244" s="33" t="str">
        <f t="shared" si="40"/>
        <v/>
      </c>
      <c r="Q244" s="33" t="str">
        <f t="shared" si="41"/>
        <v/>
      </c>
      <c r="R244" s="33" t="str">
        <f t="shared" si="42"/>
        <v/>
      </c>
      <c r="S244" s="31" t="str">
        <f t="shared" si="43"/>
        <v/>
      </c>
      <c r="T244" s="27"/>
    </row>
    <row r="245" spans="1:20" ht="27.75" customHeight="1" x14ac:dyDescent="0.25">
      <c r="A245" s="18" t="str">
        <f t="shared" si="33"/>
        <v/>
      </c>
      <c r="B245" s="18" t="str">
        <f t="shared" si="34"/>
        <v/>
      </c>
      <c r="C245" s="19"/>
      <c r="D245" s="20"/>
      <c r="E245" s="18" t="str">
        <f t="shared" si="35"/>
        <v/>
      </c>
      <c r="F245" s="20"/>
      <c r="G245" s="21"/>
      <c r="H245" s="22"/>
      <c r="I245" s="22"/>
      <c r="J245" s="23" t="str">
        <f t="shared" si="36"/>
        <v/>
      </c>
      <c r="K245" s="18" t="str">
        <f t="shared" si="37"/>
        <v/>
      </c>
      <c r="L245" s="20"/>
      <c r="M245" s="21"/>
      <c r="N245" s="18" t="str">
        <f t="shared" si="38"/>
        <v/>
      </c>
      <c r="O245" s="24" t="str">
        <f t="shared" si="39"/>
        <v/>
      </c>
      <c r="P245" s="25" t="str">
        <f t="shared" si="40"/>
        <v/>
      </c>
      <c r="Q245" s="25" t="str">
        <f t="shared" si="41"/>
        <v/>
      </c>
      <c r="R245" s="25" t="str">
        <f t="shared" si="42"/>
        <v/>
      </c>
      <c r="S245" s="23" t="str">
        <f t="shared" si="43"/>
        <v/>
      </c>
      <c r="T245" s="19"/>
    </row>
    <row r="246" spans="1:20" ht="27.75" customHeight="1" x14ac:dyDescent="0.25">
      <c r="A246" s="26" t="str">
        <f t="shared" si="33"/>
        <v/>
      </c>
      <c r="B246" s="26" t="str">
        <f t="shared" si="34"/>
        <v/>
      </c>
      <c r="C246" s="27"/>
      <c r="D246" s="28"/>
      <c r="E246" s="26" t="str">
        <f t="shared" si="35"/>
        <v/>
      </c>
      <c r="F246" s="28"/>
      <c r="G246" s="29"/>
      <c r="H246" s="30"/>
      <c r="I246" s="30"/>
      <c r="J246" s="31" t="str">
        <f t="shared" si="36"/>
        <v/>
      </c>
      <c r="K246" s="26" t="str">
        <f t="shared" si="37"/>
        <v/>
      </c>
      <c r="L246" s="28"/>
      <c r="M246" s="29"/>
      <c r="N246" s="26" t="str">
        <f t="shared" si="38"/>
        <v/>
      </c>
      <c r="O246" s="32" t="str">
        <f t="shared" si="39"/>
        <v/>
      </c>
      <c r="P246" s="33" t="str">
        <f t="shared" si="40"/>
        <v/>
      </c>
      <c r="Q246" s="33" t="str">
        <f t="shared" si="41"/>
        <v/>
      </c>
      <c r="R246" s="33" t="str">
        <f t="shared" si="42"/>
        <v/>
      </c>
      <c r="S246" s="31" t="str">
        <f t="shared" si="43"/>
        <v/>
      </c>
      <c r="T246" s="27"/>
    </row>
    <row r="247" spans="1:20" ht="27.75" customHeight="1" x14ac:dyDescent="0.25">
      <c r="A247" s="18" t="str">
        <f t="shared" si="33"/>
        <v/>
      </c>
      <c r="B247" s="18" t="str">
        <f t="shared" si="34"/>
        <v/>
      </c>
      <c r="C247" s="19"/>
      <c r="D247" s="20"/>
      <c r="E247" s="18" t="str">
        <f t="shared" si="35"/>
        <v/>
      </c>
      <c r="F247" s="20"/>
      <c r="G247" s="21"/>
      <c r="H247" s="22"/>
      <c r="I247" s="22"/>
      <c r="J247" s="23" t="str">
        <f t="shared" si="36"/>
        <v/>
      </c>
      <c r="K247" s="18" t="str">
        <f t="shared" si="37"/>
        <v/>
      </c>
      <c r="L247" s="20"/>
      <c r="M247" s="21"/>
      <c r="N247" s="18" t="str">
        <f t="shared" si="38"/>
        <v/>
      </c>
      <c r="O247" s="24" t="str">
        <f t="shared" si="39"/>
        <v/>
      </c>
      <c r="P247" s="25" t="str">
        <f t="shared" si="40"/>
        <v/>
      </c>
      <c r="Q247" s="25" t="str">
        <f t="shared" si="41"/>
        <v/>
      </c>
      <c r="R247" s="25" t="str">
        <f t="shared" si="42"/>
        <v/>
      </c>
      <c r="S247" s="23" t="str">
        <f t="shared" si="43"/>
        <v/>
      </c>
      <c r="T247" s="19"/>
    </row>
    <row r="248" spans="1:20" ht="27.75" customHeight="1" x14ac:dyDescent="0.25">
      <c r="A248" s="26" t="str">
        <f t="shared" si="33"/>
        <v/>
      </c>
      <c r="B248" s="26" t="str">
        <f t="shared" si="34"/>
        <v/>
      </c>
      <c r="C248" s="27"/>
      <c r="D248" s="28"/>
      <c r="E248" s="26" t="str">
        <f t="shared" si="35"/>
        <v/>
      </c>
      <c r="F248" s="28"/>
      <c r="G248" s="29"/>
      <c r="H248" s="30"/>
      <c r="I248" s="30"/>
      <c r="J248" s="31" t="str">
        <f t="shared" si="36"/>
        <v/>
      </c>
      <c r="K248" s="26" t="str">
        <f t="shared" si="37"/>
        <v/>
      </c>
      <c r="L248" s="28"/>
      <c r="M248" s="29"/>
      <c r="N248" s="26" t="str">
        <f t="shared" si="38"/>
        <v/>
      </c>
      <c r="O248" s="32" t="str">
        <f t="shared" si="39"/>
        <v/>
      </c>
      <c r="P248" s="33" t="str">
        <f t="shared" si="40"/>
        <v/>
      </c>
      <c r="Q248" s="33" t="str">
        <f t="shared" si="41"/>
        <v/>
      </c>
      <c r="R248" s="33" t="str">
        <f t="shared" si="42"/>
        <v/>
      </c>
      <c r="S248" s="31" t="str">
        <f t="shared" si="43"/>
        <v/>
      </c>
      <c r="T248" s="27"/>
    </row>
    <row r="249" spans="1:20" ht="27.75" customHeight="1" x14ac:dyDescent="0.25">
      <c r="A249" s="18" t="str">
        <f t="shared" si="33"/>
        <v/>
      </c>
      <c r="B249" s="18" t="str">
        <f t="shared" si="34"/>
        <v/>
      </c>
      <c r="C249" s="19"/>
      <c r="D249" s="20"/>
      <c r="E249" s="18" t="str">
        <f t="shared" si="35"/>
        <v/>
      </c>
      <c r="F249" s="20"/>
      <c r="G249" s="21"/>
      <c r="H249" s="22"/>
      <c r="I249" s="22"/>
      <c r="J249" s="23" t="str">
        <f t="shared" si="36"/>
        <v/>
      </c>
      <c r="K249" s="18" t="str">
        <f t="shared" si="37"/>
        <v/>
      </c>
      <c r="L249" s="20"/>
      <c r="M249" s="21"/>
      <c r="N249" s="18" t="str">
        <f t="shared" si="38"/>
        <v/>
      </c>
      <c r="O249" s="24" t="str">
        <f t="shared" si="39"/>
        <v/>
      </c>
      <c r="P249" s="25" t="str">
        <f t="shared" si="40"/>
        <v/>
      </c>
      <c r="Q249" s="25" t="str">
        <f t="shared" si="41"/>
        <v/>
      </c>
      <c r="R249" s="25" t="str">
        <f t="shared" si="42"/>
        <v/>
      </c>
      <c r="S249" s="23" t="str">
        <f t="shared" si="43"/>
        <v/>
      </c>
      <c r="T249" s="19"/>
    </row>
    <row r="250" spans="1:20" ht="27.75" customHeight="1" x14ac:dyDescent="0.25">
      <c r="A250" s="26" t="str">
        <f t="shared" si="33"/>
        <v/>
      </c>
      <c r="B250" s="26" t="str">
        <f t="shared" si="34"/>
        <v/>
      </c>
      <c r="C250" s="27"/>
      <c r="D250" s="28"/>
      <c r="E250" s="26" t="str">
        <f t="shared" si="35"/>
        <v/>
      </c>
      <c r="F250" s="28"/>
      <c r="G250" s="29"/>
      <c r="H250" s="30"/>
      <c r="I250" s="30"/>
      <c r="J250" s="31" t="str">
        <f t="shared" si="36"/>
        <v/>
      </c>
      <c r="K250" s="26" t="str">
        <f t="shared" si="37"/>
        <v/>
      </c>
      <c r="L250" s="28"/>
      <c r="M250" s="29"/>
      <c r="N250" s="26" t="str">
        <f t="shared" si="38"/>
        <v/>
      </c>
      <c r="O250" s="32" t="str">
        <f t="shared" si="39"/>
        <v/>
      </c>
      <c r="P250" s="33" t="str">
        <f t="shared" si="40"/>
        <v/>
      </c>
      <c r="Q250" s="33" t="str">
        <f t="shared" si="41"/>
        <v/>
      </c>
      <c r="R250" s="33" t="str">
        <f t="shared" si="42"/>
        <v/>
      </c>
      <c r="S250" s="31" t="str">
        <f t="shared" si="43"/>
        <v/>
      </c>
      <c r="T250" s="27"/>
    </row>
    <row r="251" spans="1:20" ht="27.75" customHeight="1" x14ac:dyDescent="0.25">
      <c r="A251" s="18" t="str">
        <f t="shared" si="33"/>
        <v/>
      </c>
      <c r="B251" s="18" t="str">
        <f t="shared" si="34"/>
        <v/>
      </c>
      <c r="C251" s="19"/>
      <c r="D251" s="20"/>
      <c r="E251" s="18" t="str">
        <f t="shared" si="35"/>
        <v/>
      </c>
      <c r="F251" s="20"/>
      <c r="G251" s="21"/>
      <c r="H251" s="22"/>
      <c r="I251" s="22"/>
      <c r="J251" s="23" t="str">
        <f t="shared" si="36"/>
        <v/>
      </c>
      <c r="K251" s="18" t="str">
        <f t="shared" si="37"/>
        <v/>
      </c>
      <c r="L251" s="20"/>
      <c r="M251" s="21"/>
      <c r="N251" s="18" t="str">
        <f t="shared" si="38"/>
        <v/>
      </c>
      <c r="O251" s="24" t="str">
        <f t="shared" si="39"/>
        <v/>
      </c>
      <c r="P251" s="25" t="str">
        <f t="shared" si="40"/>
        <v/>
      </c>
      <c r="Q251" s="25" t="str">
        <f t="shared" si="41"/>
        <v/>
      </c>
      <c r="R251" s="25" t="str">
        <f t="shared" si="42"/>
        <v/>
      </c>
      <c r="S251" s="23" t="str">
        <f t="shared" si="43"/>
        <v/>
      </c>
      <c r="T251" s="19"/>
    </row>
    <row r="252" spans="1:20" ht="27.75" customHeight="1" x14ac:dyDescent="0.25">
      <c r="A252" s="26" t="str">
        <f t="shared" si="33"/>
        <v/>
      </c>
      <c r="B252" s="26" t="str">
        <f t="shared" si="34"/>
        <v/>
      </c>
      <c r="C252" s="27"/>
      <c r="D252" s="28"/>
      <c r="E252" s="26" t="str">
        <f t="shared" si="35"/>
        <v/>
      </c>
      <c r="F252" s="28"/>
      <c r="G252" s="29"/>
      <c r="H252" s="30"/>
      <c r="I252" s="30"/>
      <c r="J252" s="31" t="str">
        <f t="shared" si="36"/>
        <v/>
      </c>
      <c r="K252" s="26" t="str">
        <f t="shared" si="37"/>
        <v/>
      </c>
      <c r="L252" s="28"/>
      <c r="M252" s="29"/>
      <c r="N252" s="26" t="str">
        <f t="shared" si="38"/>
        <v/>
      </c>
      <c r="O252" s="32" t="str">
        <f t="shared" si="39"/>
        <v/>
      </c>
      <c r="P252" s="33" t="str">
        <f t="shared" si="40"/>
        <v/>
      </c>
      <c r="Q252" s="33" t="str">
        <f t="shared" si="41"/>
        <v/>
      </c>
      <c r="R252" s="33" t="str">
        <f t="shared" si="42"/>
        <v/>
      </c>
      <c r="S252" s="31" t="str">
        <f t="shared" si="43"/>
        <v/>
      </c>
      <c r="T252" s="27"/>
    </row>
    <row r="253" spans="1:20" ht="27.75" customHeight="1" x14ac:dyDescent="0.25">
      <c r="A253" s="18" t="str">
        <f t="shared" si="33"/>
        <v/>
      </c>
      <c r="B253" s="18" t="str">
        <f t="shared" si="34"/>
        <v/>
      </c>
      <c r="C253" s="19"/>
      <c r="D253" s="20"/>
      <c r="E253" s="18" t="str">
        <f t="shared" si="35"/>
        <v/>
      </c>
      <c r="F253" s="20"/>
      <c r="G253" s="21"/>
      <c r="H253" s="22"/>
      <c r="I253" s="22"/>
      <c r="J253" s="23" t="str">
        <f t="shared" si="36"/>
        <v/>
      </c>
      <c r="K253" s="18" t="str">
        <f t="shared" si="37"/>
        <v/>
      </c>
      <c r="L253" s="20"/>
      <c r="M253" s="21"/>
      <c r="N253" s="18" t="str">
        <f t="shared" si="38"/>
        <v/>
      </c>
      <c r="O253" s="24" t="str">
        <f t="shared" si="39"/>
        <v/>
      </c>
      <c r="P253" s="25" t="str">
        <f t="shared" si="40"/>
        <v/>
      </c>
      <c r="Q253" s="25" t="str">
        <f t="shared" si="41"/>
        <v/>
      </c>
      <c r="R253" s="25" t="str">
        <f t="shared" si="42"/>
        <v/>
      </c>
      <c r="S253" s="23" t="str">
        <f t="shared" si="43"/>
        <v/>
      </c>
      <c r="T253" s="19"/>
    </row>
    <row r="254" spans="1:20" ht="27.75" customHeight="1" x14ac:dyDescent="0.25">
      <c r="A254" s="26" t="str">
        <f t="shared" si="33"/>
        <v/>
      </c>
      <c r="B254" s="26" t="str">
        <f t="shared" si="34"/>
        <v/>
      </c>
      <c r="C254" s="27"/>
      <c r="D254" s="28"/>
      <c r="E254" s="26" t="str">
        <f t="shared" si="35"/>
        <v/>
      </c>
      <c r="F254" s="28"/>
      <c r="G254" s="29"/>
      <c r="H254" s="30"/>
      <c r="I254" s="30"/>
      <c r="J254" s="31" t="str">
        <f t="shared" si="36"/>
        <v/>
      </c>
      <c r="K254" s="26" t="str">
        <f t="shared" si="37"/>
        <v/>
      </c>
      <c r="L254" s="28"/>
      <c r="M254" s="29"/>
      <c r="N254" s="26" t="str">
        <f t="shared" si="38"/>
        <v/>
      </c>
      <c r="O254" s="32" t="str">
        <f t="shared" si="39"/>
        <v/>
      </c>
      <c r="P254" s="33" t="str">
        <f t="shared" si="40"/>
        <v/>
      </c>
      <c r="Q254" s="33" t="str">
        <f t="shared" si="41"/>
        <v/>
      </c>
      <c r="R254" s="33" t="str">
        <f t="shared" si="42"/>
        <v/>
      </c>
      <c r="S254" s="31" t="str">
        <f t="shared" si="43"/>
        <v/>
      </c>
      <c r="T254" s="27"/>
    </row>
    <row r="255" spans="1:20" ht="27.75" customHeight="1" x14ac:dyDescent="0.25">
      <c r="A255" s="18" t="str">
        <f t="shared" si="33"/>
        <v/>
      </c>
      <c r="B255" s="18" t="str">
        <f t="shared" si="34"/>
        <v/>
      </c>
      <c r="C255" s="19"/>
      <c r="D255" s="20"/>
      <c r="E255" s="18" t="str">
        <f t="shared" si="35"/>
        <v/>
      </c>
      <c r="F255" s="20"/>
      <c r="G255" s="21"/>
      <c r="H255" s="22"/>
      <c r="I255" s="22"/>
      <c r="J255" s="23" t="str">
        <f t="shared" si="36"/>
        <v/>
      </c>
      <c r="K255" s="18" t="str">
        <f t="shared" si="37"/>
        <v/>
      </c>
      <c r="L255" s="20"/>
      <c r="M255" s="21"/>
      <c r="N255" s="18" t="str">
        <f t="shared" si="38"/>
        <v/>
      </c>
      <c r="O255" s="24" t="str">
        <f t="shared" si="39"/>
        <v/>
      </c>
      <c r="P255" s="25" t="str">
        <f t="shared" si="40"/>
        <v/>
      </c>
      <c r="Q255" s="25" t="str">
        <f t="shared" si="41"/>
        <v/>
      </c>
      <c r="R255" s="25" t="str">
        <f t="shared" si="42"/>
        <v/>
      </c>
      <c r="S255" s="23" t="str">
        <f t="shared" si="43"/>
        <v/>
      </c>
      <c r="T255" s="19"/>
    </row>
    <row r="256" spans="1:20" ht="27.75" customHeight="1" x14ac:dyDescent="0.25">
      <c r="A256" s="26" t="str">
        <f t="shared" si="33"/>
        <v/>
      </c>
      <c r="B256" s="26" t="str">
        <f t="shared" si="34"/>
        <v/>
      </c>
      <c r="C256" s="27"/>
      <c r="D256" s="28"/>
      <c r="E256" s="26" t="str">
        <f t="shared" si="35"/>
        <v/>
      </c>
      <c r="F256" s="28"/>
      <c r="G256" s="29"/>
      <c r="H256" s="30"/>
      <c r="I256" s="30"/>
      <c r="J256" s="31" t="str">
        <f t="shared" si="36"/>
        <v/>
      </c>
      <c r="K256" s="26" t="str">
        <f t="shared" si="37"/>
        <v/>
      </c>
      <c r="L256" s="28"/>
      <c r="M256" s="29"/>
      <c r="N256" s="26" t="str">
        <f t="shared" si="38"/>
        <v/>
      </c>
      <c r="O256" s="32" t="str">
        <f t="shared" si="39"/>
        <v/>
      </c>
      <c r="P256" s="33" t="str">
        <f t="shared" si="40"/>
        <v/>
      </c>
      <c r="Q256" s="33" t="str">
        <f t="shared" si="41"/>
        <v/>
      </c>
      <c r="R256" s="33" t="str">
        <f t="shared" si="42"/>
        <v/>
      </c>
      <c r="S256" s="31" t="str">
        <f t="shared" si="43"/>
        <v/>
      </c>
      <c r="T256" s="27"/>
    </row>
    <row r="257" spans="1:20" ht="27.75" customHeight="1" x14ac:dyDescent="0.25">
      <c r="A257" s="18" t="str">
        <f t="shared" si="33"/>
        <v/>
      </c>
      <c r="B257" s="18" t="str">
        <f t="shared" si="34"/>
        <v/>
      </c>
      <c r="C257" s="19"/>
      <c r="D257" s="20"/>
      <c r="E257" s="18" t="str">
        <f t="shared" si="35"/>
        <v/>
      </c>
      <c r="F257" s="20"/>
      <c r="G257" s="21"/>
      <c r="H257" s="22"/>
      <c r="I257" s="22"/>
      <c r="J257" s="23" t="str">
        <f t="shared" si="36"/>
        <v/>
      </c>
      <c r="K257" s="18" t="str">
        <f t="shared" si="37"/>
        <v/>
      </c>
      <c r="L257" s="20"/>
      <c r="M257" s="21"/>
      <c r="N257" s="18" t="str">
        <f t="shared" si="38"/>
        <v/>
      </c>
      <c r="O257" s="24" t="str">
        <f t="shared" si="39"/>
        <v/>
      </c>
      <c r="P257" s="25" t="str">
        <f t="shared" si="40"/>
        <v/>
      </c>
      <c r="Q257" s="25" t="str">
        <f t="shared" si="41"/>
        <v/>
      </c>
      <c r="R257" s="25" t="str">
        <f t="shared" si="42"/>
        <v/>
      </c>
      <c r="S257" s="23" t="str">
        <f t="shared" si="43"/>
        <v/>
      </c>
      <c r="T257" s="19"/>
    </row>
    <row r="258" spans="1:20" ht="27.75" customHeight="1" x14ac:dyDescent="0.25">
      <c r="A258" s="26" t="str">
        <f t="shared" si="33"/>
        <v/>
      </c>
      <c r="B258" s="26" t="str">
        <f t="shared" si="34"/>
        <v/>
      </c>
      <c r="C258" s="27"/>
      <c r="D258" s="28"/>
      <c r="E258" s="26" t="str">
        <f t="shared" si="35"/>
        <v/>
      </c>
      <c r="F258" s="28"/>
      <c r="G258" s="29"/>
      <c r="H258" s="30"/>
      <c r="I258" s="30"/>
      <c r="J258" s="31" t="str">
        <f t="shared" si="36"/>
        <v/>
      </c>
      <c r="K258" s="26" t="str">
        <f t="shared" si="37"/>
        <v/>
      </c>
      <c r="L258" s="28"/>
      <c r="M258" s="29"/>
      <c r="N258" s="26" t="str">
        <f t="shared" si="38"/>
        <v/>
      </c>
      <c r="O258" s="32" t="str">
        <f t="shared" si="39"/>
        <v/>
      </c>
      <c r="P258" s="33" t="str">
        <f t="shared" si="40"/>
        <v/>
      </c>
      <c r="Q258" s="33" t="str">
        <f t="shared" si="41"/>
        <v/>
      </c>
      <c r="R258" s="33" t="str">
        <f t="shared" si="42"/>
        <v/>
      </c>
      <c r="S258" s="31" t="str">
        <f t="shared" si="43"/>
        <v/>
      </c>
      <c r="T258" s="27"/>
    </row>
    <row r="259" spans="1:20" ht="27.75" customHeight="1" x14ac:dyDescent="0.25">
      <c r="A259" s="18" t="str">
        <f t="shared" si="33"/>
        <v/>
      </c>
      <c r="B259" s="18" t="str">
        <f t="shared" si="34"/>
        <v/>
      </c>
      <c r="C259" s="19"/>
      <c r="D259" s="20"/>
      <c r="E259" s="18" t="str">
        <f t="shared" si="35"/>
        <v/>
      </c>
      <c r="F259" s="20"/>
      <c r="G259" s="21"/>
      <c r="H259" s="22"/>
      <c r="I259" s="22"/>
      <c r="J259" s="23" t="str">
        <f t="shared" si="36"/>
        <v/>
      </c>
      <c r="K259" s="18" t="str">
        <f t="shared" si="37"/>
        <v/>
      </c>
      <c r="L259" s="20"/>
      <c r="M259" s="21"/>
      <c r="N259" s="18" t="str">
        <f t="shared" si="38"/>
        <v/>
      </c>
      <c r="O259" s="24" t="str">
        <f t="shared" si="39"/>
        <v/>
      </c>
      <c r="P259" s="25" t="str">
        <f t="shared" si="40"/>
        <v/>
      </c>
      <c r="Q259" s="25" t="str">
        <f t="shared" si="41"/>
        <v/>
      </c>
      <c r="R259" s="25" t="str">
        <f t="shared" si="42"/>
        <v/>
      </c>
      <c r="S259" s="23" t="str">
        <f t="shared" si="43"/>
        <v/>
      </c>
      <c r="T259" s="19"/>
    </row>
    <row r="260" spans="1:20" ht="27.75" customHeight="1" x14ac:dyDescent="0.25">
      <c r="A260" s="26" t="str">
        <f t="shared" si="33"/>
        <v/>
      </c>
      <c r="B260" s="26" t="str">
        <f t="shared" si="34"/>
        <v/>
      </c>
      <c r="C260" s="27"/>
      <c r="D260" s="28"/>
      <c r="E260" s="26" t="str">
        <f t="shared" si="35"/>
        <v/>
      </c>
      <c r="F260" s="28"/>
      <c r="G260" s="29"/>
      <c r="H260" s="30"/>
      <c r="I260" s="30"/>
      <c r="J260" s="31" t="str">
        <f t="shared" si="36"/>
        <v/>
      </c>
      <c r="K260" s="26" t="str">
        <f t="shared" si="37"/>
        <v/>
      </c>
      <c r="L260" s="28"/>
      <c r="M260" s="29"/>
      <c r="N260" s="26" t="str">
        <f t="shared" si="38"/>
        <v/>
      </c>
      <c r="O260" s="32" t="str">
        <f t="shared" si="39"/>
        <v/>
      </c>
      <c r="P260" s="33" t="str">
        <f t="shared" si="40"/>
        <v/>
      </c>
      <c r="Q260" s="33" t="str">
        <f t="shared" si="41"/>
        <v/>
      </c>
      <c r="R260" s="33" t="str">
        <f t="shared" si="42"/>
        <v/>
      </c>
      <c r="S260" s="31" t="str">
        <f t="shared" si="43"/>
        <v/>
      </c>
      <c r="T260" s="27"/>
    </row>
    <row r="261" spans="1:20" ht="27.75" customHeight="1" x14ac:dyDescent="0.25">
      <c r="A261" s="18" t="str">
        <f t="shared" ref="A261:A324" si="44">IF(C261="","",ROW()-4)</f>
        <v/>
      </c>
      <c r="B261" s="18" t="str">
        <f t="shared" ref="B261:B324" si="45">IF(C261="","","FA-"&amp;TEXT(ROW()-4,"0000"))</f>
        <v/>
      </c>
      <c r="C261" s="19"/>
      <c r="D261" s="20"/>
      <c r="E261" s="18" t="str">
        <f t="shared" ref="E261:E324" si="46">IF(D261="","",IFERROR(VLOOKUP(D261,جدول_الفئات,2,FALSE()),"⚠ كود غير صحيح"))</f>
        <v/>
      </c>
      <c r="F261" s="20"/>
      <c r="G261" s="21"/>
      <c r="H261" s="22"/>
      <c r="I261" s="22"/>
      <c r="J261" s="23" t="str">
        <f t="shared" ref="J261:J324" si="47">IF(D261="","",IFERROR(VLOOKUP(D261,جدول_الفئات,3,FALSE()),0))</f>
        <v/>
      </c>
      <c r="K261" s="18" t="str">
        <f t="shared" ref="K261:K324" si="48">IF(D261="","",IFERROR(VLOOKUP(D261,جدول_الفئات,4,FALSE()),""))</f>
        <v/>
      </c>
      <c r="L261" s="20"/>
      <c r="M261" s="21"/>
      <c r="N261" s="18" t="str">
        <f t="shared" ref="N261:N324" si="49">IF(C261="","",IF(M261&lt;&gt;"","مستبعد",IF(R261&lt;=0.01,"مستهلك بالكامل","نشط")))</f>
        <v/>
      </c>
      <c r="O261" s="24" t="str">
        <f t="shared" ref="O261:O324" si="50">IF(OR(C261="",G261=""),"",MAX(0,MIN(IF(M261="",تاريخ_التقرير,M261),تاريخ_التقرير)-G261+1))</f>
        <v/>
      </c>
      <c r="P261" s="25" t="str">
        <f t="shared" ref="P261:P324" si="51">IF(C261="","",IFERROR((H261-IF(I261="",0,I261))*J261,0))</f>
        <v/>
      </c>
      <c r="Q261" s="25" t="str">
        <f t="shared" ref="Q261:Q324" si="52">IF(C261="","",IFERROR(MIN(H261-IF(I261="",0,I261),(H261-IF(I261="",0,I261))*J261/365*O261),0))</f>
        <v/>
      </c>
      <c r="R261" s="25" t="str">
        <f t="shared" ref="R261:R324" si="53">IF(C261="","",H261-Q261)</f>
        <v/>
      </c>
      <c r="S261" s="23" t="str">
        <f t="shared" ref="S261:S324" si="54">IF(OR(C261="",H261=0),"",IFERROR(Q261/(H261-IF(I261="",0,I261)),0))</f>
        <v/>
      </c>
      <c r="T261" s="19"/>
    </row>
    <row r="262" spans="1:20" ht="27.75" customHeight="1" x14ac:dyDescent="0.25">
      <c r="A262" s="26" t="str">
        <f t="shared" si="44"/>
        <v/>
      </c>
      <c r="B262" s="26" t="str">
        <f t="shared" si="45"/>
        <v/>
      </c>
      <c r="C262" s="27"/>
      <c r="D262" s="28"/>
      <c r="E262" s="26" t="str">
        <f t="shared" si="46"/>
        <v/>
      </c>
      <c r="F262" s="28"/>
      <c r="G262" s="29"/>
      <c r="H262" s="30"/>
      <c r="I262" s="30"/>
      <c r="J262" s="31" t="str">
        <f t="shared" si="47"/>
        <v/>
      </c>
      <c r="K262" s="26" t="str">
        <f t="shared" si="48"/>
        <v/>
      </c>
      <c r="L262" s="28"/>
      <c r="M262" s="29"/>
      <c r="N262" s="26" t="str">
        <f t="shared" si="49"/>
        <v/>
      </c>
      <c r="O262" s="32" t="str">
        <f t="shared" si="50"/>
        <v/>
      </c>
      <c r="P262" s="33" t="str">
        <f t="shared" si="51"/>
        <v/>
      </c>
      <c r="Q262" s="33" t="str">
        <f t="shared" si="52"/>
        <v/>
      </c>
      <c r="R262" s="33" t="str">
        <f t="shared" si="53"/>
        <v/>
      </c>
      <c r="S262" s="31" t="str">
        <f t="shared" si="54"/>
        <v/>
      </c>
      <c r="T262" s="27"/>
    </row>
    <row r="263" spans="1:20" ht="27.75" customHeight="1" x14ac:dyDescent="0.25">
      <c r="A263" s="18" t="str">
        <f t="shared" si="44"/>
        <v/>
      </c>
      <c r="B263" s="18" t="str">
        <f t="shared" si="45"/>
        <v/>
      </c>
      <c r="C263" s="19"/>
      <c r="D263" s="20"/>
      <c r="E263" s="18" t="str">
        <f t="shared" si="46"/>
        <v/>
      </c>
      <c r="F263" s="20"/>
      <c r="G263" s="21"/>
      <c r="H263" s="22"/>
      <c r="I263" s="22"/>
      <c r="J263" s="23" t="str">
        <f t="shared" si="47"/>
        <v/>
      </c>
      <c r="K263" s="18" t="str">
        <f t="shared" si="48"/>
        <v/>
      </c>
      <c r="L263" s="20"/>
      <c r="M263" s="21"/>
      <c r="N263" s="18" t="str">
        <f t="shared" si="49"/>
        <v/>
      </c>
      <c r="O263" s="24" t="str">
        <f t="shared" si="50"/>
        <v/>
      </c>
      <c r="P263" s="25" t="str">
        <f t="shared" si="51"/>
        <v/>
      </c>
      <c r="Q263" s="25" t="str">
        <f t="shared" si="52"/>
        <v/>
      </c>
      <c r="R263" s="25" t="str">
        <f t="shared" si="53"/>
        <v/>
      </c>
      <c r="S263" s="23" t="str">
        <f t="shared" si="54"/>
        <v/>
      </c>
      <c r="T263" s="19"/>
    </row>
    <row r="264" spans="1:20" ht="27.75" customHeight="1" x14ac:dyDescent="0.25">
      <c r="A264" s="26" t="str">
        <f t="shared" si="44"/>
        <v/>
      </c>
      <c r="B264" s="26" t="str">
        <f t="shared" si="45"/>
        <v/>
      </c>
      <c r="C264" s="27"/>
      <c r="D264" s="28"/>
      <c r="E264" s="26" t="str">
        <f t="shared" si="46"/>
        <v/>
      </c>
      <c r="F264" s="28"/>
      <c r="G264" s="29"/>
      <c r="H264" s="30"/>
      <c r="I264" s="30"/>
      <c r="J264" s="31" t="str">
        <f t="shared" si="47"/>
        <v/>
      </c>
      <c r="K264" s="26" t="str">
        <f t="shared" si="48"/>
        <v/>
      </c>
      <c r="L264" s="28"/>
      <c r="M264" s="29"/>
      <c r="N264" s="26" t="str">
        <f t="shared" si="49"/>
        <v/>
      </c>
      <c r="O264" s="32" t="str">
        <f t="shared" si="50"/>
        <v/>
      </c>
      <c r="P264" s="33" t="str">
        <f t="shared" si="51"/>
        <v/>
      </c>
      <c r="Q264" s="33" t="str">
        <f t="shared" si="52"/>
        <v/>
      </c>
      <c r="R264" s="33" t="str">
        <f t="shared" si="53"/>
        <v/>
      </c>
      <c r="S264" s="31" t="str">
        <f t="shared" si="54"/>
        <v/>
      </c>
      <c r="T264" s="27"/>
    </row>
    <row r="265" spans="1:20" ht="27.75" customHeight="1" x14ac:dyDescent="0.25">
      <c r="A265" s="18" t="str">
        <f t="shared" si="44"/>
        <v/>
      </c>
      <c r="B265" s="18" t="str">
        <f t="shared" si="45"/>
        <v/>
      </c>
      <c r="C265" s="19"/>
      <c r="D265" s="20"/>
      <c r="E265" s="18" t="str">
        <f t="shared" si="46"/>
        <v/>
      </c>
      <c r="F265" s="20"/>
      <c r="G265" s="21"/>
      <c r="H265" s="22"/>
      <c r="I265" s="22"/>
      <c r="J265" s="23" t="str">
        <f t="shared" si="47"/>
        <v/>
      </c>
      <c r="K265" s="18" t="str">
        <f t="shared" si="48"/>
        <v/>
      </c>
      <c r="L265" s="20"/>
      <c r="M265" s="21"/>
      <c r="N265" s="18" t="str">
        <f t="shared" si="49"/>
        <v/>
      </c>
      <c r="O265" s="24" t="str">
        <f t="shared" si="50"/>
        <v/>
      </c>
      <c r="P265" s="25" t="str">
        <f t="shared" si="51"/>
        <v/>
      </c>
      <c r="Q265" s="25" t="str">
        <f t="shared" si="52"/>
        <v/>
      </c>
      <c r="R265" s="25" t="str">
        <f t="shared" si="53"/>
        <v/>
      </c>
      <c r="S265" s="23" t="str">
        <f t="shared" si="54"/>
        <v/>
      </c>
      <c r="T265" s="19"/>
    </row>
    <row r="266" spans="1:20" ht="27.75" customHeight="1" x14ac:dyDescent="0.25">
      <c r="A266" s="26" t="str">
        <f t="shared" si="44"/>
        <v/>
      </c>
      <c r="B266" s="26" t="str">
        <f t="shared" si="45"/>
        <v/>
      </c>
      <c r="C266" s="27"/>
      <c r="D266" s="28"/>
      <c r="E266" s="26" t="str">
        <f t="shared" si="46"/>
        <v/>
      </c>
      <c r="F266" s="28"/>
      <c r="G266" s="29"/>
      <c r="H266" s="30"/>
      <c r="I266" s="30"/>
      <c r="J266" s="31" t="str">
        <f t="shared" si="47"/>
        <v/>
      </c>
      <c r="K266" s="26" t="str">
        <f t="shared" si="48"/>
        <v/>
      </c>
      <c r="L266" s="28"/>
      <c r="M266" s="29"/>
      <c r="N266" s="26" t="str">
        <f t="shared" si="49"/>
        <v/>
      </c>
      <c r="O266" s="32" t="str">
        <f t="shared" si="50"/>
        <v/>
      </c>
      <c r="P266" s="33" t="str">
        <f t="shared" si="51"/>
        <v/>
      </c>
      <c r="Q266" s="33" t="str">
        <f t="shared" si="52"/>
        <v/>
      </c>
      <c r="R266" s="33" t="str">
        <f t="shared" si="53"/>
        <v/>
      </c>
      <c r="S266" s="31" t="str">
        <f t="shared" si="54"/>
        <v/>
      </c>
      <c r="T266" s="27"/>
    </row>
    <row r="267" spans="1:20" ht="27.75" customHeight="1" x14ac:dyDescent="0.25">
      <c r="A267" s="18" t="str">
        <f t="shared" si="44"/>
        <v/>
      </c>
      <c r="B267" s="18" t="str">
        <f t="shared" si="45"/>
        <v/>
      </c>
      <c r="C267" s="19"/>
      <c r="D267" s="20"/>
      <c r="E267" s="18" t="str">
        <f t="shared" si="46"/>
        <v/>
      </c>
      <c r="F267" s="20"/>
      <c r="G267" s="21"/>
      <c r="H267" s="22"/>
      <c r="I267" s="22"/>
      <c r="J267" s="23" t="str">
        <f t="shared" si="47"/>
        <v/>
      </c>
      <c r="K267" s="18" t="str">
        <f t="shared" si="48"/>
        <v/>
      </c>
      <c r="L267" s="20"/>
      <c r="M267" s="21"/>
      <c r="N267" s="18" t="str">
        <f t="shared" si="49"/>
        <v/>
      </c>
      <c r="O267" s="24" t="str">
        <f t="shared" si="50"/>
        <v/>
      </c>
      <c r="P267" s="25" t="str">
        <f t="shared" si="51"/>
        <v/>
      </c>
      <c r="Q267" s="25" t="str">
        <f t="shared" si="52"/>
        <v/>
      </c>
      <c r="R267" s="25" t="str">
        <f t="shared" si="53"/>
        <v/>
      </c>
      <c r="S267" s="23" t="str">
        <f t="shared" si="54"/>
        <v/>
      </c>
      <c r="T267" s="19"/>
    </row>
    <row r="268" spans="1:20" ht="27.75" customHeight="1" x14ac:dyDescent="0.25">
      <c r="A268" s="26" t="str">
        <f t="shared" si="44"/>
        <v/>
      </c>
      <c r="B268" s="26" t="str">
        <f t="shared" si="45"/>
        <v/>
      </c>
      <c r="C268" s="27"/>
      <c r="D268" s="28"/>
      <c r="E268" s="26" t="str">
        <f t="shared" si="46"/>
        <v/>
      </c>
      <c r="F268" s="28"/>
      <c r="G268" s="29"/>
      <c r="H268" s="30"/>
      <c r="I268" s="30"/>
      <c r="J268" s="31" t="str">
        <f t="shared" si="47"/>
        <v/>
      </c>
      <c r="K268" s="26" t="str">
        <f t="shared" si="48"/>
        <v/>
      </c>
      <c r="L268" s="28"/>
      <c r="M268" s="29"/>
      <c r="N268" s="26" t="str">
        <f t="shared" si="49"/>
        <v/>
      </c>
      <c r="O268" s="32" t="str">
        <f t="shared" si="50"/>
        <v/>
      </c>
      <c r="P268" s="33" t="str">
        <f t="shared" si="51"/>
        <v/>
      </c>
      <c r="Q268" s="33" t="str">
        <f t="shared" si="52"/>
        <v/>
      </c>
      <c r="R268" s="33" t="str">
        <f t="shared" si="53"/>
        <v/>
      </c>
      <c r="S268" s="31" t="str">
        <f t="shared" si="54"/>
        <v/>
      </c>
      <c r="T268" s="27"/>
    </row>
    <row r="269" spans="1:20" ht="27.75" customHeight="1" x14ac:dyDescent="0.25">
      <c r="A269" s="18" t="str">
        <f t="shared" si="44"/>
        <v/>
      </c>
      <c r="B269" s="18" t="str">
        <f t="shared" si="45"/>
        <v/>
      </c>
      <c r="C269" s="19"/>
      <c r="D269" s="20"/>
      <c r="E269" s="18" t="str">
        <f t="shared" si="46"/>
        <v/>
      </c>
      <c r="F269" s="20"/>
      <c r="G269" s="21"/>
      <c r="H269" s="22"/>
      <c r="I269" s="22"/>
      <c r="J269" s="23" t="str">
        <f t="shared" si="47"/>
        <v/>
      </c>
      <c r="K269" s="18" t="str">
        <f t="shared" si="48"/>
        <v/>
      </c>
      <c r="L269" s="20"/>
      <c r="M269" s="21"/>
      <c r="N269" s="18" t="str">
        <f t="shared" si="49"/>
        <v/>
      </c>
      <c r="O269" s="24" t="str">
        <f t="shared" si="50"/>
        <v/>
      </c>
      <c r="P269" s="25" t="str">
        <f t="shared" si="51"/>
        <v/>
      </c>
      <c r="Q269" s="25" t="str">
        <f t="shared" si="52"/>
        <v/>
      </c>
      <c r="R269" s="25" t="str">
        <f t="shared" si="53"/>
        <v/>
      </c>
      <c r="S269" s="23" t="str">
        <f t="shared" si="54"/>
        <v/>
      </c>
      <c r="T269" s="19"/>
    </row>
    <row r="270" spans="1:20" ht="27.75" customHeight="1" x14ac:dyDescent="0.25">
      <c r="A270" s="26" t="str">
        <f t="shared" si="44"/>
        <v/>
      </c>
      <c r="B270" s="26" t="str">
        <f t="shared" si="45"/>
        <v/>
      </c>
      <c r="C270" s="27"/>
      <c r="D270" s="28"/>
      <c r="E270" s="26" t="str">
        <f t="shared" si="46"/>
        <v/>
      </c>
      <c r="F270" s="28"/>
      <c r="G270" s="29"/>
      <c r="H270" s="30"/>
      <c r="I270" s="30"/>
      <c r="J270" s="31" t="str">
        <f t="shared" si="47"/>
        <v/>
      </c>
      <c r="K270" s="26" t="str">
        <f t="shared" si="48"/>
        <v/>
      </c>
      <c r="L270" s="28"/>
      <c r="M270" s="29"/>
      <c r="N270" s="26" t="str">
        <f t="shared" si="49"/>
        <v/>
      </c>
      <c r="O270" s="32" t="str">
        <f t="shared" si="50"/>
        <v/>
      </c>
      <c r="P270" s="33" t="str">
        <f t="shared" si="51"/>
        <v/>
      </c>
      <c r="Q270" s="33" t="str">
        <f t="shared" si="52"/>
        <v/>
      </c>
      <c r="R270" s="33" t="str">
        <f t="shared" si="53"/>
        <v/>
      </c>
      <c r="S270" s="31" t="str">
        <f t="shared" si="54"/>
        <v/>
      </c>
      <c r="T270" s="27"/>
    </row>
    <row r="271" spans="1:20" ht="27.75" customHeight="1" x14ac:dyDescent="0.25">
      <c r="A271" s="18" t="str">
        <f t="shared" si="44"/>
        <v/>
      </c>
      <c r="B271" s="18" t="str">
        <f t="shared" si="45"/>
        <v/>
      </c>
      <c r="C271" s="19"/>
      <c r="D271" s="20"/>
      <c r="E271" s="18" t="str">
        <f t="shared" si="46"/>
        <v/>
      </c>
      <c r="F271" s="20"/>
      <c r="G271" s="21"/>
      <c r="H271" s="22"/>
      <c r="I271" s="22"/>
      <c r="J271" s="23" t="str">
        <f t="shared" si="47"/>
        <v/>
      </c>
      <c r="K271" s="18" t="str">
        <f t="shared" si="48"/>
        <v/>
      </c>
      <c r="L271" s="20"/>
      <c r="M271" s="21"/>
      <c r="N271" s="18" t="str">
        <f t="shared" si="49"/>
        <v/>
      </c>
      <c r="O271" s="24" t="str">
        <f t="shared" si="50"/>
        <v/>
      </c>
      <c r="P271" s="25" t="str">
        <f t="shared" si="51"/>
        <v/>
      </c>
      <c r="Q271" s="25" t="str">
        <f t="shared" si="52"/>
        <v/>
      </c>
      <c r="R271" s="25" t="str">
        <f t="shared" si="53"/>
        <v/>
      </c>
      <c r="S271" s="23" t="str">
        <f t="shared" si="54"/>
        <v/>
      </c>
      <c r="T271" s="19"/>
    </row>
    <row r="272" spans="1:20" ht="27.75" customHeight="1" x14ac:dyDescent="0.25">
      <c r="A272" s="26" t="str">
        <f t="shared" si="44"/>
        <v/>
      </c>
      <c r="B272" s="26" t="str">
        <f t="shared" si="45"/>
        <v/>
      </c>
      <c r="C272" s="27"/>
      <c r="D272" s="28"/>
      <c r="E272" s="26" t="str">
        <f t="shared" si="46"/>
        <v/>
      </c>
      <c r="F272" s="28"/>
      <c r="G272" s="29"/>
      <c r="H272" s="30"/>
      <c r="I272" s="30"/>
      <c r="J272" s="31" t="str">
        <f t="shared" si="47"/>
        <v/>
      </c>
      <c r="K272" s="26" t="str">
        <f t="shared" si="48"/>
        <v/>
      </c>
      <c r="L272" s="28"/>
      <c r="M272" s="29"/>
      <c r="N272" s="26" t="str">
        <f t="shared" si="49"/>
        <v/>
      </c>
      <c r="O272" s="32" t="str">
        <f t="shared" si="50"/>
        <v/>
      </c>
      <c r="P272" s="33" t="str">
        <f t="shared" si="51"/>
        <v/>
      </c>
      <c r="Q272" s="33" t="str">
        <f t="shared" si="52"/>
        <v/>
      </c>
      <c r="R272" s="33" t="str">
        <f t="shared" si="53"/>
        <v/>
      </c>
      <c r="S272" s="31" t="str">
        <f t="shared" si="54"/>
        <v/>
      </c>
      <c r="T272" s="27"/>
    </row>
    <row r="273" spans="1:20" ht="27.75" customHeight="1" x14ac:dyDescent="0.25">
      <c r="A273" s="18" t="str">
        <f t="shared" si="44"/>
        <v/>
      </c>
      <c r="B273" s="18" t="str">
        <f t="shared" si="45"/>
        <v/>
      </c>
      <c r="C273" s="19"/>
      <c r="D273" s="20"/>
      <c r="E273" s="18" t="str">
        <f t="shared" si="46"/>
        <v/>
      </c>
      <c r="F273" s="20"/>
      <c r="G273" s="21"/>
      <c r="H273" s="22"/>
      <c r="I273" s="22"/>
      <c r="J273" s="23" t="str">
        <f t="shared" si="47"/>
        <v/>
      </c>
      <c r="K273" s="18" t="str">
        <f t="shared" si="48"/>
        <v/>
      </c>
      <c r="L273" s="20"/>
      <c r="M273" s="21"/>
      <c r="N273" s="18" t="str">
        <f t="shared" si="49"/>
        <v/>
      </c>
      <c r="O273" s="24" t="str">
        <f t="shared" si="50"/>
        <v/>
      </c>
      <c r="P273" s="25" t="str">
        <f t="shared" si="51"/>
        <v/>
      </c>
      <c r="Q273" s="25" t="str">
        <f t="shared" si="52"/>
        <v/>
      </c>
      <c r="R273" s="25" t="str">
        <f t="shared" si="53"/>
        <v/>
      </c>
      <c r="S273" s="23" t="str">
        <f t="shared" si="54"/>
        <v/>
      </c>
      <c r="T273" s="19"/>
    </row>
    <row r="274" spans="1:20" ht="27.75" customHeight="1" x14ac:dyDescent="0.25">
      <c r="A274" s="26" t="str">
        <f t="shared" si="44"/>
        <v/>
      </c>
      <c r="B274" s="26" t="str">
        <f t="shared" si="45"/>
        <v/>
      </c>
      <c r="C274" s="27"/>
      <c r="D274" s="28"/>
      <c r="E274" s="26" t="str">
        <f t="shared" si="46"/>
        <v/>
      </c>
      <c r="F274" s="28"/>
      <c r="G274" s="29"/>
      <c r="H274" s="30"/>
      <c r="I274" s="30"/>
      <c r="J274" s="31" t="str">
        <f t="shared" si="47"/>
        <v/>
      </c>
      <c r="K274" s="26" t="str">
        <f t="shared" si="48"/>
        <v/>
      </c>
      <c r="L274" s="28"/>
      <c r="M274" s="29"/>
      <c r="N274" s="26" t="str">
        <f t="shared" si="49"/>
        <v/>
      </c>
      <c r="O274" s="32" t="str">
        <f t="shared" si="50"/>
        <v/>
      </c>
      <c r="P274" s="33" t="str">
        <f t="shared" si="51"/>
        <v/>
      </c>
      <c r="Q274" s="33" t="str">
        <f t="shared" si="52"/>
        <v/>
      </c>
      <c r="R274" s="33" t="str">
        <f t="shared" si="53"/>
        <v/>
      </c>
      <c r="S274" s="31" t="str">
        <f t="shared" si="54"/>
        <v/>
      </c>
      <c r="T274" s="27"/>
    </row>
    <row r="275" spans="1:20" ht="27.75" customHeight="1" x14ac:dyDescent="0.25">
      <c r="A275" s="18" t="str">
        <f t="shared" si="44"/>
        <v/>
      </c>
      <c r="B275" s="18" t="str">
        <f t="shared" si="45"/>
        <v/>
      </c>
      <c r="C275" s="19"/>
      <c r="D275" s="20"/>
      <c r="E275" s="18" t="str">
        <f t="shared" si="46"/>
        <v/>
      </c>
      <c r="F275" s="20"/>
      <c r="G275" s="21"/>
      <c r="H275" s="22"/>
      <c r="I275" s="22"/>
      <c r="J275" s="23" t="str">
        <f t="shared" si="47"/>
        <v/>
      </c>
      <c r="K275" s="18" t="str">
        <f t="shared" si="48"/>
        <v/>
      </c>
      <c r="L275" s="20"/>
      <c r="M275" s="21"/>
      <c r="N275" s="18" t="str">
        <f t="shared" si="49"/>
        <v/>
      </c>
      <c r="O275" s="24" t="str">
        <f t="shared" si="50"/>
        <v/>
      </c>
      <c r="P275" s="25" t="str">
        <f t="shared" si="51"/>
        <v/>
      </c>
      <c r="Q275" s="25" t="str">
        <f t="shared" si="52"/>
        <v/>
      </c>
      <c r="R275" s="25" t="str">
        <f t="shared" si="53"/>
        <v/>
      </c>
      <c r="S275" s="23" t="str">
        <f t="shared" si="54"/>
        <v/>
      </c>
      <c r="T275" s="19"/>
    </row>
    <row r="276" spans="1:20" ht="27.75" customHeight="1" x14ac:dyDescent="0.25">
      <c r="A276" s="26" t="str">
        <f t="shared" si="44"/>
        <v/>
      </c>
      <c r="B276" s="26" t="str">
        <f t="shared" si="45"/>
        <v/>
      </c>
      <c r="C276" s="27"/>
      <c r="D276" s="28"/>
      <c r="E276" s="26" t="str">
        <f t="shared" si="46"/>
        <v/>
      </c>
      <c r="F276" s="28"/>
      <c r="G276" s="29"/>
      <c r="H276" s="30"/>
      <c r="I276" s="30"/>
      <c r="J276" s="31" t="str">
        <f t="shared" si="47"/>
        <v/>
      </c>
      <c r="K276" s="26" t="str">
        <f t="shared" si="48"/>
        <v/>
      </c>
      <c r="L276" s="28"/>
      <c r="M276" s="29"/>
      <c r="N276" s="26" t="str">
        <f t="shared" si="49"/>
        <v/>
      </c>
      <c r="O276" s="32" t="str">
        <f t="shared" si="50"/>
        <v/>
      </c>
      <c r="P276" s="33" t="str">
        <f t="shared" si="51"/>
        <v/>
      </c>
      <c r="Q276" s="33" t="str">
        <f t="shared" si="52"/>
        <v/>
      </c>
      <c r="R276" s="33" t="str">
        <f t="shared" si="53"/>
        <v/>
      </c>
      <c r="S276" s="31" t="str">
        <f t="shared" si="54"/>
        <v/>
      </c>
      <c r="T276" s="27"/>
    </row>
    <row r="277" spans="1:20" ht="27.75" customHeight="1" x14ac:dyDescent="0.25">
      <c r="A277" s="18" t="str">
        <f t="shared" si="44"/>
        <v/>
      </c>
      <c r="B277" s="18" t="str">
        <f t="shared" si="45"/>
        <v/>
      </c>
      <c r="C277" s="19"/>
      <c r="D277" s="20"/>
      <c r="E277" s="18" t="str">
        <f t="shared" si="46"/>
        <v/>
      </c>
      <c r="F277" s="20"/>
      <c r="G277" s="21"/>
      <c r="H277" s="22"/>
      <c r="I277" s="22"/>
      <c r="J277" s="23" t="str">
        <f t="shared" si="47"/>
        <v/>
      </c>
      <c r="K277" s="18" t="str">
        <f t="shared" si="48"/>
        <v/>
      </c>
      <c r="L277" s="20"/>
      <c r="M277" s="21"/>
      <c r="N277" s="18" t="str">
        <f t="shared" si="49"/>
        <v/>
      </c>
      <c r="O277" s="24" t="str">
        <f t="shared" si="50"/>
        <v/>
      </c>
      <c r="P277" s="25" t="str">
        <f t="shared" si="51"/>
        <v/>
      </c>
      <c r="Q277" s="25" t="str">
        <f t="shared" si="52"/>
        <v/>
      </c>
      <c r="R277" s="25" t="str">
        <f t="shared" si="53"/>
        <v/>
      </c>
      <c r="S277" s="23" t="str">
        <f t="shared" si="54"/>
        <v/>
      </c>
      <c r="T277" s="19"/>
    </row>
    <row r="278" spans="1:20" ht="27.75" customHeight="1" x14ac:dyDescent="0.25">
      <c r="A278" s="26" t="str">
        <f t="shared" si="44"/>
        <v/>
      </c>
      <c r="B278" s="26" t="str">
        <f t="shared" si="45"/>
        <v/>
      </c>
      <c r="C278" s="27"/>
      <c r="D278" s="28"/>
      <c r="E278" s="26" t="str">
        <f t="shared" si="46"/>
        <v/>
      </c>
      <c r="F278" s="28"/>
      <c r="G278" s="29"/>
      <c r="H278" s="30"/>
      <c r="I278" s="30"/>
      <c r="J278" s="31" t="str">
        <f t="shared" si="47"/>
        <v/>
      </c>
      <c r="K278" s="26" t="str">
        <f t="shared" si="48"/>
        <v/>
      </c>
      <c r="L278" s="28"/>
      <c r="M278" s="29"/>
      <c r="N278" s="26" t="str">
        <f t="shared" si="49"/>
        <v/>
      </c>
      <c r="O278" s="32" t="str">
        <f t="shared" si="50"/>
        <v/>
      </c>
      <c r="P278" s="33" t="str">
        <f t="shared" si="51"/>
        <v/>
      </c>
      <c r="Q278" s="33" t="str">
        <f t="shared" si="52"/>
        <v/>
      </c>
      <c r="R278" s="33" t="str">
        <f t="shared" si="53"/>
        <v/>
      </c>
      <c r="S278" s="31" t="str">
        <f t="shared" si="54"/>
        <v/>
      </c>
      <c r="T278" s="27"/>
    </row>
    <row r="279" spans="1:20" ht="27.75" customHeight="1" x14ac:dyDescent="0.25">
      <c r="A279" s="18" t="str">
        <f t="shared" si="44"/>
        <v/>
      </c>
      <c r="B279" s="18" t="str">
        <f t="shared" si="45"/>
        <v/>
      </c>
      <c r="C279" s="19"/>
      <c r="D279" s="20"/>
      <c r="E279" s="18" t="str">
        <f t="shared" si="46"/>
        <v/>
      </c>
      <c r="F279" s="20"/>
      <c r="G279" s="21"/>
      <c r="H279" s="22"/>
      <c r="I279" s="22"/>
      <c r="J279" s="23" t="str">
        <f t="shared" si="47"/>
        <v/>
      </c>
      <c r="K279" s="18" t="str">
        <f t="shared" si="48"/>
        <v/>
      </c>
      <c r="L279" s="20"/>
      <c r="M279" s="21"/>
      <c r="N279" s="18" t="str">
        <f t="shared" si="49"/>
        <v/>
      </c>
      <c r="O279" s="24" t="str">
        <f t="shared" si="50"/>
        <v/>
      </c>
      <c r="P279" s="25" t="str">
        <f t="shared" si="51"/>
        <v/>
      </c>
      <c r="Q279" s="25" t="str">
        <f t="shared" si="52"/>
        <v/>
      </c>
      <c r="R279" s="25" t="str">
        <f t="shared" si="53"/>
        <v/>
      </c>
      <c r="S279" s="23" t="str">
        <f t="shared" si="54"/>
        <v/>
      </c>
      <c r="T279" s="19"/>
    </row>
    <row r="280" spans="1:20" ht="27.75" customHeight="1" x14ac:dyDescent="0.25">
      <c r="A280" s="26" t="str">
        <f t="shared" si="44"/>
        <v/>
      </c>
      <c r="B280" s="26" t="str">
        <f t="shared" si="45"/>
        <v/>
      </c>
      <c r="C280" s="27"/>
      <c r="D280" s="28"/>
      <c r="E280" s="26" t="str">
        <f t="shared" si="46"/>
        <v/>
      </c>
      <c r="F280" s="28"/>
      <c r="G280" s="29"/>
      <c r="H280" s="30"/>
      <c r="I280" s="30"/>
      <c r="J280" s="31" t="str">
        <f t="shared" si="47"/>
        <v/>
      </c>
      <c r="K280" s="26" t="str">
        <f t="shared" si="48"/>
        <v/>
      </c>
      <c r="L280" s="28"/>
      <c r="M280" s="29"/>
      <c r="N280" s="26" t="str">
        <f t="shared" si="49"/>
        <v/>
      </c>
      <c r="O280" s="32" t="str">
        <f t="shared" si="50"/>
        <v/>
      </c>
      <c r="P280" s="33" t="str">
        <f t="shared" si="51"/>
        <v/>
      </c>
      <c r="Q280" s="33" t="str">
        <f t="shared" si="52"/>
        <v/>
      </c>
      <c r="R280" s="33" t="str">
        <f t="shared" si="53"/>
        <v/>
      </c>
      <c r="S280" s="31" t="str">
        <f t="shared" si="54"/>
        <v/>
      </c>
      <c r="T280" s="27"/>
    </row>
    <row r="281" spans="1:20" ht="27.75" customHeight="1" x14ac:dyDescent="0.25">
      <c r="A281" s="18" t="str">
        <f t="shared" si="44"/>
        <v/>
      </c>
      <c r="B281" s="18" t="str">
        <f t="shared" si="45"/>
        <v/>
      </c>
      <c r="C281" s="19"/>
      <c r="D281" s="20"/>
      <c r="E281" s="18" t="str">
        <f t="shared" si="46"/>
        <v/>
      </c>
      <c r="F281" s="20"/>
      <c r="G281" s="21"/>
      <c r="H281" s="22"/>
      <c r="I281" s="22"/>
      <c r="J281" s="23" t="str">
        <f t="shared" si="47"/>
        <v/>
      </c>
      <c r="K281" s="18" t="str">
        <f t="shared" si="48"/>
        <v/>
      </c>
      <c r="L281" s="20"/>
      <c r="M281" s="21"/>
      <c r="N281" s="18" t="str">
        <f t="shared" si="49"/>
        <v/>
      </c>
      <c r="O281" s="24" t="str">
        <f t="shared" si="50"/>
        <v/>
      </c>
      <c r="P281" s="25" t="str">
        <f t="shared" si="51"/>
        <v/>
      </c>
      <c r="Q281" s="25" t="str">
        <f t="shared" si="52"/>
        <v/>
      </c>
      <c r="R281" s="25" t="str">
        <f t="shared" si="53"/>
        <v/>
      </c>
      <c r="S281" s="23" t="str">
        <f t="shared" si="54"/>
        <v/>
      </c>
      <c r="T281" s="19"/>
    </row>
    <row r="282" spans="1:20" ht="27.75" customHeight="1" x14ac:dyDescent="0.25">
      <c r="A282" s="26" t="str">
        <f t="shared" si="44"/>
        <v/>
      </c>
      <c r="B282" s="26" t="str">
        <f t="shared" si="45"/>
        <v/>
      </c>
      <c r="C282" s="27"/>
      <c r="D282" s="28"/>
      <c r="E282" s="26" t="str">
        <f t="shared" si="46"/>
        <v/>
      </c>
      <c r="F282" s="28"/>
      <c r="G282" s="29"/>
      <c r="H282" s="30"/>
      <c r="I282" s="30"/>
      <c r="J282" s="31" t="str">
        <f t="shared" si="47"/>
        <v/>
      </c>
      <c r="K282" s="26" t="str">
        <f t="shared" si="48"/>
        <v/>
      </c>
      <c r="L282" s="28"/>
      <c r="M282" s="29"/>
      <c r="N282" s="26" t="str">
        <f t="shared" si="49"/>
        <v/>
      </c>
      <c r="O282" s="32" t="str">
        <f t="shared" si="50"/>
        <v/>
      </c>
      <c r="P282" s="33" t="str">
        <f t="shared" si="51"/>
        <v/>
      </c>
      <c r="Q282" s="33" t="str">
        <f t="shared" si="52"/>
        <v/>
      </c>
      <c r="R282" s="33" t="str">
        <f t="shared" si="53"/>
        <v/>
      </c>
      <c r="S282" s="31" t="str">
        <f t="shared" si="54"/>
        <v/>
      </c>
      <c r="T282" s="27"/>
    </row>
    <row r="283" spans="1:20" ht="27.75" customHeight="1" x14ac:dyDescent="0.25">
      <c r="A283" s="18" t="str">
        <f t="shared" si="44"/>
        <v/>
      </c>
      <c r="B283" s="18" t="str">
        <f t="shared" si="45"/>
        <v/>
      </c>
      <c r="C283" s="19"/>
      <c r="D283" s="20"/>
      <c r="E283" s="18" t="str">
        <f t="shared" si="46"/>
        <v/>
      </c>
      <c r="F283" s="20"/>
      <c r="G283" s="21"/>
      <c r="H283" s="22"/>
      <c r="I283" s="22"/>
      <c r="J283" s="23" t="str">
        <f t="shared" si="47"/>
        <v/>
      </c>
      <c r="K283" s="18" t="str">
        <f t="shared" si="48"/>
        <v/>
      </c>
      <c r="L283" s="20"/>
      <c r="M283" s="21"/>
      <c r="N283" s="18" t="str">
        <f t="shared" si="49"/>
        <v/>
      </c>
      <c r="O283" s="24" t="str">
        <f t="shared" si="50"/>
        <v/>
      </c>
      <c r="P283" s="25" t="str">
        <f t="shared" si="51"/>
        <v/>
      </c>
      <c r="Q283" s="25" t="str">
        <f t="shared" si="52"/>
        <v/>
      </c>
      <c r="R283" s="25" t="str">
        <f t="shared" si="53"/>
        <v/>
      </c>
      <c r="S283" s="23" t="str">
        <f t="shared" si="54"/>
        <v/>
      </c>
      <c r="T283" s="19"/>
    </row>
    <row r="284" spans="1:20" ht="27.75" customHeight="1" x14ac:dyDescent="0.25">
      <c r="A284" s="26" t="str">
        <f t="shared" si="44"/>
        <v/>
      </c>
      <c r="B284" s="26" t="str">
        <f t="shared" si="45"/>
        <v/>
      </c>
      <c r="C284" s="27"/>
      <c r="D284" s="28"/>
      <c r="E284" s="26" t="str">
        <f t="shared" si="46"/>
        <v/>
      </c>
      <c r="F284" s="28"/>
      <c r="G284" s="29"/>
      <c r="H284" s="30"/>
      <c r="I284" s="30"/>
      <c r="J284" s="31" t="str">
        <f t="shared" si="47"/>
        <v/>
      </c>
      <c r="K284" s="26" t="str">
        <f t="shared" si="48"/>
        <v/>
      </c>
      <c r="L284" s="28"/>
      <c r="M284" s="29"/>
      <c r="N284" s="26" t="str">
        <f t="shared" si="49"/>
        <v/>
      </c>
      <c r="O284" s="32" t="str">
        <f t="shared" si="50"/>
        <v/>
      </c>
      <c r="P284" s="33" t="str">
        <f t="shared" si="51"/>
        <v/>
      </c>
      <c r="Q284" s="33" t="str">
        <f t="shared" si="52"/>
        <v/>
      </c>
      <c r="R284" s="33" t="str">
        <f t="shared" si="53"/>
        <v/>
      </c>
      <c r="S284" s="31" t="str">
        <f t="shared" si="54"/>
        <v/>
      </c>
      <c r="T284" s="27"/>
    </row>
    <row r="285" spans="1:20" ht="27.75" customHeight="1" x14ac:dyDescent="0.25">
      <c r="A285" s="18" t="str">
        <f t="shared" si="44"/>
        <v/>
      </c>
      <c r="B285" s="18" t="str">
        <f t="shared" si="45"/>
        <v/>
      </c>
      <c r="C285" s="19"/>
      <c r="D285" s="20"/>
      <c r="E285" s="18" t="str">
        <f t="shared" si="46"/>
        <v/>
      </c>
      <c r="F285" s="20"/>
      <c r="G285" s="21"/>
      <c r="H285" s="22"/>
      <c r="I285" s="22"/>
      <c r="J285" s="23" t="str">
        <f t="shared" si="47"/>
        <v/>
      </c>
      <c r="K285" s="18" t="str">
        <f t="shared" si="48"/>
        <v/>
      </c>
      <c r="L285" s="20"/>
      <c r="M285" s="21"/>
      <c r="N285" s="18" t="str">
        <f t="shared" si="49"/>
        <v/>
      </c>
      <c r="O285" s="24" t="str">
        <f t="shared" si="50"/>
        <v/>
      </c>
      <c r="P285" s="25" t="str">
        <f t="shared" si="51"/>
        <v/>
      </c>
      <c r="Q285" s="25" t="str">
        <f t="shared" si="52"/>
        <v/>
      </c>
      <c r="R285" s="25" t="str">
        <f t="shared" si="53"/>
        <v/>
      </c>
      <c r="S285" s="23" t="str">
        <f t="shared" si="54"/>
        <v/>
      </c>
      <c r="T285" s="19"/>
    </row>
    <row r="286" spans="1:20" ht="27.75" customHeight="1" x14ac:dyDescent="0.25">
      <c r="A286" s="26" t="str">
        <f t="shared" si="44"/>
        <v/>
      </c>
      <c r="B286" s="26" t="str">
        <f t="shared" si="45"/>
        <v/>
      </c>
      <c r="C286" s="27"/>
      <c r="D286" s="28"/>
      <c r="E286" s="26" t="str">
        <f t="shared" si="46"/>
        <v/>
      </c>
      <c r="F286" s="28"/>
      <c r="G286" s="29"/>
      <c r="H286" s="30"/>
      <c r="I286" s="30"/>
      <c r="J286" s="31" t="str">
        <f t="shared" si="47"/>
        <v/>
      </c>
      <c r="K286" s="26" t="str">
        <f t="shared" si="48"/>
        <v/>
      </c>
      <c r="L286" s="28"/>
      <c r="M286" s="29"/>
      <c r="N286" s="26" t="str">
        <f t="shared" si="49"/>
        <v/>
      </c>
      <c r="O286" s="32" t="str">
        <f t="shared" si="50"/>
        <v/>
      </c>
      <c r="P286" s="33" t="str">
        <f t="shared" si="51"/>
        <v/>
      </c>
      <c r="Q286" s="33" t="str">
        <f t="shared" si="52"/>
        <v/>
      </c>
      <c r="R286" s="33" t="str">
        <f t="shared" si="53"/>
        <v/>
      </c>
      <c r="S286" s="31" t="str">
        <f t="shared" si="54"/>
        <v/>
      </c>
      <c r="T286" s="27"/>
    </row>
    <row r="287" spans="1:20" ht="27.75" customHeight="1" x14ac:dyDescent="0.25">
      <c r="A287" s="18" t="str">
        <f t="shared" si="44"/>
        <v/>
      </c>
      <c r="B287" s="18" t="str">
        <f t="shared" si="45"/>
        <v/>
      </c>
      <c r="C287" s="19"/>
      <c r="D287" s="20"/>
      <c r="E287" s="18" t="str">
        <f t="shared" si="46"/>
        <v/>
      </c>
      <c r="F287" s="20"/>
      <c r="G287" s="21"/>
      <c r="H287" s="22"/>
      <c r="I287" s="22"/>
      <c r="J287" s="23" t="str">
        <f t="shared" si="47"/>
        <v/>
      </c>
      <c r="K287" s="18" t="str">
        <f t="shared" si="48"/>
        <v/>
      </c>
      <c r="L287" s="20"/>
      <c r="M287" s="21"/>
      <c r="N287" s="18" t="str">
        <f t="shared" si="49"/>
        <v/>
      </c>
      <c r="O287" s="24" t="str">
        <f t="shared" si="50"/>
        <v/>
      </c>
      <c r="P287" s="25" t="str">
        <f t="shared" si="51"/>
        <v/>
      </c>
      <c r="Q287" s="25" t="str">
        <f t="shared" si="52"/>
        <v/>
      </c>
      <c r="R287" s="25" t="str">
        <f t="shared" si="53"/>
        <v/>
      </c>
      <c r="S287" s="23" t="str">
        <f t="shared" si="54"/>
        <v/>
      </c>
      <c r="T287" s="19"/>
    </row>
    <row r="288" spans="1:20" ht="27.75" customHeight="1" x14ac:dyDescent="0.25">
      <c r="A288" s="26" t="str">
        <f t="shared" si="44"/>
        <v/>
      </c>
      <c r="B288" s="26" t="str">
        <f t="shared" si="45"/>
        <v/>
      </c>
      <c r="C288" s="27"/>
      <c r="D288" s="28"/>
      <c r="E288" s="26" t="str">
        <f t="shared" si="46"/>
        <v/>
      </c>
      <c r="F288" s="28"/>
      <c r="G288" s="29"/>
      <c r="H288" s="30"/>
      <c r="I288" s="30"/>
      <c r="J288" s="31" t="str">
        <f t="shared" si="47"/>
        <v/>
      </c>
      <c r="K288" s="26" t="str">
        <f t="shared" si="48"/>
        <v/>
      </c>
      <c r="L288" s="28"/>
      <c r="M288" s="29"/>
      <c r="N288" s="26" t="str">
        <f t="shared" si="49"/>
        <v/>
      </c>
      <c r="O288" s="32" t="str">
        <f t="shared" si="50"/>
        <v/>
      </c>
      <c r="P288" s="33" t="str">
        <f t="shared" si="51"/>
        <v/>
      </c>
      <c r="Q288" s="33" t="str">
        <f t="shared" si="52"/>
        <v/>
      </c>
      <c r="R288" s="33" t="str">
        <f t="shared" si="53"/>
        <v/>
      </c>
      <c r="S288" s="31" t="str">
        <f t="shared" si="54"/>
        <v/>
      </c>
      <c r="T288" s="27"/>
    </row>
    <row r="289" spans="1:20" ht="27.75" customHeight="1" x14ac:dyDescent="0.25">
      <c r="A289" s="18" t="str">
        <f t="shared" si="44"/>
        <v/>
      </c>
      <c r="B289" s="18" t="str">
        <f t="shared" si="45"/>
        <v/>
      </c>
      <c r="C289" s="19"/>
      <c r="D289" s="20"/>
      <c r="E289" s="18" t="str">
        <f t="shared" si="46"/>
        <v/>
      </c>
      <c r="F289" s="20"/>
      <c r="G289" s="21"/>
      <c r="H289" s="22"/>
      <c r="I289" s="22"/>
      <c r="J289" s="23" t="str">
        <f t="shared" si="47"/>
        <v/>
      </c>
      <c r="K289" s="18" t="str">
        <f t="shared" si="48"/>
        <v/>
      </c>
      <c r="L289" s="20"/>
      <c r="M289" s="21"/>
      <c r="N289" s="18" t="str">
        <f t="shared" si="49"/>
        <v/>
      </c>
      <c r="O289" s="24" t="str">
        <f t="shared" si="50"/>
        <v/>
      </c>
      <c r="P289" s="25" t="str">
        <f t="shared" si="51"/>
        <v/>
      </c>
      <c r="Q289" s="25" t="str">
        <f t="shared" si="52"/>
        <v/>
      </c>
      <c r="R289" s="25" t="str">
        <f t="shared" si="53"/>
        <v/>
      </c>
      <c r="S289" s="23" t="str">
        <f t="shared" si="54"/>
        <v/>
      </c>
      <c r="T289" s="19"/>
    </row>
    <row r="290" spans="1:20" ht="27.75" customHeight="1" x14ac:dyDescent="0.25">
      <c r="A290" s="26" t="str">
        <f t="shared" si="44"/>
        <v/>
      </c>
      <c r="B290" s="26" t="str">
        <f t="shared" si="45"/>
        <v/>
      </c>
      <c r="C290" s="27"/>
      <c r="D290" s="28"/>
      <c r="E290" s="26" t="str">
        <f t="shared" si="46"/>
        <v/>
      </c>
      <c r="F290" s="28"/>
      <c r="G290" s="29"/>
      <c r="H290" s="30"/>
      <c r="I290" s="30"/>
      <c r="J290" s="31" t="str">
        <f t="shared" si="47"/>
        <v/>
      </c>
      <c r="K290" s="26" t="str">
        <f t="shared" si="48"/>
        <v/>
      </c>
      <c r="L290" s="28"/>
      <c r="M290" s="29"/>
      <c r="N290" s="26" t="str">
        <f t="shared" si="49"/>
        <v/>
      </c>
      <c r="O290" s="32" t="str">
        <f t="shared" si="50"/>
        <v/>
      </c>
      <c r="P290" s="33" t="str">
        <f t="shared" si="51"/>
        <v/>
      </c>
      <c r="Q290" s="33" t="str">
        <f t="shared" si="52"/>
        <v/>
      </c>
      <c r="R290" s="33" t="str">
        <f t="shared" si="53"/>
        <v/>
      </c>
      <c r="S290" s="31" t="str">
        <f t="shared" si="54"/>
        <v/>
      </c>
      <c r="T290" s="27"/>
    </row>
    <row r="291" spans="1:20" ht="27.75" customHeight="1" x14ac:dyDescent="0.25">
      <c r="A291" s="18" t="str">
        <f t="shared" si="44"/>
        <v/>
      </c>
      <c r="B291" s="18" t="str">
        <f t="shared" si="45"/>
        <v/>
      </c>
      <c r="C291" s="19"/>
      <c r="D291" s="20"/>
      <c r="E291" s="18" t="str">
        <f t="shared" si="46"/>
        <v/>
      </c>
      <c r="F291" s="20"/>
      <c r="G291" s="21"/>
      <c r="H291" s="22"/>
      <c r="I291" s="22"/>
      <c r="J291" s="23" t="str">
        <f t="shared" si="47"/>
        <v/>
      </c>
      <c r="K291" s="18" t="str">
        <f t="shared" si="48"/>
        <v/>
      </c>
      <c r="L291" s="20"/>
      <c r="M291" s="21"/>
      <c r="N291" s="18" t="str">
        <f t="shared" si="49"/>
        <v/>
      </c>
      <c r="O291" s="24" t="str">
        <f t="shared" si="50"/>
        <v/>
      </c>
      <c r="P291" s="25" t="str">
        <f t="shared" si="51"/>
        <v/>
      </c>
      <c r="Q291" s="25" t="str">
        <f t="shared" si="52"/>
        <v/>
      </c>
      <c r="R291" s="25" t="str">
        <f t="shared" si="53"/>
        <v/>
      </c>
      <c r="S291" s="23" t="str">
        <f t="shared" si="54"/>
        <v/>
      </c>
      <c r="T291" s="19"/>
    </row>
    <row r="292" spans="1:20" ht="27.75" customHeight="1" x14ac:dyDescent="0.25">
      <c r="A292" s="26" t="str">
        <f t="shared" si="44"/>
        <v/>
      </c>
      <c r="B292" s="26" t="str">
        <f t="shared" si="45"/>
        <v/>
      </c>
      <c r="C292" s="27"/>
      <c r="D292" s="28"/>
      <c r="E292" s="26" t="str">
        <f t="shared" si="46"/>
        <v/>
      </c>
      <c r="F292" s="28"/>
      <c r="G292" s="29"/>
      <c r="H292" s="30"/>
      <c r="I292" s="30"/>
      <c r="J292" s="31" t="str">
        <f t="shared" si="47"/>
        <v/>
      </c>
      <c r="K292" s="26" t="str">
        <f t="shared" si="48"/>
        <v/>
      </c>
      <c r="L292" s="28"/>
      <c r="M292" s="29"/>
      <c r="N292" s="26" t="str">
        <f t="shared" si="49"/>
        <v/>
      </c>
      <c r="O292" s="32" t="str">
        <f t="shared" si="50"/>
        <v/>
      </c>
      <c r="P292" s="33" t="str">
        <f t="shared" si="51"/>
        <v/>
      </c>
      <c r="Q292" s="33" t="str">
        <f t="shared" si="52"/>
        <v/>
      </c>
      <c r="R292" s="33" t="str">
        <f t="shared" si="53"/>
        <v/>
      </c>
      <c r="S292" s="31" t="str">
        <f t="shared" si="54"/>
        <v/>
      </c>
      <c r="T292" s="27"/>
    </row>
    <row r="293" spans="1:20" ht="27.75" customHeight="1" x14ac:dyDescent="0.25">
      <c r="A293" s="18" t="str">
        <f t="shared" si="44"/>
        <v/>
      </c>
      <c r="B293" s="18" t="str">
        <f t="shared" si="45"/>
        <v/>
      </c>
      <c r="C293" s="19"/>
      <c r="D293" s="20"/>
      <c r="E293" s="18" t="str">
        <f t="shared" si="46"/>
        <v/>
      </c>
      <c r="F293" s="20"/>
      <c r="G293" s="21"/>
      <c r="H293" s="22"/>
      <c r="I293" s="22"/>
      <c r="J293" s="23" t="str">
        <f t="shared" si="47"/>
        <v/>
      </c>
      <c r="K293" s="18" t="str">
        <f t="shared" si="48"/>
        <v/>
      </c>
      <c r="L293" s="20"/>
      <c r="M293" s="21"/>
      <c r="N293" s="18" t="str">
        <f t="shared" si="49"/>
        <v/>
      </c>
      <c r="O293" s="24" t="str">
        <f t="shared" si="50"/>
        <v/>
      </c>
      <c r="P293" s="25" t="str">
        <f t="shared" si="51"/>
        <v/>
      </c>
      <c r="Q293" s="25" t="str">
        <f t="shared" si="52"/>
        <v/>
      </c>
      <c r="R293" s="25" t="str">
        <f t="shared" si="53"/>
        <v/>
      </c>
      <c r="S293" s="23" t="str">
        <f t="shared" si="54"/>
        <v/>
      </c>
      <c r="T293" s="19"/>
    </row>
    <row r="294" spans="1:20" ht="27.75" customHeight="1" x14ac:dyDescent="0.25">
      <c r="A294" s="26" t="str">
        <f t="shared" si="44"/>
        <v/>
      </c>
      <c r="B294" s="26" t="str">
        <f t="shared" si="45"/>
        <v/>
      </c>
      <c r="C294" s="27"/>
      <c r="D294" s="28"/>
      <c r="E294" s="26" t="str">
        <f t="shared" si="46"/>
        <v/>
      </c>
      <c r="F294" s="28"/>
      <c r="G294" s="29"/>
      <c r="H294" s="30"/>
      <c r="I294" s="30"/>
      <c r="J294" s="31" t="str">
        <f t="shared" si="47"/>
        <v/>
      </c>
      <c r="K294" s="26" t="str">
        <f t="shared" si="48"/>
        <v/>
      </c>
      <c r="L294" s="28"/>
      <c r="M294" s="29"/>
      <c r="N294" s="26" t="str">
        <f t="shared" si="49"/>
        <v/>
      </c>
      <c r="O294" s="32" t="str">
        <f t="shared" si="50"/>
        <v/>
      </c>
      <c r="P294" s="33" t="str">
        <f t="shared" si="51"/>
        <v/>
      </c>
      <c r="Q294" s="33" t="str">
        <f t="shared" si="52"/>
        <v/>
      </c>
      <c r="R294" s="33" t="str">
        <f t="shared" si="53"/>
        <v/>
      </c>
      <c r="S294" s="31" t="str">
        <f t="shared" si="54"/>
        <v/>
      </c>
      <c r="T294" s="27"/>
    </row>
    <row r="295" spans="1:20" ht="27.75" customHeight="1" x14ac:dyDescent="0.25">
      <c r="A295" s="18" t="str">
        <f t="shared" si="44"/>
        <v/>
      </c>
      <c r="B295" s="18" t="str">
        <f t="shared" si="45"/>
        <v/>
      </c>
      <c r="C295" s="19"/>
      <c r="D295" s="20"/>
      <c r="E295" s="18" t="str">
        <f t="shared" si="46"/>
        <v/>
      </c>
      <c r="F295" s="20"/>
      <c r="G295" s="21"/>
      <c r="H295" s="22"/>
      <c r="I295" s="22"/>
      <c r="J295" s="23" t="str">
        <f t="shared" si="47"/>
        <v/>
      </c>
      <c r="K295" s="18" t="str">
        <f t="shared" si="48"/>
        <v/>
      </c>
      <c r="L295" s="20"/>
      <c r="M295" s="21"/>
      <c r="N295" s="18" t="str">
        <f t="shared" si="49"/>
        <v/>
      </c>
      <c r="O295" s="24" t="str">
        <f t="shared" si="50"/>
        <v/>
      </c>
      <c r="P295" s="25" t="str">
        <f t="shared" si="51"/>
        <v/>
      </c>
      <c r="Q295" s="25" t="str">
        <f t="shared" si="52"/>
        <v/>
      </c>
      <c r="R295" s="25" t="str">
        <f t="shared" si="53"/>
        <v/>
      </c>
      <c r="S295" s="23" t="str">
        <f t="shared" si="54"/>
        <v/>
      </c>
      <c r="T295" s="19"/>
    </row>
    <row r="296" spans="1:20" ht="27.75" customHeight="1" x14ac:dyDescent="0.25">
      <c r="A296" s="26" t="str">
        <f t="shared" si="44"/>
        <v/>
      </c>
      <c r="B296" s="26" t="str">
        <f t="shared" si="45"/>
        <v/>
      </c>
      <c r="C296" s="27"/>
      <c r="D296" s="28"/>
      <c r="E296" s="26" t="str">
        <f t="shared" si="46"/>
        <v/>
      </c>
      <c r="F296" s="28"/>
      <c r="G296" s="29"/>
      <c r="H296" s="30"/>
      <c r="I296" s="30"/>
      <c r="J296" s="31" t="str">
        <f t="shared" si="47"/>
        <v/>
      </c>
      <c r="K296" s="26" t="str">
        <f t="shared" si="48"/>
        <v/>
      </c>
      <c r="L296" s="28"/>
      <c r="M296" s="29"/>
      <c r="N296" s="26" t="str">
        <f t="shared" si="49"/>
        <v/>
      </c>
      <c r="O296" s="32" t="str">
        <f t="shared" si="50"/>
        <v/>
      </c>
      <c r="P296" s="33" t="str">
        <f t="shared" si="51"/>
        <v/>
      </c>
      <c r="Q296" s="33" t="str">
        <f t="shared" si="52"/>
        <v/>
      </c>
      <c r="R296" s="33" t="str">
        <f t="shared" si="53"/>
        <v/>
      </c>
      <c r="S296" s="31" t="str">
        <f t="shared" si="54"/>
        <v/>
      </c>
      <c r="T296" s="27"/>
    </row>
    <row r="297" spans="1:20" ht="27.75" customHeight="1" x14ac:dyDescent="0.25">
      <c r="A297" s="18" t="str">
        <f t="shared" si="44"/>
        <v/>
      </c>
      <c r="B297" s="18" t="str">
        <f t="shared" si="45"/>
        <v/>
      </c>
      <c r="C297" s="19"/>
      <c r="D297" s="20"/>
      <c r="E297" s="18" t="str">
        <f t="shared" si="46"/>
        <v/>
      </c>
      <c r="F297" s="20"/>
      <c r="G297" s="21"/>
      <c r="H297" s="22"/>
      <c r="I297" s="22"/>
      <c r="J297" s="23" t="str">
        <f t="shared" si="47"/>
        <v/>
      </c>
      <c r="K297" s="18" t="str">
        <f t="shared" si="48"/>
        <v/>
      </c>
      <c r="L297" s="20"/>
      <c r="M297" s="21"/>
      <c r="N297" s="18" t="str">
        <f t="shared" si="49"/>
        <v/>
      </c>
      <c r="O297" s="24" t="str">
        <f t="shared" si="50"/>
        <v/>
      </c>
      <c r="P297" s="25" t="str">
        <f t="shared" si="51"/>
        <v/>
      </c>
      <c r="Q297" s="25" t="str">
        <f t="shared" si="52"/>
        <v/>
      </c>
      <c r="R297" s="25" t="str">
        <f t="shared" si="53"/>
        <v/>
      </c>
      <c r="S297" s="23" t="str">
        <f t="shared" si="54"/>
        <v/>
      </c>
      <c r="T297" s="19"/>
    </row>
    <row r="298" spans="1:20" ht="27.75" customHeight="1" x14ac:dyDescent="0.25">
      <c r="A298" s="26" t="str">
        <f t="shared" si="44"/>
        <v/>
      </c>
      <c r="B298" s="26" t="str">
        <f t="shared" si="45"/>
        <v/>
      </c>
      <c r="C298" s="27"/>
      <c r="D298" s="28"/>
      <c r="E298" s="26" t="str">
        <f t="shared" si="46"/>
        <v/>
      </c>
      <c r="F298" s="28"/>
      <c r="G298" s="29"/>
      <c r="H298" s="30"/>
      <c r="I298" s="30"/>
      <c r="J298" s="31" t="str">
        <f t="shared" si="47"/>
        <v/>
      </c>
      <c r="K298" s="26" t="str">
        <f t="shared" si="48"/>
        <v/>
      </c>
      <c r="L298" s="28"/>
      <c r="M298" s="29"/>
      <c r="N298" s="26" t="str">
        <f t="shared" si="49"/>
        <v/>
      </c>
      <c r="O298" s="32" t="str">
        <f t="shared" si="50"/>
        <v/>
      </c>
      <c r="P298" s="33" t="str">
        <f t="shared" si="51"/>
        <v/>
      </c>
      <c r="Q298" s="33" t="str">
        <f t="shared" si="52"/>
        <v/>
      </c>
      <c r="R298" s="33" t="str">
        <f t="shared" si="53"/>
        <v/>
      </c>
      <c r="S298" s="31" t="str">
        <f t="shared" si="54"/>
        <v/>
      </c>
      <c r="T298" s="27"/>
    </row>
    <row r="299" spans="1:20" ht="27.75" customHeight="1" x14ac:dyDescent="0.25">
      <c r="A299" s="18" t="str">
        <f t="shared" si="44"/>
        <v/>
      </c>
      <c r="B299" s="18" t="str">
        <f t="shared" si="45"/>
        <v/>
      </c>
      <c r="C299" s="19"/>
      <c r="D299" s="20"/>
      <c r="E299" s="18" t="str">
        <f t="shared" si="46"/>
        <v/>
      </c>
      <c r="F299" s="20"/>
      <c r="G299" s="21"/>
      <c r="H299" s="22"/>
      <c r="I299" s="22"/>
      <c r="J299" s="23" t="str">
        <f t="shared" si="47"/>
        <v/>
      </c>
      <c r="K299" s="18" t="str">
        <f t="shared" si="48"/>
        <v/>
      </c>
      <c r="L299" s="20"/>
      <c r="M299" s="21"/>
      <c r="N299" s="18" t="str">
        <f t="shared" si="49"/>
        <v/>
      </c>
      <c r="O299" s="24" t="str">
        <f t="shared" si="50"/>
        <v/>
      </c>
      <c r="P299" s="25" t="str">
        <f t="shared" si="51"/>
        <v/>
      </c>
      <c r="Q299" s="25" t="str">
        <f t="shared" si="52"/>
        <v/>
      </c>
      <c r="R299" s="25" t="str">
        <f t="shared" si="53"/>
        <v/>
      </c>
      <c r="S299" s="23" t="str">
        <f t="shared" si="54"/>
        <v/>
      </c>
      <c r="T299" s="19"/>
    </row>
    <row r="300" spans="1:20" ht="27.75" customHeight="1" x14ac:dyDescent="0.25">
      <c r="A300" s="26" t="str">
        <f t="shared" si="44"/>
        <v/>
      </c>
      <c r="B300" s="26" t="str">
        <f t="shared" si="45"/>
        <v/>
      </c>
      <c r="C300" s="27"/>
      <c r="D300" s="28"/>
      <c r="E300" s="26" t="str">
        <f t="shared" si="46"/>
        <v/>
      </c>
      <c r="F300" s="28"/>
      <c r="G300" s="29"/>
      <c r="H300" s="30"/>
      <c r="I300" s="30"/>
      <c r="J300" s="31" t="str">
        <f t="shared" si="47"/>
        <v/>
      </c>
      <c r="K300" s="26" t="str">
        <f t="shared" si="48"/>
        <v/>
      </c>
      <c r="L300" s="28"/>
      <c r="M300" s="29"/>
      <c r="N300" s="26" t="str">
        <f t="shared" si="49"/>
        <v/>
      </c>
      <c r="O300" s="32" t="str">
        <f t="shared" si="50"/>
        <v/>
      </c>
      <c r="P300" s="33" t="str">
        <f t="shared" si="51"/>
        <v/>
      </c>
      <c r="Q300" s="33" t="str">
        <f t="shared" si="52"/>
        <v/>
      </c>
      <c r="R300" s="33" t="str">
        <f t="shared" si="53"/>
        <v/>
      </c>
      <c r="S300" s="31" t="str">
        <f t="shared" si="54"/>
        <v/>
      </c>
      <c r="T300" s="27"/>
    </row>
    <row r="301" spans="1:20" ht="27.75" customHeight="1" x14ac:dyDescent="0.25">
      <c r="A301" s="18" t="str">
        <f t="shared" si="44"/>
        <v/>
      </c>
      <c r="B301" s="18" t="str">
        <f t="shared" si="45"/>
        <v/>
      </c>
      <c r="C301" s="19"/>
      <c r="D301" s="20"/>
      <c r="E301" s="18" t="str">
        <f t="shared" si="46"/>
        <v/>
      </c>
      <c r="F301" s="20"/>
      <c r="G301" s="21"/>
      <c r="H301" s="22"/>
      <c r="I301" s="22"/>
      <c r="J301" s="23" t="str">
        <f t="shared" si="47"/>
        <v/>
      </c>
      <c r="K301" s="18" t="str">
        <f t="shared" si="48"/>
        <v/>
      </c>
      <c r="L301" s="20"/>
      <c r="M301" s="21"/>
      <c r="N301" s="18" t="str">
        <f t="shared" si="49"/>
        <v/>
      </c>
      <c r="O301" s="24" t="str">
        <f t="shared" si="50"/>
        <v/>
      </c>
      <c r="P301" s="25" t="str">
        <f t="shared" si="51"/>
        <v/>
      </c>
      <c r="Q301" s="25" t="str">
        <f t="shared" si="52"/>
        <v/>
      </c>
      <c r="R301" s="25" t="str">
        <f t="shared" si="53"/>
        <v/>
      </c>
      <c r="S301" s="23" t="str">
        <f t="shared" si="54"/>
        <v/>
      </c>
      <c r="T301" s="19"/>
    </row>
    <row r="302" spans="1:20" ht="27.75" customHeight="1" x14ac:dyDescent="0.25">
      <c r="A302" s="26" t="str">
        <f t="shared" si="44"/>
        <v/>
      </c>
      <c r="B302" s="26" t="str">
        <f t="shared" si="45"/>
        <v/>
      </c>
      <c r="C302" s="27"/>
      <c r="D302" s="28"/>
      <c r="E302" s="26" t="str">
        <f t="shared" si="46"/>
        <v/>
      </c>
      <c r="F302" s="28"/>
      <c r="G302" s="29"/>
      <c r="H302" s="30"/>
      <c r="I302" s="30"/>
      <c r="J302" s="31" t="str">
        <f t="shared" si="47"/>
        <v/>
      </c>
      <c r="K302" s="26" t="str">
        <f t="shared" si="48"/>
        <v/>
      </c>
      <c r="L302" s="28"/>
      <c r="M302" s="29"/>
      <c r="N302" s="26" t="str">
        <f t="shared" si="49"/>
        <v/>
      </c>
      <c r="O302" s="32" t="str">
        <f t="shared" si="50"/>
        <v/>
      </c>
      <c r="P302" s="33" t="str">
        <f t="shared" si="51"/>
        <v/>
      </c>
      <c r="Q302" s="33" t="str">
        <f t="shared" si="52"/>
        <v/>
      </c>
      <c r="R302" s="33" t="str">
        <f t="shared" si="53"/>
        <v/>
      </c>
      <c r="S302" s="31" t="str">
        <f t="shared" si="54"/>
        <v/>
      </c>
      <c r="T302" s="27"/>
    </row>
    <row r="303" spans="1:20" ht="27.75" customHeight="1" x14ac:dyDescent="0.25">
      <c r="A303" s="18" t="str">
        <f t="shared" si="44"/>
        <v/>
      </c>
      <c r="B303" s="18" t="str">
        <f t="shared" si="45"/>
        <v/>
      </c>
      <c r="C303" s="19"/>
      <c r="D303" s="20"/>
      <c r="E303" s="18" t="str">
        <f t="shared" si="46"/>
        <v/>
      </c>
      <c r="F303" s="20"/>
      <c r="G303" s="21"/>
      <c r="H303" s="22"/>
      <c r="I303" s="22"/>
      <c r="J303" s="23" t="str">
        <f t="shared" si="47"/>
        <v/>
      </c>
      <c r="K303" s="18" t="str">
        <f t="shared" si="48"/>
        <v/>
      </c>
      <c r="L303" s="20"/>
      <c r="M303" s="21"/>
      <c r="N303" s="18" t="str">
        <f t="shared" si="49"/>
        <v/>
      </c>
      <c r="O303" s="24" t="str">
        <f t="shared" si="50"/>
        <v/>
      </c>
      <c r="P303" s="25" t="str">
        <f t="shared" si="51"/>
        <v/>
      </c>
      <c r="Q303" s="25" t="str">
        <f t="shared" si="52"/>
        <v/>
      </c>
      <c r="R303" s="25" t="str">
        <f t="shared" si="53"/>
        <v/>
      </c>
      <c r="S303" s="23" t="str">
        <f t="shared" si="54"/>
        <v/>
      </c>
      <c r="T303" s="19"/>
    </row>
    <row r="304" spans="1:20" ht="27.75" customHeight="1" x14ac:dyDescent="0.25">
      <c r="A304" s="26" t="str">
        <f t="shared" si="44"/>
        <v/>
      </c>
      <c r="B304" s="26" t="str">
        <f t="shared" si="45"/>
        <v/>
      </c>
      <c r="C304" s="27"/>
      <c r="D304" s="28"/>
      <c r="E304" s="26" t="str">
        <f t="shared" si="46"/>
        <v/>
      </c>
      <c r="F304" s="28"/>
      <c r="G304" s="29"/>
      <c r="H304" s="30"/>
      <c r="I304" s="30"/>
      <c r="J304" s="31" t="str">
        <f t="shared" si="47"/>
        <v/>
      </c>
      <c r="K304" s="26" t="str">
        <f t="shared" si="48"/>
        <v/>
      </c>
      <c r="L304" s="28"/>
      <c r="M304" s="29"/>
      <c r="N304" s="26" t="str">
        <f t="shared" si="49"/>
        <v/>
      </c>
      <c r="O304" s="32" t="str">
        <f t="shared" si="50"/>
        <v/>
      </c>
      <c r="P304" s="33" t="str">
        <f t="shared" si="51"/>
        <v/>
      </c>
      <c r="Q304" s="33" t="str">
        <f t="shared" si="52"/>
        <v/>
      </c>
      <c r="R304" s="33" t="str">
        <f t="shared" si="53"/>
        <v/>
      </c>
      <c r="S304" s="31" t="str">
        <f t="shared" si="54"/>
        <v/>
      </c>
      <c r="T304" s="27"/>
    </row>
    <row r="305" spans="1:20" ht="27.75" customHeight="1" x14ac:dyDescent="0.25">
      <c r="A305" s="18" t="str">
        <f t="shared" si="44"/>
        <v/>
      </c>
      <c r="B305" s="18" t="str">
        <f t="shared" si="45"/>
        <v/>
      </c>
      <c r="C305" s="19"/>
      <c r="D305" s="20"/>
      <c r="E305" s="18" t="str">
        <f t="shared" si="46"/>
        <v/>
      </c>
      <c r="F305" s="20"/>
      <c r="G305" s="21"/>
      <c r="H305" s="22"/>
      <c r="I305" s="22"/>
      <c r="J305" s="23" t="str">
        <f t="shared" si="47"/>
        <v/>
      </c>
      <c r="K305" s="18" t="str">
        <f t="shared" si="48"/>
        <v/>
      </c>
      <c r="L305" s="20"/>
      <c r="M305" s="21"/>
      <c r="N305" s="18" t="str">
        <f t="shared" si="49"/>
        <v/>
      </c>
      <c r="O305" s="24" t="str">
        <f t="shared" si="50"/>
        <v/>
      </c>
      <c r="P305" s="25" t="str">
        <f t="shared" si="51"/>
        <v/>
      </c>
      <c r="Q305" s="25" t="str">
        <f t="shared" si="52"/>
        <v/>
      </c>
      <c r="R305" s="25" t="str">
        <f t="shared" si="53"/>
        <v/>
      </c>
      <c r="S305" s="23" t="str">
        <f t="shared" si="54"/>
        <v/>
      </c>
      <c r="T305" s="19"/>
    </row>
    <row r="306" spans="1:20" ht="27.75" customHeight="1" x14ac:dyDescent="0.25">
      <c r="A306" s="26" t="str">
        <f t="shared" si="44"/>
        <v/>
      </c>
      <c r="B306" s="26" t="str">
        <f t="shared" si="45"/>
        <v/>
      </c>
      <c r="C306" s="27"/>
      <c r="D306" s="28"/>
      <c r="E306" s="26" t="str">
        <f t="shared" si="46"/>
        <v/>
      </c>
      <c r="F306" s="28"/>
      <c r="G306" s="29"/>
      <c r="H306" s="30"/>
      <c r="I306" s="30"/>
      <c r="J306" s="31" t="str">
        <f t="shared" si="47"/>
        <v/>
      </c>
      <c r="K306" s="26" t="str">
        <f t="shared" si="48"/>
        <v/>
      </c>
      <c r="L306" s="28"/>
      <c r="M306" s="29"/>
      <c r="N306" s="26" t="str">
        <f t="shared" si="49"/>
        <v/>
      </c>
      <c r="O306" s="32" t="str">
        <f t="shared" si="50"/>
        <v/>
      </c>
      <c r="P306" s="33" t="str">
        <f t="shared" si="51"/>
        <v/>
      </c>
      <c r="Q306" s="33" t="str">
        <f t="shared" si="52"/>
        <v/>
      </c>
      <c r="R306" s="33" t="str">
        <f t="shared" si="53"/>
        <v/>
      </c>
      <c r="S306" s="31" t="str">
        <f t="shared" si="54"/>
        <v/>
      </c>
      <c r="T306" s="27"/>
    </row>
    <row r="307" spans="1:20" ht="27.75" customHeight="1" x14ac:dyDescent="0.25">
      <c r="A307" s="18" t="str">
        <f t="shared" si="44"/>
        <v/>
      </c>
      <c r="B307" s="18" t="str">
        <f t="shared" si="45"/>
        <v/>
      </c>
      <c r="C307" s="19"/>
      <c r="D307" s="20"/>
      <c r="E307" s="18" t="str">
        <f t="shared" si="46"/>
        <v/>
      </c>
      <c r="F307" s="20"/>
      <c r="G307" s="21"/>
      <c r="H307" s="22"/>
      <c r="I307" s="22"/>
      <c r="J307" s="23" t="str">
        <f t="shared" si="47"/>
        <v/>
      </c>
      <c r="K307" s="18" t="str">
        <f t="shared" si="48"/>
        <v/>
      </c>
      <c r="L307" s="20"/>
      <c r="M307" s="21"/>
      <c r="N307" s="18" t="str">
        <f t="shared" si="49"/>
        <v/>
      </c>
      <c r="O307" s="24" t="str">
        <f t="shared" si="50"/>
        <v/>
      </c>
      <c r="P307" s="25" t="str">
        <f t="shared" si="51"/>
        <v/>
      </c>
      <c r="Q307" s="25" t="str">
        <f t="shared" si="52"/>
        <v/>
      </c>
      <c r="R307" s="25" t="str">
        <f t="shared" si="53"/>
        <v/>
      </c>
      <c r="S307" s="23" t="str">
        <f t="shared" si="54"/>
        <v/>
      </c>
      <c r="T307" s="19"/>
    </row>
    <row r="308" spans="1:20" ht="27.75" customHeight="1" x14ac:dyDescent="0.25">
      <c r="A308" s="26" t="str">
        <f t="shared" si="44"/>
        <v/>
      </c>
      <c r="B308" s="26" t="str">
        <f t="shared" si="45"/>
        <v/>
      </c>
      <c r="C308" s="27"/>
      <c r="D308" s="28"/>
      <c r="E308" s="26" t="str">
        <f t="shared" si="46"/>
        <v/>
      </c>
      <c r="F308" s="28"/>
      <c r="G308" s="29"/>
      <c r="H308" s="30"/>
      <c r="I308" s="30"/>
      <c r="J308" s="31" t="str">
        <f t="shared" si="47"/>
        <v/>
      </c>
      <c r="K308" s="26" t="str">
        <f t="shared" si="48"/>
        <v/>
      </c>
      <c r="L308" s="28"/>
      <c r="M308" s="29"/>
      <c r="N308" s="26" t="str">
        <f t="shared" si="49"/>
        <v/>
      </c>
      <c r="O308" s="32" t="str">
        <f t="shared" si="50"/>
        <v/>
      </c>
      <c r="P308" s="33" t="str">
        <f t="shared" si="51"/>
        <v/>
      </c>
      <c r="Q308" s="33" t="str">
        <f t="shared" si="52"/>
        <v/>
      </c>
      <c r="R308" s="33" t="str">
        <f t="shared" si="53"/>
        <v/>
      </c>
      <c r="S308" s="31" t="str">
        <f t="shared" si="54"/>
        <v/>
      </c>
      <c r="T308" s="27"/>
    </row>
    <row r="309" spans="1:20" ht="27.75" customHeight="1" x14ac:dyDescent="0.25">
      <c r="A309" s="18" t="str">
        <f t="shared" si="44"/>
        <v/>
      </c>
      <c r="B309" s="18" t="str">
        <f t="shared" si="45"/>
        <v/>
      </c>
      <c r="C309" s="19"/>
      <c r="D309" s="20"/>
      <c r="E309" s="18" t="str">
        <f t="shared" si="46"/>
        <v/>
      </c>
      <c r="F309" s="20"/>
      <c r="G309" s="21"/>
      <c r="H309" s="22"/>
      <c r="I309" s="22"/>
      <c r="J309" s="23" t="str">
        <f t="shared" si="47"/>
        <v/>
      </c>
      <c r="K309" s="18" t="str">
        <f t="shared" si="48"/>
        <v/>
      </c>
      <c r="L309" s="20"/>
      <c r="M309" s="21"/>
      <c r="N309" s="18" t="str">
        <f t="shared" si="49"/>
        <v/>
      </c>
      <c r="O309" s="24" t="str">
        <f t="shared" si="50"/>
        <v/>
      </c>
      <c r="P309" s="25" t="str">
        <f t="shared" si="51"/>
        <v/>
      </c>
      <c r="Q309" s="25" t="str">
        <f t="shared" si="52"/>
        <v/>
      </c>
      <c r="R309" s="25" t="str">
        <f t="shared" si="53"/>
        <v/>
      </c>
      <c r="S309" s="23" t="str">
        <f t="shared" si="54"/>
        <v/>
      </c>
      <c r="T309" s="19"/>
    </row>
    <row r="310" spans="1:20" ht="27.75" customHeight="1" x14ac:dyDescent="0.25">
      <c r="A310" s="26" t="str">
        <f t="shared" si="44"/>
        <v/>
      </c>
      <c r="B310" s="26" t="str">
        <f t="shared" si="45"/>
        <v/>
      </c>
      <c r="C310" s="27"/>
      <c r="D310" s="28"/>
      <c r="E310" s="26" t="str">
        <f t="shared" si="46"/>
        <v/>
      </c>
      <c r="F310" s="28"/>
      <c r="G310" s="29"/>
      <c r="H310" s="30"/>
      <c r="I310" s="30"/>
      <c r="J310" s="31" t="str">
        <f t="shared" si="47"/>
        <v/>
      </c>
      <c r="K310" s="26" t="str">
        <f t="shared" si="48"/>
        <v/>
      </c>
      <c r="L310" s="28"/>
      <c r="M310" s="29"/>
      <c r="N310" s="26" t="str">
        <f t="shared" si="49"/>
        <v/>
      </c>
      <c r="O310" s="32" t="str">
        <f t="shared" si="50"/>
        <v/>
      </c>
      <c r="P310" s="33" t="str">
        <f t="shared" si="51"/>
        <v/>
      </c>
      <c r="Q310" s="33" t="str">
        <f t="shared" si="52"/>
        <v/>
      </c>
      <c r="R310" s="33" t="str">
        <f t="shared" si="53"/>
        <v/>
      </c>
      <c r="S310" s="31" t="str">
        <f t="shared" si="54"/>
        <v/>
      </c>
      <c r="T310" s="27"/>
    </row>
    <row r="311" spans="1:20" ht="27.75" customHeight="1" x14ac:dyDescent="0.25">
      <c r="A311" s="18" t="str">
        <f t="shared" si="44"/>
        <v/>
      </c>
      <c r="B311" s="18" t="str">
        <f t="shared" si="45"/>
        <v/>
      </c>
      <c r="C311" s="19"/>
      <c r="D311" s="20"/>
      <c r="E311" s="18" t="str">
        <f t="shared" si="46"/>
        <v/>
      </c>
      <c r="F311" s="20"/>
      <c r="G311" s="21"/>
      <c r="H311" s="22"/>
      <c r="I311" s="22"/>
      <c r="J311" s="23" t="str">
        <f t="shared" si="47"/>
        <v/>
      </c>
      <c r="K311" s="18" t="str">
        <f t="shared" si="48"/>
        <v/>
      </c>
      <c r="L311" s="20"/>
      <c r="M311" s="21"/>
      <c r="N311" s="18" t="str">
        <f t="shared" si="49"/>
        <v/>
      </c>
      <c r="O311" s="24" t="str">
        <f t="shared" si="50"/>
        <v/>
      </c>
      <c r="P311" s="25" t="str">
        <f t="shared" si="51"/>
        <v/>
      </c>
      <c r="Q311" s="25" t="str">
        <f t="shared" si="52"/>
        <v/>
      </c>
      <c r="R311" s="25" t="str">
        <f t="shared" si="53"/>
        <v/>
      </c>
      <c r="S311" s="23" t="str">
        <f t="shared" si="54"/>
        <v/>
      </c>
      <c r="T311" s="19"/>
    </row>
    <row r="312" spans="1:20" ht="27.75" customHeight="1" x14ac:dyDescent="0.25">
      <c r="A312" s="26" t="str">
        <f t="shared" si="44"/>
        <v/>
      </c>
      <c r="B312" s="26" t="str">
        <f t="shared" si="45"/>
        <v/>
      </c>
      <c r="C312" s="27"/>
      <c r="D312" s="28"/>
      <c r="E312" s="26" t="str">
        <f t="shared" si="46"/>
        <v/>
      </c>
      <c r="F312" s="28"/>
      <c r="G312" s="29"/>
      <c r="H312" s="30"/>
      <c r="I312" s="30"/>
      <c r="J312" s="31" t="str">
        <f t="shared" si="47"/>
        <v/>
      </c>
      <c r="K312" s="26" t="str">
        <f t="shared" si="48"/>
        <v/>
      </c>
      <c r="L312" s="28"/>
      <c r="M312" s="29"/>
      <c r="N312" s="26" t="str">
        <f t="shared" si="49"/>
        <v/>
      </c>
      <c r="O312" s="32" t="str">
        <f t="shared" si="50"/>
        <v/>
      </c>
      <c r="P312" s="33" t="str">
        <f t="shared" si="51"/>
        <v/>
      </c>
      <c r="Q312" s="33" t="str">
        <f t="shared" si="52"/>
        <v/>
      </c>
      <c r="R312" s="33" t="str">
        <f t="shared" si="53"/>
        <v/>
      </c>
      <c r="S312" s="31" t="str">
        <f t="shared" si="54"/>
        <v/>
      </c>
      <c r="T312" s="27"/>
    </row>
    <row r="313" spans="1:20" ht="27.75" customHeight="1" x14ac:dyDescent="0.25">
      <c r="A313" s="18" t="str">
        <f t="shared" si="44"/>
        <v/>
      </c>
      <c r="B313" s="18" t="str">
        <f t="shared" si="45"/>
        <v/>
      </c>
      <c r="C313" s="19"/>
      <c r="D313" s="20"/>
      <c r="E313" s="18" t="str">
        <f t="shared" si="46"/>
        <v/>
      </c>
      <c r="F313" s="20"/>
      <c r="G313" s="21"/>
      <c r="H313" s="22"/>
      <c r="I313" s="22"/>
      <c r="J313" s="23" t="str">
        <f t="shared" si="47"/>
        <v/>
      </c>
      <c r="K313" s="18" t="str">
        <f t="shared" si="48"/>
        <v/>
      </c>
      <c r="L313" s="20"/>
      <c r="M313" s="21"/>
      <c r="N313" s="18" t="str">
        <f t="shared" si="49"/>
        <v/>
      </c>
      <c r="O313" s="24" t="str">
        <f t="shared" si="50"/>
        <v/>
      </c>
      <c r="P313" s="25" t="str">
        <f t="shared" si="51"/>
        <v/>
      </c>
      <c r="Q313" s="25" t="str">
        <f t="shared" si="52"/>
        <v/>
      </c>
      <c r="R313" s="25" t="str">
        <f t="shared" si="53"/>
        <v/>
      </c>
      <c r="S313" s="23" t="str">
        <f t="shared" si="54"/>
        <v/>
      </c>
      <c r="T313" s="19"/>
    </row>
    <row r="314" spans="1:20" ht="27.75" customHeight="1" x14ac:dyDescent="0.25">
      <c r="A314" s="26" t="str">
        <f t="shared" si="44"/>
        <v/>
      </c>
      <c r="B314" s="26" t="str">
        <f t="shared" si="45"/>
        <v/>
      </c>
      <c r="C314" s="27"/>
      <c r="D314" s="28"/>
      <c r="E314" s="26" t="str">
        <f t="shared" si="46"/>
        <v/>
      </c>
      <c r="F314" s="28"/>
      <c r="G314" s="29"/>
      <c r="H314" s="30"/>
      <c r="I314" s="30"/>
      <c r="J314" s="31" t="str">
        <f t="shared" si="47"/>
        <v/>
      </c>
      <c r="K314" s="26" t="str">
        <f t="shared" si="48"/>
        <v/>
      </c>
      <c r="L314" s="28"/>
      <c r="M314" s="29"/>
      <c r="N314" s="26" t="str">
        <f t="shared" si="49"/>
        <v/>
      </c>
      <c r="O314" s="32" t="str">
        <f t="shared" si="50"/>
        <v/>
      </c>
      <c r="P314" s="33" t="str">
        <f t="shared" si="51"/>
        <v/>
      </c>
      <c r="Q314" s="33" t="str">
        <f t="shared" si="52"/>
        <v/>
      </c>
      <c r="R314" s="33" t="str">
        <f t="shared" si="53"/>
        <v/>
      </c>
      <c r="S314" s="31" t="str">
        <f t="shared" si="54"/>
        <v/>
      </c>
      <c r="T314" s="27"/>
    </row>
    <row r="315" spans="1:20" ht="27.75" customHeight="1" x14ac:dyDescent="0.25">
      <c r="A315" s="18" t="str">
        <f t="shared" si="44"/>
        <v/>
      </c>
      <c r="B315" s="18" t="str">
        <f t="shared" si="45"/>
        <v/>
      </c>
      <c r="C315" s="19"/>
      <c r="D315" s="20"/>
      <c r="E315" s="18" t="str">
        <f t="shared" si="46"/>
        <v/>
      </c>
      <c r="F315" s="20"/>
      <c r="G315" s="21"/>
      <c r="H315" s="22"/>
      <c r="I315" s="22"/>
      <c r="J315" s="23" t="str">
        <f t="shared" si="47"/>
        <v/>
      </c>
      <c r="K315" s="18" t="str">
        <f t="shared" si="48"/>
        <v/>
      </c>
      <c r="L315" s="20"/>
      <c r="M315" s="21"/>
      <c r="N315" s="18" t="str">
        <f t="shared" si="49"/>
        <v/>
      </c>
      <c r="O315" s="24" t="str">
        <f t="shared" si="50"/>
        <v/>
      </c>
      <c r="P315" s="25" t="str">
        <f t="shared" si="51"/>
        <v/>
      </c>
      <c r="Q315" s="25" t="str">
        <f t="shared" si="52"/>
        <v/>
      </c>
      <c r="R315" s="25" t="str">
        <f t="shared" si="53"/>
        <v/>
      </c>
      <c r="S315" s="23" t="str">
        <f t="shared" si="54"/>
        <v/>
      </c>
      <c r="T315" s="19"/>
    </row>
    <row r="316" spans="1:20" ht="27.75" customHeight="1" x14ac:dyDescent="0.25">
      <c r="A316" s="26" t="str">
        <f t="shared" si="44"/>
        <v/>
      </c>
      <c r="B316" s="26" t="str">
        <f t="shared" si="45"/>
        <v/>
      </c>
      <c r="C316" s="27"/>
      <c r="D316" s="28"/>
      <c r="E316" s="26" t="str">
        <f t="shared" si="46"/>
        <v/>
      </c>
      <c r="F316" s="28"/>
      <c r="G316" s="29"/>
      <c r="H316" s="30"/>
      <c r="I316" s="30"/>
      <c r="J316" s="31" t="str">
        <f t="shared" si="47"/>
        <v/>
      </c>
      <c r="K316" s="26" t="str">
        <f t="shared" si="48"/>
        <v/>
      </c>
      <c r="L316" s="28"/>
      <c r="M316" s="29"/>
      <c r="N316" s="26" t="str">
        <f t="shared" si="49"/>
        <v/>
      </c>
      <c r="O316" s="32" t="str">
        <f t="shared" si="50"/>
        <v/>
      </c>
      <c r="P316" s="33" t="str">
        <f t="shared" si="51"/>
        <v/>
      </c>
      <c r="Q316" s="33" t="str">
        <f t="shared" si="52"/>
        <v/>
      </c>
      <c r="R316" s="33" t="str">
        <f t="shared" si="53"/>
        <v/>
      </c>
      <c r="S316" s="31" t="str">
        <f t="shared" si="54"/>
        <v/>
      </c>
      <c r="T316" s="27"/>
    </row>
    <row r="317" spans="1:20" ht="27.75" customHeight="1" x14ac:dyDescent="0.25">
      <c r="A317" s="18" t="str">
        <f t="shared" si="44"/>
        <v/>
      </c>
      <c r="B317" s="18" t="str">
        <f t="shared" si="45"/>
        <v/>
      </c>
      <c r="C317" s="19"/>
      <c r="D317" s="20"/>
      <c r="E317" s="18" t="str">
        <f t="shared" si="46"/>
        <v/>
      </c>
      <c r="F317" s="20"/>
      <c r="G317" s="21"/>
      <c r="H317" s="22"/>
      <c r="I317" s="22"/>
      <c r="J317" s="23" t="str">
        <f t="shared" si="47"/>
        <v/>
      </c>
      <c r="K317" s="18" t="str">
        <f t="shared" si="48"/>
        <v/>
      </c>
      <c r="L317" s="20"/>
      <c r="M317" s="21"/>
      <c r="N317" s="18" t="str">
        <f t="shared" si="49"/>
        <v/>
      </c>
      <c r="O317" s="24" t="str">
        <f t="shared" si="50"/>
        <v/>
      </c>
      <c r="P317" s="25" t="str">
        <f t="shared" si="51"/>
        <v/>
      </c>
      <c r="Q317" s="25" t="str">
        <f t="shared" si="52"/>
        <v/>
      </c>
      <c r="R317" s="25" t="str">
        <f t="shared" si="53"/>
        <v/>
      </c>
      <c r="S317" s="23" t="str">
        <f t="shared" si="54"/>
        <v/>
      </c>
      <c r="T317" s="19"/>
    </row>
    <row r="318" spans="1:20" ht="27.75" customHeight="1" x14ac:dyDescent="0.25">
      <c r="A318" s="26" t="str">
        <f t="shared" si="44"/>
        <v/>
      </c>
      <c r="B318" s="26" t="str">
        <f t="shared" si="45"/>
        <v/>
      </c>
      <c r="C318" s="27"/>
      <c r="D318" s="28"/>
      <c r="E318" s="26" t="str">
        <f t="shared" si="46"/>
        <v/>
      </c>
      <c r="F318" s="28"/>
      <c r="G318" s="29"/>
      <c r="H318" s="30"/>
      <c r="I318" s="30"/>
      <c r="J318" s="31" t="str">
        <f t="shared" si="47"/>
        <v/>
      </c>
      <c r="K318" s="26" t="str">
        <f t="shared" si="48"/>
        <v/>
      </c>
      <c r="L318" s="28"/>
      <c r="M318" s="29"/>
      <c r="N318" s="26" t="str">
        <f t="shared" si="49"/>
        <v/>
      </c>
      <c r="O318" s="32" t="str">
        <f t="shared" si="50"/>
        <v/>
      </c>
      <c r="P318" s="33" t="str">
        <f t="shared" si="51"/>
        <v/>
      </c>
      <c r="Q318" s="33" t="str">
        <f t="shared" si="52"/>
        <v/>
      </c>
      <c r="R318" s="33" t="str">
        <f t="shared" si="53"/>
        <v/>
      </c>
      <c r="S318" s="31" t="str">
        <f t="shared" si="54"/>
        <v/>
      </c>
      <c r="T318" s="27"/>
    </row>
    <row r="319" spans="1:20" ht="27.75" customHeight="1" x14ac:dyDescent="0.25">
      <c r="A319" s="18" t="str">
        <f t="shared" si="44"/>
        <v/>
      </c>
      <c r="B319" s="18" t="str">
        <f t="shared" si="45"/>
        <v/>
      </c>
      <c r="C319" s="19"/>
      <c r="D319" s="20"/>
      <c r="E319" s="18" t="str">
        <f t="shared" si="46"/>
        <v/>
      </c>
      <c r="F319" s="20"/>
      <c r="G319" s="21"/>
      <c r="H319" s="22"/>
      <c r="I319" s="22"/>
      <c r="J319" s="23" t="str">
        <f t="shared" si="47"/>
        <v/>
      </c>
      <c r="K319" s="18" t="str">
        <f t="shared" si="48"/>
        <v/>
      </c>
      <c r="L319" s="20"/>
      <c r="M319" s="21"/>
      <c r="N319" s="18" t="str">
        <f t="shared" si="49"/>
        <v/>
      </c>
      <c r="O319" s="24" t="str">
        <f t="shared" si="50"/>
        <v/>
      </c>
      <c r="P319" s="25" t="str">
        <f t="shared" si="51"/>
        <v/>
      </c>
      <c r="Q319" s="25" t="str">
        <f t="shared" si="52"/>
        <v/>
      </c>
      <c r="R319" s="25" t="str">
        <f t="shared" si="53"/>
        <v/>
      </c>
      <c r="S319" s="23" t="str">
        <f t="shared" si="54"/>
        <v/>
      </c>
      <c r="T319" s="19"/>
    </row>
    <row r="320" spans="1:20" ht="27.75" customHeight="1" x14ac:dyDescent="0.25">
      <c r="A320" s="26" t="str">
        <f t="shared" si="44"/>
        <v/>
      </c>
      <c r="B320" s="26" t="str">
        <f t="shared" si="45"/>
        <v/>
      </c>
      <c r="C320" s="27"/>
      <c r="D320" s="28"/>
      <c r="E320" s="26" t="str">
        <f t="shared" si="46"/>
        <v/>
      </c>
      <c r="F320" s="28"/>
      <c r="G320" s="29"/>
      <c r="H320" s="30"/>
      <c r="I320" s="30"/>
      <c r="J320" s="31" t="str">
        <f t="shared" si="47"/>
        <v/>
      </c>
      <c r="K320" s="26" t="str">
        <f t="shared" si="48"/>
        <v/>
      </c>
      <c r="L320" s="28"/>
      <c r="M320" s="29"/>
      <c r="N320" s="26" t="str">
        <f t="shared" si="49"/>
        <v/>
      </c>
      <c r="O320" s="32" t="str">
        <f t="shared" si="50"/>
        <v/>
      </c>
      <c r="P320" s="33" t="str">
        <f t="shared" si="51"/>
        <v/>
      </c>
      <c r="Q320" s="33" t="str">
        <f t="shared" si="52"/>
        <v/>
      </c>
      <c r="R320" s="33" t="str">
        <f t="shared" si="53"/>
        <v/>
      </c>
      <c r="S320" s="31" t="str">
        <f t="shared" si="54"/>
        <v/>
      </c>
      <c r="T320" s="27"/>
    </row>
    <row r="321" spans="1:20" ht="27.75" customHeight="1" x14ac:dyDescent="0.25">
      <c r="A321" s="18" t="str">
        <f t="shared" si="44"/>
        <v/>
      </c>
      <c r="B321" s="18" t="str">
        <f t="shared" si="45"/>
        <v/>
      </c>
      <c r="C321" s="19"/>
      <c r="D321" s="20"/>
      <c r="E321" s="18" t="str">
        <f t="shared" si="46"/>
        <v/>
      </c>
      <c r="F321" s="20"/>
      <c r="G321" s="21"/>
      <c r="H321" s="22"/>
      <c r="I321" s="22"/>
      <c r="J321" s="23" t="str">
        <f t="shared" si="47"/>
        <v/>
      </c>
      <c r="K321" s="18" t="str">
        <f t="shared" si="48"/>
        <v/>
      </c>
      <c r="L321" s="20"/>
      <c r="M321" s="21"/>
      <c r="N321" s="18" t="str">
        <f t="shared" si="49"/>
        <v/>
      </c>
      <c r="O321" s="24" t="str">
        <f t="shared" si="50"/>
        <v/>
      </c>
      <c r="P321" s="25" t="str">
        <f t="shared" si="51"/>
        <v/>
      </c>
      <c r="Q321" s="25" t="str">
        <f t="shared" si="52"/>
        <v/>
      </c>
      <c r="R321" s="25" t="str">
        <f t="shared" si="53"/>
        <v/>
      </c>
      <c r="S321" s="23" t="str">
        <f t="shared" si="54"/>
        <v/>
      </c>
      <c r="T321" s="19"/>
    </row>
    <row r="322" spans="1:20" ht="27.75" customHeight="1" x14ac:dyDescent="0.25">
      <c r="A322" s="26" t="str">
        <f t="shared" si="44"/>
        <v/>
      </c>
      <c r="B322" s="26" t="str">
        <f t="shared" si="45"/>
        <v/>
      </c>
      <c r="C322" s="27"/>
      <c r="D322" s="28"/>
      <c r="E322" s="26" t="str">
        <f t="shared" si="46"/>
        <v/>
      </c>
      <c r="F322" s="28"/>
      <c r="G322" s="29"/>
      <c r="H322" s="30"/>
      <c r="I322" s="30"/>
      <c r="J322" s="31" t="str">
        <f t="shared" si="47"/>
        <v/>
      </c>
      <c r="K322" s="26" t="str">
        <f t="shared" si="48"/>
        <v/>
      </c>
      <c r="L322" s="28"/>
      <c r="M322" s="29"/>
      <c r="N322" s="26" t="str">
        <f t="shared" si="49"/>
        <v/>
      </c>
      <c r="O322" s="32" t="str">
        <f t="shared" si="50"/>
        <v/>
      </c>
      <c r="P322" s="33" t="str">
        <f t="shared" si="51"/>
        <v/>
      </c>
      <c r="Q322" s="33" t="str">
        <f t="shared" si="52"/>
        <v/>
      </c>
      <c r="R322" s="33" t="str">
        <f t="shared" si="53"/>
        <v/>
      </c>
      <c r="S322" s="31" t="str">
        <f t="shared" si="54"/>
        <v/>
      </c>
      <c r="T322" s="27"/>
    </row>
    <row r="323" spans="1:20" ht="27.75" customHeight="1" x14ac:dyDescent="0.25">
      <c r="A323" s="18" t="str">
        <f t="shared" si="44"/>
        <v/>
      </c>
      <c r="B323" s="18" t="str">
        <f t="shared" si="45"/>
        <v/>
      </c>
      <c r="C323" s="19"/>
      <c r="D323" s="20"/>
      <c r="E323" s="18" t="str">
        <f t="shared" si="46"/>
        <v/>
      </c>
      <c r="F323" s="20"/>
      <c r="G323" s="21"/>
      <c r="H323" s="22"/>
      <c r="I323" s="22"/>
      <c r="J323" s="23" t="str">
        <f t="shared" si="47"/>
        <v/>
      </c>
      <c r="K323" s="18" t="str">
        <f t="shared" si="48"/>
        <v/>
      </c>
      <c r="L323" s="20"/>
      <c r="M323" s="21"/>
      <c r="N323" s="18" t="str">
        <f t="shared" si="49"/>
        <v/>
      </c>
      <c r="O323" s="24" t="str">
        <f t="shared" si="50"/>
        <v/>
      </c>
      <c r="P323" s="25" t="str">
        <f t="shared" si="51"/>
        <v/>
      </c>
      <c r="Q323" s="25" t="str">
        <f t="shared" si="52"/>
        <v/>
      </c>
      <c r="R323" s="25" t="str">
        <f t="shared" si="53"/>
        <v/>
      </c>
      <c r="S323" s="23" t="str">
        <f t="shared" si="54"/>
        <v/>
      </c>
      <c r="T323" s="19"/>
    </row>
    <row r="324" spans="1:20" ht="27.75" customHeight="1" x14ac:dyDescent="0.25">
      <c r="A324" s="26" t="str">
        <f t="shared" si="44"/>
        <v/>
      </c>
      <c r="B324" s="26" t="str">
        <f t="shared" si="45"/>
        <v/>
      </c>
      <c r="C324" s="27"/>
      <c r="D324" s="28"/>
      <c r="E324" s="26" t="str">
        <f t="shared" si="46"/>
        <v/>
      </c>
      <c r="F324" s="28"/>
      <c r="G324" s="29"/>
      <c r="H324" s="30"/>
      <c r="I324" s="30"/>
      <c r="J324" s="31" t="str">
        <f t="shared" si="47"/>
        <v/>
      </c>
      <c r="K324" s="26" t="str">
        <f t="shared" si="48"/>
        <v/>
      </c>
      <c r="L324" s="28"/>
      <c r="M324" s="29"/>
      <c r="N324" s="26" t="str">
        <f t="shared" si="49"/>
        <v/>
      </c>
      <c r="O324" s="32" t="str">
        <f t="shared" si="50"/>
        <v/>
      </c>
      <c r="P324" s="33" t="str">
        <f t="shared" si="51"/>
        <v/>
      </c>
      <c r="Q324" s="33" t="str">
        <f t="shared" si="52"/>
        <v/>
      </c>
      <c r="R324" s="33" t="str">
        <f t="shared" si="53"/>
        <v/>
      </c>
      <c r="S324" s="31" t="str">
        <f t="shared" si="54"/>
        <v/>
      </c>
      <c r="T324" s="27"/>
    </row>
    <row r="325" spans="1:20" ht="27.75" customHeight="1" x14ac:dyDescent="0.25">
      <c r="A325" s="18" t="str">
        <f t="shared" ref="A325:A388" si="55">IF(C325="","",ROW()-4)</f>
        <v/>
      </c>
      <c r="B325" s="18" t="str">
        <f t="shared" ref="B325:B388" si="56">IF(C325="","","FA-"&amp;TEXT(ROW()-4,"0000"))</f>
        <v/>
      </c>
      <c r="C325" s="19"/>
      <c r="D325" s="20"/>
      <c r="E325" s="18" t="str">
        <f t="shared" ref="E325:E388" si="57">IF(D325="","",IFERROR(VLOOKUP(D325,جدول_الفئات,2,FALSE()),"⚠ كود غير صحيح"))</f>
        <v/>
      </c>
      <c r="F325" s="20"/>
      <c r="G325" s="21"/>
      <c r="H325" s="22"/>
      <c r="I325" s="22"/>
      <c r="J325" s="23" t="str">
        <f t="shared" ref="J325:J388" si="58">IF(D325="","",IFERROR(VLOOKUP(D325,جدول_الفئات,3,FALSE()),0))</f>
        <v/>
      </c>
      <c r="K325" s="18" t="str">
        <f t="shared" ref="K325:K388" si="59">IF(D325="","",IFERROR(VLOOKUP(D325,جدول_الفئات,4,FALSE()),""))</f>
        <v/>
      </c>
      <c r="L325" s="20"/>
      <c r="M325" s="21"/>
      <c r="N325" s="18" t="str">
        <f t="shared" ref="N325:N388" si="60">IF(C325="","",IF(M325&lt;&gt;"","مستبعد",IF(R325&lt;=0.01,"مستهلك بالكامل","نشط")))</f>
        <v/>
      </c>
      <c r="O325" s="24" t="str">
        <f t="shared" ref="O325:O388" si="61">IF(OR(C325="",G325=""),"",MAX(0,MIN(IF(M325="",تاريخ_التقرير,M325),تاريخ_التقرير)-G325+1))</f>
        <v/>
      </c>
      <c r="P325" s="25" t="str">
        <f t="shared" ref="P325:P388" si="62">IF(C325="","",IFERROR((H325-IF(I325="",0,I325))*J325,0))</f>
        <v/>
      </c>
      <c r="Q325" s="25" t="str">
        <f t="shared" ref="Q325:Q388" si="63">IF(C325="","",IFERROR(MIN(H325-IF(I325="",0,I325),(H325-IF(I325="",0,I325))*J325/365*O325),0))</f>
        <v/>
      </c>
      <c r="R325" s="25" t="str">
        <f t="shared" ref="R325:R388" si="64">IF(C325="","",H325-Q325)</f>
        <v/>
      </c>
      <c r="S325" s="23" t="str">
        <f t="shared" ref="S325:S388" si="65">IF(OR(C325="",H325=0),"",IFERROR(Q325/(H325-IF(I325="",0,I325)),0))</f>
        <v/>
      </c>
      <c r="T325" s="19"/>
    </row>
    <row r="326" spans="1:20" ht="27.75" customHeight="1" x14ac:dyDescent="0.25">
      <c r="A326" s="26" t="str">
        <f t="shared" si="55"/>
        <v/>
      </c>
      <c r="B326" s="26" t="str">
        <f t="shared" si="56"/>
        <v/>
      </c>
      <c r="C326" s="27"/>
      <c r="D326" s="28"/>
      <c r="E326" s="26" t="str">
        <f t="shared" si="57"/>
        <v/>
      </c>
      <c r="F326" s="28"/>
      <c r="G326" s="29"/>
      <c r="H326" s="30"/>
      <c r="I326" s="30"/>
      <c r="J326" s="31" t="str">
        <f t="shared" si="58"/>
        <v/>
      </c>
      <c r="K326" s="26" t="str">
        <f t="shared" si="59"/>
        <v/>
      </c>
      <c r="L326" s="28"/>
      <c r="M326" s="29"/>
      <c r="N326" s="26" t="str">
        <f t="shared" si="60"/>
        <v/>
      </c>
      <c r="O326" s="32" t="str">
        <f t="shared" si="61"/>
        <v/>
      </c>
      <c r="P326" s="33" t="str">
        <f t="shared" si="62"/>
        <v/>
      </c>
      <c r="Q326" s="33" t="str">
        <f t="shared" si="63"/>
        <v/>
      </c>
      <c r="R326" s="33" t="str">
        <f t="shared" si="64"/>
        <v/>
      </c>
      <c r="S326" s="31" t="str">
        <f t="shared" si="65"/>
        <v/>
      </c>
      <c r="T326" s="27"/>
    </row>
    <row r="327" spans="1:20" ht="27.75" customHeight="1" x14ac:dyDescent="0.25">
      <c r="A327" s="18" t="str">
        <f t="shared" si="55"/>
        <v/>
      </c>
      <c r="B327" s="18" t="str">
        <f t="shared" si="56"/>
        <v/>
      </c>
      <c r="C327" s="19"/>
      <c r="D327" s="20"/>
      <c r="E327" s="18" t="str">
        <f t="shared" si="57"/>
        <v/>
      </c>
      <c r="F327" s="20"/>
      <c r="G327" s="21"/>
      <c r="H327" s="22"/>
      <c r="I327" s="22"/>
      <c r="J327" s="23" t="str">
        <f t="shared" si="58"/>
        <v/>
      </c>
      <c r="K327" s="18" t="str">
        <f t="shared" si="59"/>
        <v/>
      </c>
      <c r="L327" s="20"/>
      <c r="M327" s="21"/>
      <c r="N327" s="18" t="str">
        <f t="shared" si="60"/>
        <v/>
      </c>
      <c r="O327" s="24" t="str">
        <f t="shared" si="61"/>
        <v/>
      </c>
      <c r="P327" s="25" t="str">
        <f t="shared" si="62"/>
        <v/>
      </c>
      <c r="Q327" s="25" t="str">
        <f t="shared" si="63"/>
        <v/>
      </c>
      <c r="R327" s="25" t="str">
        <f t="shared" si="64"/>
        <v/>
      </c>
      <c r="S327" s="23" t="str">
        <f t="shared" si="65"/>
        <v/>
      </c>
      <c r="T327" s="19"/>
    </row>
    <row r="328" spans="1:20" ht="27.75" customHeight="1" x14ac:dyDescent="0.25">
      <c r="A328" s="26" t="str">
        <f t="shared" si="55"/>
        <v/>
      </c>
      <c r="B328" s="26" t="str">
        <f t="shared" si="56"/>
        <v/>
      </c>
      <c r="C328" s="27"/>
      <c r="D328" s="28"/>
      <c r="E328" s="26" t="str">
        <f t="shared" si="57"/>
        <v/>
      </c>
      <c r="F328" s="28"/>
      <c r="G328" s="29"/>
      <c r="H328" s="30"/>
      <c r="I328" s="30"/>
      <c r="J328" s="31" t="str">
        <f t="shared" si="58"/>
        <v/>
      </c>
      <c r="K328" s="26" t="str">
        <f t="shared" si="59"/>
        <v/>
      </c>
      <c r="L328" s="28"/>
      <c r="M328" s="29"/>
      <c r="N328" s="26" t="str">
        <f t="shared" si="60"/>
        <v/>
      </c>
      <c r="O328" s="32" t="str">
        <f t="shared" si="61"/>
        <v/>
      </c>
      <c r="P328" s="33" t="str">
        <f t="shared" si="62"/>
        <v/>
      </c>
      <c r="Q328" s="33" t="str">
        <f t="shared" si="63"/>
        <v/>
      </c>
      <c r="R328" s="33" t="str">
        <f t="shared" si="64"/>
        <v/>
      </c>
      <c r="S328" s="31" t="str">
        <f t="shared" si="65"/>
        <v/>
      </c>
      <c r="T328" s="27"/>
    </row>
    <row r="329" spans="1:20" ht="27.75" customHeight="1" x14ac:dyDescent="0.25">
      <c r="A329" s="18" t="str">
        <f t="shared" si="55"/>
        <v/>
      </c>
      <c r="B329" s="18" t="str">
        <f t="shared" si="56"/>
        <v/>
      </c>
      <c r="C329" s="19"/>
      <c r="D329" s="20"/>
      <c r="E329" s="18" t="str">
        <f t="shared" si="57"/>
        <v/>
      </c>
      <c r="F329" s="20"/>
      <c r="G329" s="21"/>
      <c r="H329" s="22"/>
      <c r="I329" s="22"/>
      <c r="J329" s="23" t="str">
        <f t="shared" si="58"/>
        <v/>
      </c>
      <c r="K329" s="18" t="str">
        <f t="shared" si="59"/>
        <v/>
      </c>
      <c r="L329" s="20"/>
      <c r="M329" s="21"/>
      <c r="N329" s="18" t="str">
        <f t="shared" si="60"/>
        <v/>
      </c>
      <c r="O329" s="24" t="str">
        <f t="shared" si="61"/>
        <v/>
      </c>
      <c r="P329" s="25" t="str">
        <f t="shared" si="62"/>
        <v/>
      </c>
      <c r="Q329" s="25" t="str">
        <f t="shared" si="63"/>
        <v/>
      </c>
      <c r="R329" s="25" t="str">
        <f t="shared" si="64"/>
        <v/>
      </c>
      <c r="S329" s="23" t="str">
        <f t="shared" si="65"/>
        <v/>
      </c>
      <c r="T329" s="19"/>
    </row>
    <row r="330" spans="1:20" ht="27.75" customHeight="1" x14ac:dyDescent="0.25">
      <c r="A330" s="26" t="str">
        <f t="shared" si="55"/>
        <v/>
      </c>
      <c r="B330" s="26" t="str">
        <f t="shared" si="56"/>
        <v/>
      </c>
      <c r="C330" s="27"/>
      <c r="D330" s="28"/>
      <c r="E330" s="26" t="str">
        <f t="shared" si="57"/>
        <v/>
      </c>
      <c r="F330" s="28"/>
      <c r="G330" s="29"/>
      <c r="H330" s="30"/>
      <c r="I330" s="30"/>
      <c r="J330" s="31" t="str">
        <f t="shared" si="58"/>
        <v/>
      </c>
      <c r="K330" s="26" t="str">
        <f t="shared" si="59"/>
        <v/>
      </c>
      <c r="L330" s="28"/>
      <c r="M330" s="29"/>
      <c r="N330" s="26" t="str">
        <f t="shared" si="60"/>
        <v/>
      </c>
      <c r="O330" s="32" t="str">
        <f t="shared" si="61"/>
        <v/>
      </c>
      <c r="P330" s="33" t="str">
        <f t="shared" si="62"/>
        <v/>
      </c>
      <c r="Q330" s="33" t="str">
        <f t="shared" si="63"/>
        <v/>
      </c>
      <c r="R330" s="33" t="str">
        <f t="shared" si="64"/>
        <v/>
      </c>
      <c r="S330" s="31" t="str">
        <f t="shared" si="65"/>
        <v/>
      </c>
      <c r="T330" s="27"/>
    </row>
    <row r="331" spans="1:20" ht="27.75" customHeight="1" x14ac:dyDescent="0.25">
      <c r="A331" s="18" t="str">
        <f t="shared" si="55"/>
        <v/>
      </c>
      <c r="B331" s="18" t="str">
        <f t="shared" si="56"/>
        <v/>
      </c>
      <c r="C331" s="19"/>
      <c r="D331" s="20"/>
      <c r="E331" s="18" t="str">
        <f t="shared" si="57"/>
        <v/>
      </c>
      <c r="F331" s="20"/>
      <c r="G331" s="21"/>
      <c r="H331" s="22"/>
      <c r="I331" s="22"/>
      <c r="J331" s="23" t="str">
        <f t="shared" si="58"/>
        <v/>
      </c>
      <c r="K331" s="18" t="str">
        <f t="shared" si="59"/>
        <v/>
      </c>
      <c r="L331" s="20"/>
      <c r="M331" s="21"/>
      <c r="N331" s="18" t="str">
        <f t="shared" si="60"/>
        <v/>
      </c>
      <c r="O331" s="24" t="str">
        <f t="shared" si="61"/>
        <v/>
      </c>
      <c r="P331" s="25" t="str">
        <f t="shared" si="62"/>
        <v/>
      </c>
      <c r="Q331" s="25" t="str">
        <f t="shared" si="63"/>
        <v/>
      </c>
      <c r="R331" s="25" t="str">
        <f t="shared" si="64"/>
        <v/>
      </c>
      <c r="S331" s="23" t="str">
        <f t="shared" si="65"/>
        <v/>
      </c>
      <c r="T331" s="19"/>
    </row>
    <row r="332" spans="1:20" ht="27.75" customHeight="1" x14ac:dyDescent="0.25">
      <c r="A332" s="26" t="str">
        <f t="shared" si="55"/>
        <v/>
      </c>
      <c r="B332" s="26" t="str">
        <f t="shared" si="56"/>
        <v/>
      </c>
      <c r="C332" s="27"/>
      <c r="D332" s="28"/>
      <c r="E332" s="26" t="str">
        <f t="shared" si="57"/>
        <v/>
      </c>
      <c r="F332" s="28"/>
      <c r="G332" s="29"/>
      <c r="H332" s="30"/>
      <c r="I332" s="30"/>
      <c r="J332" s="31" t="str">
        <f t="shared" si="58"/>
        <v/>
      </c>
      <c r="K332" s="26" t="str">
        <f t="shared" si="59"/>
        <v/>
      </c>
      <c r="L332" s="28"/>
      <c r="M332" s="29"/>
      <c r="N332" s="26" t="str">
        <f t="shared" si="60"/>
        <v/>
      </c>
      <c r="O332" s="32" t="str">
        <f t="shared" si="61"/>
        <v/>
      </c>
      <c r="P332" s="33" t="str">
        <f t="shared" si="62"/>
        <v/>
      </c>
      <c r="Q332" s="33" t="str">
        <f t="shared" si="63"/>
        <v/>
      </c>
      <c r="R332" s="33" t="str">
        <f t="shared" si="64"/>
        <v/>
      </c>
      <c r="S332" s="31" t="str">
        <f t="shared" si="65"/>
        <v/>
      </c>
      <c r="T332" s="27"/>
    </row>
    <row r="333" spans="1:20" ht="27.75" customHeight="1" x14ac:dyDescent="0.25">
      <c r="A333" s="18" t="str">
        <f t="shared" si="55"/>
        <v/>
      </c>
      <c r="B333" s="18" t="str">
        <f t="shared" si="56"/>
        <v/>
      </c>
      <c r="C333" s="19"/>
      <c r="D333" s="20"/>
      <c r="E333" s="18" t="str">
        <f t="shared" si="57"/>
        <v/>
      </c>
      <c r="F333" s="20"/>
      <c r="G333" s="21"/>
      <c r="H333" s="22"/>
      <c r="I333" s="22"/>
      <c r="J333" s="23" t="str">
        <f t="shared" si="58"/>
        <v/>
      </c>
      <c r="K333" s="18" t="str">
        <f t="shared" si="59"/>
        <v/>
      </c>
      <c r="L333" s="20"/>
      <c r="M333" s="21"/>
      <c r="N333" s="18" t="str">
        <f t="shared" si="60"/>
        <v/>
      </c>
      <c r="O333" s="24" t="str">
        <f t="shared" si="61"/>
        <v/>
      </c>
      <c r="P333" s="25" t="str">
        <f t="shared" si="62"/>
        <v/>
      </c>
      <c r="Q333" s="25" t="str">
        <f t="shared" si="63"/>
        <v/>
      </c>
      <c r="R333" s="25" t="str">
        <f t="shared" si="64"/>
        <v/>
      </c>
      <c r="S333" s="23" t="str">
        <f t="shared" si="65"/>
        <v/>
      </c>
      <c r="T333" s="19"/>
    </row>
    <row r="334" spans="1:20" ht="27.75" customHeight="1" x14ac:dyDescent="0.25">
      <c r="A334" s="26" t="str">
        <f t="shared" si="55"/>
        <v/>
      </c>
      <c r="B334" s="26" t="str">
        <f t="shared" si="56"/>
        <v/>
      </c>
      <c r="C334" s="27"/>
      <c r="D334" s="28"/>
      <c r="E334" s="26" t="str">
        <f t="shared" si="57"/>
        <v/>
      </c>
      <c r="F334" s="28"/>
      <c r="G334" s="29"/>
      <c r="H334" s="30"/>
      <c r="I334" s="30"/>
      <c r="J334" s="31" t="str">
        <f t="shared" si="58"/>
        <v/>
      </c>
      <c r="K334" s="26" t="str">
        <f t="shared" si="59"/>
        <v/>
      </c>
      <c r="L334" s="28"/>
      <c r="M334" s="29"/>
      <c r="N334" s="26" t="str">
        <f t="shared" si="60"/>
        <v/>
      </c>
      <c r="O334" s="32" t="str">
        <f t="shared" si="61"/>
        <v/>
      </c>
      <c r="P334" s="33" t="str">
        <f t="shared" si="62"/>
        <v/>
      </c>
      <c r="Q334" s="33" t="str">
        <f t="shared" si="63"/>
        <v/>
      </c>
      <c r="R334" s="33" t="str">
        <f t="shared" si="64"/>
        <v/>
      </c>
      <c r="S334" s="31" t="str">
        <f t="shared" si="65"/>
        <v/>
      </c>
      <c r="T334" s="27"/>
    </row>
    <row r="335" spans="1:20" ht="27.75" customHeight="1" x14ac:dyDescent="0.25">
      <c r="A335" s="18" t="str">
        <f t="shared" si="55"/>
        <v/>
      </c>
      <c r="B335" s="18" t="str">
        <f t="shared" si="56"/>
        <v/>
      </c>
      <c r="C335" s="19"/>
      <c r="D335" s="20"/>
      <c r="E335" s="18" t="str">
        <f t="shared" si="57"/>
        <v/>
      </c>
      <c r="F335" s="20"/>
      <c r="G335" s="21"/>
      <c r="H335" s="22"/>
      <c r="I335" s="22"/>
      <c r="J335" s="23" t="str">
        <f t="shared" si="58"/>
        <v/>
      </c>
      <c r="K335" s="18" t="str">
        <f t="shared" si="59"/>
        <v/>
      </c>
      <c r="L335" s="20"/>
      <c r="M335" s="21"/>
      <c r="N335" s="18" t="str">
        <f t="shared" si="60"/>
        <v/>
      </c>
      <c r="O335" s="24" t="str">
        <f t="shared" si="61"/>
        <v/>
      </c>
      <c r="P335" s="25" t="str">
        <f t="shared" si="62"/>
        <v/>
      </c>
      <c r="Q335" s="25" t="str">
        <f t="shared" si="63"/>
        <v/>
      </c>
      <c r="R335" s="25" t="str">
        <f t="shared" si="64"/>
        <v/>
      </c>
      <c r="S335" s="23" t="str">
        <f t="shared" si="65"/>
        <v/>
      </c>
      <c r="T335" s="19"/>
    </row>
    <row r="336" spans="1:20" ht="27.75" customHeight="1" x14ac:dyDescent="0.25">
      <c r="A336" s="26" t="str">
        <f t="shared" si="55"/>
        <v/>
      </c>
      <c r="B336" s="26" t="str">
        <f t="shared" si="56"/>
        <v/>
      </c>
      <c r="C336" s="27"/>
      <c r="D336" s="28"/>
      <c r="E336" s="26" t="str">
        <f t="shared" si="57"/>
        <v/>
      </c>
      <c r="F336" s="28"/>
      <c r="G336" s="29"/>
      <c r="H336" s="30"/>
      <c r="I336" s="30"/>
      <c r="J336" s="31" t="str">
        <f t="shared" si="58"/>
        <v/>
      </c>
      <c r="K336" s="26" t="str">
        <f t="shared" si="59"/>
        <v/>
      </c>
      <c r="L336" s="28"/>
      <c r="M336" s="29"/>
      <c r="N336" s="26" t="str">
        <f t="shared" si="60"/>
        <v/>
      </c>
      <c r="O336" s="32" t="str">
        <f t="shared" si="61"/>
        <v/>
      </c>
      <c r="P336" s="33" t="str">
        <f t="shared" si="62"/>
        <v/>
      </c>
      <c r="Q336" s="33" t="str">
        <f t="shared" si="63"/>
        <v/>
      </c>
      <c r="R336" s="33" t="str">
        <f t="shared" si="64"/>
        <v/>
      </c>
      <c r="S336" s="31" t="str">
        <f t="shared" si="65"/>
        <v/>
      </c>
      <c r="T336" s="27"/>
    </row>
    <row r="337" spans="1:20" ht="27.75" customHeight="1" x14ac:dyDescent="0.25">
      <c r="A337" s="18" t="str">
        <f t="shared" si="55"/>
        <v/>
      </c>
      <c r="B337" s="18" t="str">
        <f t="shared" si="56"/>
        <v/>
      </c>
      <c r="C337" s="19"/>
      <c r="D337" s="20"/>
      <c r="E337" s="18" t="str">
        <f t="shared" si="57"/>
        <v/>
      </c>
      <c r="F337" s="20"/>
      <c r="G337" s="21"/>
      <c r="H337" s="22"/>
      <c r="I337" s="22"/>
      <c r="J337" s="23" t="str">
        <f t="shared" si="58"/>
        <v/>
      </c>
      <c r="K337" s="18" t="str">
        <f t="shared" si="59"/>
        <v/>
      </c>
      <c r="L337" s="20"/>
      <c r="M337" s="21"/>
      <c r="N337" s="18" t="str">
        <f t="shared" si="60"/>
        <v/>
      </c>
      <c r="O337" s="24" t="str">
        <f t="shared" si="61"/>
        <v/>
      </c>
      <c r="P337" s="25" t="str">
        <f t="shared" si="62"/>
        <v/>
      </c>
      <c r="Q337" s="25" t="str">
        <f t="shared" si="63"/>
        <v/>
      </c>
      <c r="R337" s="25" t="str">
        <f t="shared" si="64"/>
        <v/>
      </c>
      <c r="S337" s="23" t="str">
        <f t="shared" si="65"/>
        <v/>
      </c>
      <c r="T337" s="19"/>
    </row>
    <row r="338" spans="1:20" ht="27.75" customHeight="1" x14ac:dyDescent="0.25">
      <c r="A338" s="26" t="str">
        <f t="shared" si="55"/>
        <v/>
      </c>
      <c r="B338" s="26" t="str">
        <f t="shared" si="56"/>
        <v/>
      </c>
      <c r="C338" s="27"/>
      <c r="D338" s="28"/>
      <c r="E338" s="26" t="str">
        <f t="shared" si="57"/>
        <v/>
      </c>
      <c r="F338" s="28"/>
      <c r="G338" s="29"/>
      <c r="H338" s="30"/>
      <c r="I338" s="30"/>
      <c r="J338" s="31" t="str">
        <f t="shared" si="58"/>
        <v/>
      </c>
      <c r="K338" s="26" t="str">
        <f t="shared" si="59"/>
        <v/>
      </c>
      <c r="L338" s="28"/>
      <c r="M338" s="29"/>
      <c r="N338" s="26" t="str">
        <f t="shared" si="60"/>
        <v/>
      </c>
      <c r="O338" s="32" t="str">
        <f t="shared" si="61"/>
        <v/>
      </c>
      <c r="P338" s="33" t="str">
        <f t="shared" si="62"/>
        <v/>
      </c>
      <c r="Q338" s="33" t="str">
        <f t="shared" si="63"/>
        <v/>
      </c>
      <c r="R338" s="33" t="str">
        <f t="shared" si="64"/>
        <v/>
      </c>
      <c r="S338" s="31" t="str">
        <f t="shared" si="65"/>
        <v/>
      </c>
      <c r="T338" s="27"/>
    </row>
    <row r="339" spans="1:20" ht="27.75" customHeight="1" x14ac:dyDescent="0.25">
      <c r="A339" s="18" t="str">
        <f t="shared" si="55"/>
        <v/>
      </c>
      <c r="B339" s="18" t="str">
        <f t="shared" si="56"/>
        <v/>
      </c>
      <c r="C339" s="19"/>
      <c r="D339" s="20"/>
      <c r="E339" s="18" t="str">
        <f t="shared" si="57"/>
        <v/>
      </c>
      <c r="F339" s="20"/>
      <c r="G339" s="21"/>
      <c r="H339" s="22"/>
      <c r="I339" s="22"/>
      <c r="J339" s="23" t="str">
        <f t="shared" si="58"/>
        <v/>
      </c>
      <c r="K339" s="18" t="str">
        <f t="shared" si="59"/>
        <v/>
      </c>
      <c r="L339" s="20"/>
      <c r="M339" s="21"/>
      <c r="N339" s="18" t="str">
        <f t="shared" si="60"/>
        <v/>
      </c>
      <c r="O339" s="24" t="str">
        <f t="shared" si="61"/>
        <v/>
      </c>
      <c r="P339" s="25" t="str">
        <f t="shared" si="62"/>
        <v/>
      </c>
      <c r="Q339" s="25" t="str">
        <f t="shared" si="63"/>
        <v/>
      </c>
      <c r="R339" s="25" t="str">
        <f t="shared" si="64"/>
        <v/>
      </c>
      <c r="S339" s="23" t="str">
        <f t="shared" si="65"/>
        <v/>
      </c>
      <c r="T339" s="19"/>
    </row>
    <row r="340" spans="1:20" ht="27.75" customHeight="1" x14ac:dyDescent="0.25">
      <c r="A340" s="26" t="str">
        <f t="shared" si="55"/>
        <v/>
      </c>
      <c r="B340" s="26" t="str">
        <f t="shared" si="56"/>
        <v/>
      </c>
      <c r="C340" s="27"/>
      <c r="D340" s="28"/>
      <c r="E340" s="26" t="str">
        <f t="shared" si="57"/>
        <v/>
      </c>
      <c r="F340" s="28"/>
      <c r="G340" s="29"/>
      <c r="H340" s="30"/>
      <c r="I340" s="30"/>
      <c r="J340" s="31" t="str">
        <f t="shared" si="58"/>
        <v/>
      </c>
      <c r="K340" s="26" t="str">
        <f t="shared" si="59"/>
        <v/>
      </c>
      <c r="L340" s="28"/>
      <c r="M340" s="29"/>
      <c r="N340" s="26" t="str">
        <f t="shared" si="60"/>
        <v/>
      </c>
      <c r="O340" s="32" t="str">
        <f t="shared" si="61"/>
        <v/>
      </c>
      <c r="P340" s="33" t="str">
        <f t="shared" si="62"/>
        <v/>
      </c>
      <c r="Q340" s="33" t="str">
        <f t="shared" si="63"/>
        <v/>
      </c>
      <c r="R340" s="33" t="str">
        <f t="shared" si="64"/>
        <v/>
      </c>
      <c r="S340" s="31" t="str">
        <f t="shared" si="65"/>
        <v/>
      </c>
      <c r="T340" s="27"/>
    </row>
    <row r="341" spans="1:20" ht="27.75" customHeight="1" x14ac:dyDescent="0.25">
      <c r="A341" s="18" t="str">
        <f t="shared" si="55"/>
        <v/>
      </c>
      <c r="B341" s="18" t="str">
        <f t="shared" si="56"/>
        <v/>
      </c>
      <c r="C341" s="19"/>
      <c r="D341" s="20"/>
      <c r="E341" s="18" t="str">
        <f t="shared" si="57"/>
        <v/>
      </c>
      <c r="F341" s="20"/>
      <c r="G341" s="21"/>
      <c r="H341" s="22"/>
      <c r="I341" s="22"/>
      <c r="J341" s="23" t="str">
        <f t="shared" si="58"/>
        <v/>
      </c>
      <c r="K341" s="18" t="str">
        <f t="shared" si="59"/>
        <v/>
      </c>
      <c r="L341" s="20"/>
      <c r="M341" s="21"/>
      <c r="N341" s="18" t="str">
        <f t="shared" si="60"/>
        <v/>
      </c>
      <c r="O341" s="24" t="str">
        <f t="shared" si="61"/>
        <v/>
      </c>
      <c r="P341" s="25" t="str">
        <f t="shared" si="62"/>
        <v/>
      </c>
      <c r="Q341" s="25" t="str">
        <f t="shared" si="63"/>
        <v/>
      </c>
      <c r="R341" s="25" t="str">
        <f t="shared" si="64"/>
        <v/>
      </c>
      <c r="S341" s="23" t="str">
        <f t="shared" si="65"/>
        <v/>
      </c>
      <c r="T341" s="19"/>
    </row>
    <row r="342" spans="1:20" ht="27.75" customHeight="1" x14ac:dyDescent="0.25">
      <c r="A342" s="26" t="str">
        <f t="shared" si="55"/>
        <v/>
      </c>
      <c r="B342" s="26" t="str">
        <f t="shared" si="56"/>
        <v/>
      </c>
      <c r="C342" s="27"/>
      <c r="D342" s="28"/>
      <c r="E342" s="26" t="str">
        <f t="shared" si="57"/>
        <v/>
      </c>
      <c r="F342" s="28"/>
      <c r="G342" s="29"/>
      <c r="H342" s="30"/>
      <c r="I342" s="30"/>
      <c r="J342" s="31" t="str">
        <f t="shared" si="58"/>
        <v/>
      </c>
      <c r="K342" s="26" t="str">
        <f t="shared" si="59"/>
        <v/>
      </c>
      <c r="L342" s="28"/>
      <c r="M342" s="29"/>
      <c r="N342" s="26" t="str">
        <f t="shared" si="60"/>
        <v/>
      </c>
      <c r="O342" s="32" t="str">
        <f t="shared" si="61"/>
        <v/>
      </c>
      <c r="P342" s="33" t="str">
        <f t="shared" si="62"/>
        <v/>
      </c>
      <c r="Q342" s="33" t="str">
        <f t="shared" si="63"/>
        <v/>
      </c>
      <c r="R342" s="33" t="str">
        <f t="shared" si="64"/>
        <v/>
      </c>
      <c r="S342" s="31" t="str">
        <f t="shared" si="65"/>
        <v/>
      </c>
      <c r="T342" s="27"/>
    </row>
    <row r="343" spans="1:20" ht="27.75" customHeight="1" x14ac:dyDescent="0.25">
      <c r="A343" s="18" t="str">
        <f t="shared" si="55"/>
        <v/>
      </c>
      <c r="B343" s="18" t="str">
        <f t="shared" si="56"/>
        <v/>
      </c>
      <c r="C343" s="19"/>
      <c r="D343" s="20"/>
      <c r="E343" s="18" t="str">
        <f t="shared" si="57"/>
        <v/>
      </c>
      <c r="F343" s="20"/>
      <c r="G343" s="21"/>
      <c r="H343" s="22"/>
      <c r="I343" s="22"/>
      <c r="J343" s="23" t="str">
        <f t="shared" si="58"/>
        <v/>
      </c>
      <c r="K343" s="18" t="str">
        <f t="shared" si="59"/>
        <v/>
      </c>
      <c r="L343" s="20"/>
      <c r="M343" s="21"/>
      <c r="N343" s="18" t="str">
        <f t="shared" si="60"/>
        <v/>
      </c>
      <c r="O343" s="24" t="str">
        <f t="shared" si="61"/>
        <v/>
      </c>
      <c r="P343" s="25" t="str">
        <f t="shared" si="62"/>
        <v/>
      </c>
      <c r="Q343" s="25" t="str">
        <f t="shared" si="63"/>
        <v/>
      </c>
      <c r="R343" s="25" t="str">
        <f t="shared" si="64"/>
        <v/>
      </c>
      <c r="S343" s="23" t="str">
        <f t="shared" si="65"/>
        <v/>
      </c>
      <c r="T343" s="19"/>
    </row>
    <row r="344" spans="1:20" ht="27.75" customHeight="1" x14ac:dyDescent="0.25">
      <c r="A344" s="26" t="str">
        <f t="shared" si="55"/>
        <v/>
      </c>
      <c r="B344" s="26" t="str">
        <f t="shared" si="56"/>
        <v/>
      </c>
      <c r="C344" s="27"/>
      <c r="D344" s="28"/>
      <c r="E344" s="26" t="str">
        <f t="shared" si="57"/>
        <v/>
      </c>
      <c r="F344" s="28"/>
      <c r="G344" s="29"/>
      <c r="H344" s="30"/>
      <c r="I344" s="30"/>
      <c r="J344" s="31" t="str">
        <f t="shared" si="58"/>
        <v/>
      </c>
      <c r="K344" s="26" t="str">
        <f t="shared" si="59"/>
        <v/>
      </c>
      <c r="L344" s="28"/>
      <c r="M344" s="29"/>
      <c r="N344" s="26" t="str">
        <f t="shared" si="60"/>
        <v/>
      </c>
      <c r="O344" s="32" t="str">
        <f t="shared" si="61"/>
        <v/>
      </c>
      <c r="P344" s="33" t="str">
        <f t="shared" si="62"/>
        <v/>
      </c>
      <c r="Q344" s="33" t="str">
        <f t="shared" si="63"/>
        <v/>
      </c>
      <c r="R344" s="33" t="str">
        <f t="shared" si="64"/>
        <v/>
      </c>
      <c r="S344" s="31" t="str">
        <f t="shared" si="65"/>
        <v/>
      </c>
      <c r="T344" s="27"/>
    </row>
    <row r="345" spans="1:20" ht="27.75" customHeight="1" x14ac:dyDescent="0.25">
      <c r="A345" s="18" t="str">
        <f t="shared" si="55"/>
        <v/>
      </c>
      <c r="B345" s="18" t="str">
        <f t="shared" si="56"/>
        <v/>
      </c>
      <c r="C345" s="19"/>
      <c r="D345" s="20"/>
      <c r="E345" s="18" t="str">
        <f t="shared" si="57"/>
        <v/>
      </c>
      <c r="F345" s="20"/>
      <c r="G345" s="21"/>
      <c r="H345" s="22"/>
      <c r="I345" s="22"/>
      <c r="J345" s="23" t="str">
        <f t="shared" si="58"/>
        <v/>
      </c>
      <c r="K345" s="18" t="str">
        <f t="shared" si="59"/>
        <v/>
      </c>
      <c r="L345" s="20"/>
      <c r="M345" s="21"/>
      <c r="N345" s="18" t="str">
        <f t="shared" si="60"/>
        <v/>
      </c>
      <c r="O345" s="24" t="str">
        <f t="shared" si="61"/>
        <v/>
      </c>
      <c r="P345" s="25" t="str">
        <f t="shared" si="62"/>
        <v/>
      </c>
      <c r="Q345" s="25" t="str">
        <f t="shared" si="63"/>
        <v/>
      </c>
      <c r="R345" s="25" t="str">
        <f t="shared" si="64"/>
        <v/>
      </c>
      <c r="S345" s="23" t="str">
        <f t="shared" si="65"/>
        <v/>
      </c>
      <c r="T345" s="19"/>
    </row>
    <row r="346" spans="1:20" ht="27.75" customHeight="1" x14ac:dyDescent="0.25">
      <c r="A346" s="26" t="str">
        <f t="shared" si="55"/>
        <v/>
      </c>
      <c r="B346" s="26" t="str">
        <f t="shared" si="56"/>
        <v/>
      </c>
      <c r="C346" s="27"/>
      <c r="D346" s="28"/>
      <c r="E346" s="26" t="str">
        <f t="shared" si="57"/>
        <v/>
      </c>
      <c r="F346" s="28"/>
      <c r="G346" s="29"/>
      <c r="H346" s="30"/>
      <c r="I346" s="30"/>
      <c r="J346" s="31" t="str">
        <f t="shared" si="58"/>
        <v/>
      </c>
      <c r="K346" s="26" t="str">
        <f t="shared" si="59"/>
        <v/>
      </c>
      <c r="L346" s="28"/>
      <c r="M346" s="29"/>
      <c r="N346" s="26" t="str">
        <f t="shared" si="60"/>
        <v/>
      </c>
      <c r="O346" s="32" t="str">
        <f t="shared" si="61"/>
        <v/>
      </c>
      <c r="P346" s="33" t="str">
        <f t="shared" si="62"/>
        <v/>
      </c>
      <c r="Q346" s="33" t="str">
        <f t="shared" si="63"/>
        <v/>
      </c>
      <c r="R346" s="33" t="str">
        <f t="shared" si="64"/>
        <v/>
      </c>
      <c r="S346" s="31" t="str">
        <f t="shared" si="65"/>
        <v/>
      </c>
      <c r="T346" s="27"/>
    </row>
    <row r="347" spans="1:20" ht="27.75" customHeight="1" x14ac:dyDescent="0.25">
      <c r="A347" s="18" t="str">
        <f t="shared" si="55"/>
        <v/>
      </c>
      <c r="B347" s="18" t="str">
        <f t="shared" si="56"/>
        <v/>
      </c>
      <c r="C347" s="19"/>
      <c r="D347" s="20"/>
      <c r="E347" s="18" t="str">
        <f t="shared" si="57"/>
        <v/>
      </c>
      <c r="F347" s="20"/>
      <c r="G347" s="21"/>
      <c r="H347" s="22"/>
      <c r="I347" s="22"/>
      <c r="J347" s="23" t="str">
        <f t="shared" si="58"/>
        <v/>
      </c>
      <c r="K347" s="18" t="str">
        <f t="shared" si="59"/>
        <v/>
      </c>
      <c r="L347" s="20"/>
      <c r="M347" s="21"/>
      <c r="N347" s="18" t="str">
        <f t="shared" si="60"/>
        <v/>
      </c>
      <c r="O347" s="24" t="str">
        <f t="shared" si="61"/>
        <v/>
      </c>
      <c r="P347" s="25" t="str">
        <f t="shared" si="62"/>
        <v/>
      </c>
      <c r="Q347" s="25" t="str">
        <f t="shared" si="63"/>
        <v/>
      </c>
      <c r="R347" s="25" t="str">
        <f t="shared" si="64"/>
        <v/>
      </c>
      <c r="S347" s="23" t="str">
        <f t="shared" si="65"/>
        <v/>
      </c>
      <c r="T347" s="19"/>
    </row>
    <row r="348" spans="1:20" ht="27.75" customHeight="1" x14ac:dyDescent="0.25">
      <c r="A348" s="26" t="str">
        <f t="shared" si="55"/>
        <v/>
      </c>
      <c r="B348" s="26" t="str">
        <f t="shared" si="56"/>
        <v/>
      </c>
      <c r="C348" s="27"/>
      <c r="D348" s="28"/>
      <c r="E348" s="26" t="str">
        <f t="shared" si="57"/>
        <v/>
      </c>
      <c r="F348" s="28"/>
      <c r="G348" s="29"/>
      <c r="H348" s="30"/>
      <c r="I348" s="30"/>
      <c r="J348" s="31" t="str">
        <f t="shared" si="58"/>
        <v/>
      </c>
      <c r="K348" s="26" t="str">
        <f t="shared" si="59"/>
        <v/>
      </c>
      <c r="L348" s="28"/>
      <c r="M348" s="29"/>
      <c r="N348" s="26" t="str">
        <f t="shared" si="60"/>
        <v/>
      </c>
      <c r="O348" s="32" t="str">
        <f t="shared" si="61"/>
        <v/>
      </c>
      <c r="P348" s="33" t="str">
        <f t="shared" si="62"/>
        <v/>
      </c>
      <c r="Q348" s="33" t="str">
        <f t="shared" si="63"/>
        <v/>
      </c>
      <c r="R348" s="33" t="str">
        <f t="shared" si="64"/>
        <v/>
      </c>
      <c r="S348" s="31" t="str">
        <f t="shared" si="65"/>
        <v/>
      </c>
      <c r="T348" s="27"/>
    </row>
    <row r="349" spans="1:20" ht="27.75" customHeight="1" x14ac:dyDescent="0.25">
      <c r="A349" s="18" t="str">
        <f t="shared" si="55"/>
        <v/>
      </c>
      <c r="B349" s="18" t="str">
        <f t="shared" si="56"/>
        <v/>
      </c>
      <c r="C349" s="19"/>
      <c r="D349" s="20"/>
      <c r="E349" s="18" t="str">
        <f t="shared" si="57"/>
        <v/>
      </c>
      <c r="F349" s="20"/>
      <c r="G349" s="21"/>
      <c r="H349" s="22"/>
      <c r="I349" s="22"/>
      <c r="J349" s="23" t="str">
        <f t="shared" si="58"/>
        <v/>
      </c>
      <c r="K349" s="18" t="str">
        <f t="shared" si="59"/>
        <v/>
      </c>
      <c r="L349" s="20"/>
      <c r="M349" s="21"/>
      <c r="N349" s="18" t="str">
        <f t="shared" si="60"/>
        <v/>
      </c>
      <c r="O349" s="24" t="str">
        <f t="shared" si="61"/>
        <v/>
      </c>
      <c r="P349" s="25" t="str">
        <f t="shared" si="62"/>
        <v/>
      </c>
      <c r="Q349" s="25" t="str">
        <f t="shared" si="63"/>
        <v/>
      </c>
      <c r="R349" s="25" t="str">
        <f t="shared" si="64"/>
        <v/>
      </c>
      <c r="S349" s="23" t="str">
        <f t="shared" si="65"/>
        <v/>
      </c>
      <c r="T349" s="19"/>
    </row>
    <row r="350" spans="1:20" ht="27.75" customHeight="1" x14ac:dyDescent="0.25">
      <c r="A350" s="26" t="str">
        <f t="shared" si="55"/>
        <v/>
      </c>
      <c r="B350" s="26" t="str">
        <f t="shared" si="56"/>
        <v/>
      </c>
      <c r="C350" s="27"/>
      <c r="D350" s="28"/>
      <c r="E350" s="26" t="str">
        <f t="shared" si="57"/>
        <v/>
      </c>
      <c r="F350" s="28"/>
      <c r="G350" s="29"/>
      <c r="H350" s="30"/>
      <c r="I350" s="30"/>
      <c r="J350" s="31" t="str">
        <f t="shared" si="58"/>
        <v/>
      </c>
      <c r="K350" s="26" t="str">
        <f t="shared" si="59"/>
        <v/>
      </c>
      <c r="L350" s="28"/>
      <c r="M350" s="29"/>
      <c r="N350" s="26" t="str">
        <f t="shared" si="60"/>
        <v/>
      </c>
      <c r="O350" s="32" t="str">
        <f t="shared" si="61"/>
        <v/>
      </c>
      <c r="P350" s="33" t="str">
        <f t="shared" si="62"/>
        <v/>
      </c>
      <c r="Q350" s="33" t="str">
        <f t="shared" si="63"/>
        <v/>
      </c>
      <c r="R350" s="33" t="str">
        <f t="shared" si="64"/>
        <v/>
      </c>
      <c r="S350" s="31" t="str">
        <f t="shared" si="65"/>
        <v/>
      </c>
      <c r="T350" s="27"/>
    </row>
    <row r="351" spans="1:20" ht="27.75" customHeight="1" x14ac:dyDescent="0.25">
      <c r="A351" s="18" t="str">
        <f t="shared" si="55"/>
        <v/>
      </c>
      <c r="B351" s="18" t="str">
        <f t="shared" si="56"/>
        <v/>
      </c>
      <c r="C351" s="19"/>
      <c r="D351" s="20"/>
      <c r="E351" s="18" t="str">
        <f t="shared" si="57"/>
        <v/>
      </c>
      <c r="F351" s="20"/>
      <c r="G351" s="21"/>
      <c r="H351" s="22"/>
      <c r="I351" s="22"/>
      <c r="J351" s="23" t="str">
        <f t="shared" si="58"/>
        <v/>
      </c>
      <c r="K351" s="18" t="str">
        <f t="shared" si="59"/>
        <v/>
      </c>
      <c r="L351" s="20"/>
      <c r="M351" s="21"/>
      <c r="N351" s="18" t="str">
        <f t="shared" si="60"/>
        <v/>
      </c>
      <c r="O351" s="24" t="str">
        <f t="shared" si="61"/>
        <v/>
      </c>
      <c r="P351" s="25" t="str">
        <f t="shared" si="62"/>
        <v/>
      </c>
      <c r="Q351" s="25" t="str">
        <f t="shared" si="63"/>
        <v/>
      </c>
      <c r="R351" s="25" t="str">
        <f t="shared" si="64"/>
        <v/>
      </c>
      <c r="S351" s="23" t="str">
        <f t="shared" si="65"/>
        <v/>
      </c>
      <c r="T351" s="19"/>
    </row>
    <row r="352" spans="1:20" ht="27.75" customHeight="1" x14ac:dyDescent="0.25">
      <c r="A352" s="26" t="str">
        <f t="shared" si="55"/>
        <v/>
      </c>
      <c r="B352" s="26" t="str">
        <f t="shared" si="56"/>
        <v/>
      </c>
      <c r="C352" s="27"/>
      <c r="D352" s="28"/>
      <c r="E352" s="26" t="str">
        <f t="shared" si="57"/>
        <v/>
      </c>
      <c r="F352" s="28"/>
      <c r="G352" s="29"/>
      <c r="H352" s="30"/>
      <c r="I352" s="30"/>
      <c r="J352" s="31" t="str">
        <f t="shared" si="58"/>
        <v/>
      </c>
      <c r="K352" s="26" t="str">
        <f t="shared" si="59"/>
        <v/>
      </c>
      <c r="L352" s="28"/>
      <c r="M352" s="29"/>
      <c r="N352" s="26" t="str">
        <f t="shared" si="60"/>
        <v/>
      </c>
      <c r="O352" s="32" t="str">
        <f t="shared" si="61"/>
        <v/>
      </c>
      <c r="P352" s="33" t="str">
        <f t="shared" si="62"/>
        <v/>
      </c>
      <c r="Q352" s="33" t="str">
        <f t="shared" si="63"/>
        <v/>
      </c>
      <c r="R352" s="33" t="str">
        <f t="shared" si="64"/>
        <v/>
      </c>
      <c r="S352" s="31" t="str">
        <f t="shared" si="65"/>
        <v/>
      </c>
      <c r="T352" s="27"/>
    </row>
    <row r="353" spans="1:20" ht="27.75" customHeight="1" x14ac:dyDescent="0.25">
      <c r="A353" s="18" t="str">
        <f t="shared" si="55"/>
        <v/>
      </c>
      <c r="B353" s="18" t="str">
        <f t="shared" si="56"/>
        <v/>
      </c>
      <c r="C353" s="19"/>
      <c r="D353" s="20"/>
      <c r="E353" s="18" t="str">
        <f t="shared" si="57"/>
        <v/>
      </c>
      <c r="F353" s="20"/>
      <c r="G353" s="21"/>
      <c r="H353" s="22"/>
      <c r="I353" s="22"/>
      <c r="J353" s="23" t="str">
        <f t="shared" si="58"/>
        <v/>
      </c>
      <c r="K353" s="18" t="str">
        <f t="shared" si="59"/>
        <v/>
      </c>
      <c r="L353" s="20"/>
      <c r="M353" s="21"/>
      <c r="N353" s="18" t="str">
        <f t="shared" si="60"/>
        <v/>
      </c>
      <c r="O353" s="24" t="str">
        <f t="shared" si="61"/>
        <v/>
      </c>
      <c r="P353" s="25" t="str">
        <f t="shared" si="62"/>
        <v/>
      </c>
      <c r="Q353" s="25" t="str">
        <f t="shared" si="63"/>
        <v/>
      </c>
      <c r="R353" s="25" t="str">
        <f t="shared" si="64"/>
        <v/>
      </c>
      <c r="S353" s="23" t="str">
        <f t="shared" si="65"/>
        <v/>
      </c>
      <c r="T353" s="19"/>
    </row>
    <row r="354" spans="1:20" ht="27.75" customHeight="1" x14ac:dyDescent="0.25">
      <c r="A354" s="26" t="str">
        <f t="shared" si="55"/>
        <v/>
      </c>
      <c r="B354" s="26" t="str">
        <f t="shared" si="56"/>
        <v/>
      </c>
      <c r="C354" s="27"/>
      <c r="D354" s="28"/>
      <c r="E354" s="26" t="str">
        <f t="shared" si="57"/>
        <v/>
      </c>
      <c r="F354" s="28"/>
      <c r="G354" s="29"/>
      <c r="H354" s="30"/>
      <c r="I354" s="30"/>
      <c r="J354" s="31" t="str">
        <f t="shared" si="58"/>
        <v/>
      </c>
      <c r="K354" s="26" t="str">
        <f t="shared" si="59"/>
        <v/>
      </c>
      <c r="L354" s="28"/>
      <c r="M354" s="29"/>
      <c r="N354" s="26" t="str">
        <f t="shared" si="60"/>
        <v/>
      </c>
      <c r="O354" s="32" t="str">
        <f t="shared" si="61"/>
        <v/>
      </c>
      <c r="P354" s="33" t="str">
        <f t="shared" si="62"/>
        <v/>
      </c>
      <c r="Q354" s="33" t="str">
        <f t="shared" si="63"/>
        <v/>
      </c>
      <c r="R354" s="33" t="str">
        <f t="shared" si="64"/>
        <v/>
      </c>
      <c r="S354" s="31" t="str">
        <f t="shared" si="65"/>
        <v/>
      </c>
      <c r="T354" s="27"/>
    </row>
    <row r="355" spans="1:20" ht="27.75" customHeight="1" x14ac:dyDescent="0.25">
      <c r="A355" s="18" t="str">
        <f t="shared" si="55"/>
        <v/>
      </c>
      <c r="B355" s="18" t="str">
        <f t="shared" si="56"/>
        <v/>
      </c>
      <c r="C355" s="19"/>
      <c r="D355" s="20"/>
      <c r="E355" s="18" t="str">
        <f t="shared" si="57"/>
        <v/>
      </c>
      <c r="F355" s="20"/>
      <c r="G355" s="21"/>
      <c r="H355" s="22"/>
      <c r="I355" s="22"/>
      <c r="J355" s="23" t="str">
        <f t="shared" si="58"/>
        <v/>
      </c>
      <c r="K355" s="18" t="str">
        <f t="shared" si="59"/>
        <v/>
      </c>
      <c r="L355" s="20"/>
      <c r="M355" s="21"/>
      <c r="N355" s="18" t="str">
        <f t="shared" si="60"/>
        <v/>
      </c>
      <c r="O355" s="24" t="str">
        <f t="shared" si="61"/>
        <v/>
      </c>
      <c r="P355" s="25" t="str">
        <f t="shared" si="62"/>
        <v/>
      </c>
      <c r="Q355" s="25" t="str">
        <f t="shared" si="63"/>
        <v/>
      </c>
      <c r="R355" s="25" t="str">
        <f t="shared" si="64"/>
        <v/>
      </c>
      <c r="S355" s="23" t="str">
        <f t="shared" si="65"/>
        <v/>
      </c>
      <c r="T355" s="19"/>
    </row>
    <row r="356" spans="1:20" ht="27.75" customHeight="1" x14ac:dyDescent="0.25">
      <c r="A356" s="26" t="str">
        <f t="shared" si="55"/>
        <v/>
      </c>
      <c r="B356" s="26" t="str">
        <f t="shared" si="56"/>
        <v/>
      </c>
      <c r="C356" s="27"/>
      <c r="D356" s="28"/>
      <c r="E356" s="26" t="str">
        <f t="shared" si="57"/>
        <v/>
      </c>
      <c r="F356" s="28"/>
      <c r="G356" s="29"/>
      <c r="H356" s="30"/>
      <c r="I356" s="30"/>
      <c r="J356" s="31" t="str">
        <f t="shared" si="58"/>
        <v/>
      </c>
      <c r="K356" s="26" t="str">
        <f t="shared" si="59"/>
        <v/>
      </c>
      <c r="L356" s="28"/>
      <c r="M356" s="29"/>
      <c r="N356" s="26" t="str">
        <f t="shared" si="60"/>
        <v/>
      </c>
      <c r="O356" s="32" t="str">
        <f t="shared" si="61"/>
        <v/>
      </c>
      <c r="P356" s="33" t="str">
        <f t="shared" si="62"/>
        <v/>
      </c>
      <c r="Q356" s="33" t="str">
        <f t="shared" si="63"/>
        <v/>
      </c>
      <c r="R356" s="33" t="str">
        <f t="shared" si="64"/>
        <v/>
      </c>
      <c r="S356" s="31" t="str">
        <f t="shared" si="65"/>
        <v/>
      </c>
      <c r="T356" s="27"/>
    </row>
    <row r="357" spans="1:20" ht="27.75" customHeight="1" x14ac:dyDescent="0.25">
      <c r="A357" s="18" t="str">
        <f t="shared" si="55"/>
        <v/>
      </c>
      <c r="B357" s="18" t="str">
        <f t="shared" si="56"/>
        <v/>
      </c>
      <c r="C357" s="19"/>
      <c r="D357" s="20"/>
      <c r="E357" s="18" t="str">
        <f t="shared" si="57"/>
        <v/>
      </c>
      <c r="F357" s="20"/>
      <c r="G357" s="21"/>
      <c r="H357" s="22"/>
      <c r="I357" s="22"/>
      <c r="J357" s="23" t="str">
        <f t="shared" si="58"/>
        <v/>
      </c>
      <c r="K357" s="18" t="str">
        <f t="shared" si="59"/>
        <v/>
      </c>
      <c r="L357" s="20"/>
      <c r="M357" s="21"/>
      <c r="N357" s="18" t="str">
        <f t="shared" si="60"/>
        <v/>
      </c>
      <c r="O357" s="24" t="str">
        <f t="shared" si="61"/>
        <v/>
      </c>
      <c r="P357" s="25" t="str">
        <f t="shared" si="62"/>
        <v/>
      </c>
      <c r="Q357" s="25" t="str">
        <f t="shared" si="63"/>
        <v/>
      </c>
      <c r="R357" s="25" t="str">
        <f t="shared" si="64"/>
        <v/>
      </c>
      <c r="S357" s="23" t="str">
        <f t="shared" si="65"/>
        <v/>
      </c>
      <c r="T357" s="19"/>
    </row>
    <row r="358" spans="1:20" ht="27.75" customHeight="1" x14ac:dyDescent="0.25">
      <c r="A358" s="26" t="str">
        <f t="shared" si="55"/>
        <v/>
      </c>
      <c r="B358" s="26" t="str">
        <f t="shared" si="56"/>
        <v/>
      </c>
      <c r="C358" s="27"/>
      <c r="D358" s="28"/>
      <c r="E358" s="26" t="str">
        <f t="shared" si="57"/>
        <v/>
      </c>
      <c r="F358" s="28"/>
      <c r="G358" s="29"/>
      <c r="H358" s="30"/>
      <c r="I358" s="30"/>
      <c r="J358" s="31" t="str">
        <f t="shared" si="58"/>
        <v/>
      </c>
      <c r="K358" s="26" t="str">
        <f t="shared" si="59"/>
        <v/>
      </c>
      <c r="L358" s="28"/>
      <c r="M358" s="29"/>
      <c r="N358" s="26" t="str">
        <f t="shared" si="60"/>
        <v/>
      </c>
      <c r="O358" s="32" t="str">
        <f t="shared" si="61"/>
        <v/>
      </c>
      <c r="P358" s="33" t="str">
        <f t="shared" si="62"/>
        <v/>
      </c>
      <c r="Q358" s="33" t="str">
        <f t="shared" si="63"/>
        <v/>
      </c>
      <c r="R358" s="33" t="str">
        <f t="shared" si="64"/>
        <v/>
      </c>
      <c r="S358" s="31" t="str">
        <f t="shared" si="65"/>
        <v/>
      </c>
      <c r="T358" s="27"/>
    </row>
    <row r="359" spans="1:20" ht="27.75" customHeight="1" x14ac:dyDescent="0.25">
      <c r="A359" s="18" t="str">
        <f t="shared" si="55"/>
        <v/>
      </c>
      <c r="B359" s="18" t="str">
        <f t="shared" si="56"/>
        <v/>
      </c>
      <c r="C359" s="19"/>
      <c r="D359" s="20"/>
      <c r="E359" s="18" t="str">
        <f t="shared" si="57"/>
        <v/>
      </c>
      <c r="F359" s="20"/>
      <c r="G359" s="21"/>
      <c r="H359" s="22"/>
      <c r="I359" s="22"/>
      <c r="J359" s="23" t="str">
        <f t="shared" si="58"/>
        <v/>
      </c>
      <c r="K359" s="18" t="str">
        <f t="shared" si="59"/>
        <v/>
      </c>
      <c r="L359" s="20"/>
      <c r="M359" s="21"/>
      <c r="N359" s="18" t="str">
        <f t="shared" si="60"/>
        <v/>
      </c>
      <c r="O359" s="24" t="str">
        <f t="shared" si="61"/>
        <v/>
      </c>
      <c r="P359" s="25" t="str">
        <f t="shared" si="62"/>
        <v/>
      </c>
      <c r="Q359" s="25" t="str">
        <f t="shared" si="63"/>
        <v/>
      </c>
      <c r="R359" s="25" t="str">
        <f t="shared" si="64"/>
        <v/>
      </c>
      <c r="S359" s="23" t="str">
        <f t="shared" si="65"/>
        <v/>
      </c>
      <c r="T359" s="19"/>
    </row>
    <row r="360" spans="1:20" ht="27.75" customHeight="1" x14ac:dyDescent="0.25">
      <c r="A360" s="26" t="str">
        <f t="shared" si="55"/>
        <v/>
      </c>
      <c r="B360" s="26" t="str">
        <f t="shared" si="56"/>
        <v/>
      </c>
      <c r="C360" s="27"/>
      <c r="D360" s="28"/>
      <c r="E360" s="26" t="str">
        <f t="shared" si="57"/>
        <v/>
      </c>
      <c r="F360" s="28"/>
      <c r="G360" s="29"/>
      <c r="H360" s="30"/>
      <c r="I360" s="30"/>
      <c r="J360" s="31" t="str">
        <f t="shared" si="58"/>
        <v/>
      </c>
      <c r="K360" s="26" t="str">
        <f t="shared" si="59"/>
        <v/>
      </c>
      <c r="L360" s="28"/>
      <c r="M360" s="29"/>
      <c r="N360" s="26" t="str">
        <f t="shared" si="60"/>
        <v/>
      </c>
      <c r="O360" s="32" t="str">
        <f t="shared" si="61"/>
        <v/>
      </c>
      <c r="P360" s="33" t="str">
        <f t="shared" si="62"/>
        <v/>
      </c>
      <c r="Q360" s="33" t="str">
        <f t="shared" si="63"/>
        <v/>
      </c>
      <c r="R360" s="33" t="str">
        <f t="shared" si="64"/>
        <v/>
      </c>
      <c r="S360" s="31" t="str">
        <f t="shared" si="65"/>
        <v/>
      </c>
      <c r="T360" s="27"/>
    </row>
    <row r="361" spans="1:20" ht="27.75" customHeight="1" x14ac:dyDescent="0.25">
      <c r="A361" s="18" t="str">
        <f t="shared" si="55"/>
        <v/>
      </c>
      <c r="B361" s="18" t="str">
        <f t="shared" si="56"/>
        <v/>
      </c>
      <c r="C361" s="19"/>
      <c r="D361" s="20"/>
      <c r="E361" s="18" t="str">
        <f t="shared" si="57"/>
        <v/>
      </c>
      <c r="F361" s="20"/>
      <c r="G361" s="21"/>
      <c r="H361" s="22"/>
      <c r="I361" s="22"/>
      <c r="J361" s="23" t="str">
        <f t="shared" si="58"/>
        <v/>
      </c>
      <c r="K361" s="18" t="str">
        <f t="shared" si="59"/>
        <v/>
      </c>
      <c r="L361" s="20"/>
      <c r="M361" s="21"/>
      <c r="N361" s="18" t="str">
        <f t="shared" si="60"/>
        <v/>
      </c>
      <c r="O361" s="24" t="str">
        <f t="shared" si="61"/>
        <v/>
      </c>
      <c r="P361" s="25" t="str">
        <f t="shared" si="62"/>
        <v/>
      </c>
      <c r="Q361" s="25" t="str">
        <f t="shared" si="63"/>
        <v/>
      </c>
      <c r="R361" s="25" t="str">
        <f t="shared" si="64"/>
        <v/>
      </c>
      <c r="S361" s="23" t="str">
        <f t="shared" si="65"/>
        <v/>
      </c>
      <c r="T361" s="19"/>
    </row>
    <row r="362" spans="1:20" ht="27.75" customHeight="1" x14ac:dyDescent="0.25">
      <c r="A362" s="26" t="str">
        <f t="shared" si="55"/>
        <v/>
      </c>
      <c r="B362" s="26" t="str">
        <f t="shared" si="56"/>
        <v/>
      </c>
      <c r="C362" s="27"/>
      <c r="D362" s="28"/>
      <c r="E362" s="26" t="str">
        <f t="shared" si="57"/>
        <v/>
      </c>
      <c r="F362" s="28"/>
      <c r="G362" s="29"/>
      <c r="H362" s="30"/>
      <c r="I362" s="30"/>
      <c r="J362" s="31" t="str">
        <f t="shared" si="58"/>
        <v/>
      </c>
      <c r="K362" s="26" t="str">
        <f t="shared" si="59"/>
        <v/>
      </c>
      <c r="L362" s="28"/>
      <c r="M362" s="29"/>
      <c r="N362" s="26" t="str">
        <f t="shared" si="60"/>
        <v/>
      </c>
      <c r="O362" s="32" t="str">
        <f t="shared" si="61"/>
        <v/>
      </c>
      <c r="P362" s="33" t="str">
        <f t="shared" si="62"/>
        <v/>
      </c>
      <c r="Q362" s="33" t="str">
        <f t="shared" si="63"/>
        <v/>
      </c>
      <c r="R362" s="33" t="str">
        <f t="shared" si="64"/>
        <v/>
      </c>
      <c r="S362" s="31" t="str">
        <f t="shared" si="65"/>
        <v/>
      </c>
      <c r="T362" s="27"/>
    </row>
    <row r="363" spans="1:20" ht="27.75" customHeight="1" x14ac:dyDescent="0.25">
      <c r="A363" s="18" t="str">
        <f t="shared" si="55"/>
        <v/>
      </c>
      <c r="B363" s="18" t="str">
        <f t="shared" si="56"/>
        <v/>
      </c>
      <c r="C363" s="19"/>
      <c r="D363" s="20"/>
      <c r="E363" s="18" t="str">
        <f t="shared" si="57"/>
        <v/>
      </c>
      <c r="F363" s="20"/>
      <c r="G363" s="21"/>
      <c r="H363" s="22"/>
      <c r="I363" s="22"/>
      <c r="J363" s="23" t="str">
        <f t="shared" si="58"/>
        <v/>
      </c>
      <c r="K363" s="18" t="str">
        <f t="shared" si="59"/>
        <v/>
      </c>
      <c r="L363" s="20"/>
      <c r="M363" s="21"/>
      <c r="N363" s="18" t="str">
        <f t="shared" si="60"/>
        <v/>
      </c>
      <c r="O363" s="24" t="str">
        <f t="shared" si="61"/>
        <v/>
      </c>
      <c r="P363" s="25" t="str">
        <f t="shared" si="62"/>
        <v/>
      </c>
      <c r="Q363" s="25" t="str">
        <f t="shared" si="63"/>
        <v/>
      </c>
      <c r="R363" s="25" t="str">
        <f t="shared" si="64"/>
        <v/>
      </c>
      <c r="S363" s="23" t="str">
        <f t="shared" si="65"/>
        <v/>
      </c>
      <c r="T363" s="19"/>
    </row>
    <row r="364" spans="1:20" ht="27.75" customHeight="1" x14ac:dyDescent="0.25">
      <c r="A364" s="26" t="str">
        <f t="shared" si="55"/>
        <v/>
      </c>
      <c r="B364" s="26" t="str">
        <f t="shared" si="56"/>
        <v/>
      </c>
      <c r="C364" s="27"/>
      <c r="D364" s="28"/>
      <c r="E364" s="26" t="str">
        <f t="shared" si="57"/>
        <v/>
      </c>
      <c r="F364" s="28"/>
      <c r="G364" s="29"/>
      <c r="H364" s="30"/>
      <c r="I364" s="30"/>
      <c r="J364" s="31" t="str">
        <f t="shared" si="58"/>
        <v/>
      </c>
      <c r="K364" s="26" t="str">
        <f t="shared" si="59"/>
        <v/>
      </c>
      <c r="L364" s="28"/>
      <c r="M364" s="29"/>
      <c r="N364" s="26" t="str">
        <f t="shared" si="60"/>
        <v/>
      </c>
      <c r="O364" s="32" t="str">
        <f t="shared" si="61"/>
        <v/>
      </c>
      <c r="P364" s="33" t="str">
        <f t="shared" si="62"/>
        <v/>
      </c>
      <c r="Q364" s="33" t="str">
        <f t="shared" si="63"/>
        <v/>
      </c>
      <c r="R364" s="33" t="str">
        <f t="shared" si="64"/>
        <v/>
      </c>
      <c r="S364" s="31" t="str">
        <f t="shared" si="65"/>
        <v/>
      </c>
      <c r="T364" s="27"/>
    </row>
    <row r="365" spans="1:20" ht="27.75" customHeight="1" x14ac:dyDescent="0.25">
      <c r="A365" s="18" t="str">
        <f t="shared" si="55"/>
        <v/>
      </c>
      <c r="B365" s="18" t="str">
        <f t="shared" si="56"/>
        <v/>
      </c>
      <c r="C365" s="19"/>
      <c r="D365" s="20"/>
      <c r="E365" s="18" t="str">
        <f t="shared" si="57"/>
        <v/>
      </c>
      <c r="F365" s="20"/>
      <c r="G365" s="21"/>
      <c r="H365" s="22"/>
      <c r="I365" s="22"/>
      <c r="J365" s="23" t="str">
        <f t="shared" si="58"/>
        <v/>
      </c>
      <c r="K365" s="18" t="str">
        <f t="shared" si="59"/>
        <v/>
      </c>
      <c r="L365" s="20"/>
      <c r="M365" s="21"/>
      <c r="N365" s="18" t="str">
        <f t="shared" si="60"/>
        <v/>
      </c>
      <c r="O365" s="24" t="str">
        <f t="shared" si="61"/>
        <v/>
      </c>
      <c r="P365" s="25" t="str">
        <f t="shared" si="62"/>
        <v/>
      </c>
      <c r="Q365" s="25" t="str">
        <f t="shared" si="63"/>
        <v/>
      </c>
      <c r="R365" s="25" t="str">
        <f t="shared" si="64"/>
        <v/>
      </c>
      <c r="S365" s="23" t="str">
        <f t="shared" si="65"/>
        <v/>
      </c>
      <c r="T365" s="19"/>
    </row>
    <row r="366" spans="1:20" ht="27.75" customHeight="1" x14ac:dyDescent="0.25">
      <c r="A366" s="26" t="str">
        <f t="shared" si="55"/>
        <v/>
      </c>
      <c r="B366" s="26" t="str">
        <f t="shared" si="56"/>
        <v/>
      </c>
      <c r="C366" s="27"/>
      <c r="D366" s="28"/>
      <c r="E366" s="26" t="str">
        <f t="shared" si="57"/>
        <v/>
      </c>
      <c r="F366" s="28"/>
      <c r="G366" s="29"/>
      <c r="H366" s="30"/>
      <c r="I366" s="30"/>
      <c r="J366" s="31" t="str">
        <f t="shared" si="58"/>
        <v/>
      </c>
      <c r="K366" s="26" t="str">
        <f t="shared" si="59"/>
        <v/>
      </c>
      <c r="L366" s="28"/>
      <c r="M366" s="29"/>
      <c r="N366" s="26" t="str">
        <f t="shared" si="60"/>
        <v/>
      </c>
      <c r="O366" s="32" t="str">
        <f t="shared" si="61"/>
        <v/>
      </c>
      <c r="P366" s="33" t="str">
        <f t="shared" si="62"/>
        <v/>
      </c>
      <c r="Q366" s="33" t="str">
        <f t="shared" si="63"/>
        <v/>
      </c>
      <c r="R366" s="33" t="str">
        <f t="shared" si="64"/>
        <v/>
      </c>
      <c r="S366" s="31" t="str">
        <f t="shared" si="65"/>
        <v/>
      </c>
      <c r="T366" s="27"/>
    </row>
    <row r="367" spans="1:20" ht="27.75" customHeight="1" x14ac:dyDescent="0.25">
      <c r="A367" s="18" t="str">
        <f t="shared" si="55"/>
        <v/>
      </c>
      <c r="B367" s="18" t="str">
        <f t="shared" si="56"/>
        <v/>
      </c>
      <c r="C367" s="19"/>
      <c r="D367" s="20"/>
      <c r="E367" s="18" t="str">
        <f t="shared" si="57"/>
        <v/>
      </c>
      <c r="F367" s="20"/>
      <c r="G367" s="21"/>
      <c r="H367" s="22"/>
      <c r="I367" s="22"/>
      <c r="J367" s="23" t="str">
        <f t="shared" si="58"/>
        <v/>
      </c>
      <c r="K367" s="18" t="str">
        <f t="shared" si="59"/>
        <v/>
      </c>
      <c r="L367" s="20"/>
      <c r="M367" s="21"/>
      <c r="N367" s="18" t="str">
        <f t="shared" si="60"/>
        <v/>
      </c>
      <c r="O367" s="24" t="str">
        <f t="shared" si="61"/>
        <v/>
      </c>
      <c r="P367" s="25" t="str">
        <f t="shared" si="62"/>
        <v/>
      </c>
      <c r="Q367" s="25" t="str">
        <f t="shared" si="63"/>
        <v/>
      </c>
      <c r="R367" s="25" t="str">
        <f t="shared" si="64"/>
        <v/>
      </c>
      <c r="S367" s="23" t="str">
        <f t="shared" si="65"/>
        <v/>
      </c>
      <c r="T367" s="19"/>
    </row>
    <row r="368" spans="1:20" ht="27.75" customHeight="1" x14ac:dyDescent="0.25">
      <c r="A368" s="26" t="str">
        <f t="shared" si="55"/>
        <v/>
      </c>
      <c r="B368" s="26" t="str">
        <f t="shared" si="56"/>
        <v/>
      </c>
      <c r="C368" s="27"/>
      <c r="D368" s="28"/>
      <c r="E368" s="26" t="str">
        <f t="shared" si="57"/>
        <v/>
      </c>
      <c r="F368" s="28"/>
      <c r="G368" s="29"/>
      <c r="H368" s="30"/>
      <c r="I368" s="30"/>
      <c r="J368" s="31" t="str">
        <f t="shared" si="58"/>
        <v/>
      </c>
      <c r="K368" s="26" t="str">
        <f t="shared" si="59"/>
        <v/>
      </c>
      <c r="L368" s="28"/>
      <c r="M368" s="29"/>
      <c r="N368" s="26" t="str">
        <f t="shared" si="60"/>
        <v/>
      </c>
      <c r="O368" s="32" t="str">
        <f t="shared" si="61"/>
        <v/>
      </c>
      <c r="P368" s="33" t="str">
        <f t="shared" si="62"/>
        <v/>
      </c>
      <c r="Q368" s="33" t="str">
        <f t="shared" si="63"/>
        <v/>
      </c>
      <c r="R368" s="33" t="str">
        <f t="shared" si="64"/>
        <v/>
      </c>
      <c r="S368" s="31" t="str">
        <f t="shared" si="65"/>
        <v/>
      </c>
      <c r="T368" s="27"/>
    </row>
    <row r="369" spans="1:20" ht="27.75" customHeight="1" x14ac:dyDescent="0.25">
      <c r="A369" s="18" t="str">
        <f t="shared" si="55"/>
        <v/>
      </c>
      <c r="B369" s="18" t="str">
        <f t="shared" si="56"/>
        <v/>
      </c>
      <c r="C369" s="19"/>
      <c r="D369" s="20"/>
      <c r="E369" s="18" t="str">
        <f t="shared" si="57"/>
        <v/>
      </c>
      <c r="F369" s="20"/>
      <c r="G369" s="21"/>
      <c r="H369" s="22"/>
      <c r="I369" s="22"/>
      <c r="J369" s="23" t="str">
        <f t="shared" si="58"/>
        <v/>
      </c>
      <c r="K369" s="18" t="str">
        <f t="shared" si="59"/>
        <v/>
      </c>
      <c r="L369" s="20"/>
      <c r="M369" s="21"/>
      <c r="N369" s="18" t="str">
        <f t="shared" si="60"/>
        <v/>
      </c>
      <c r="O369" s="24" t="str">
        <f t="shared" si="61"/>
        <v/>
      </c>
      <c r="P369" s="25" t="str">
        <f t="shared" si="62"/>
        <v/>
      </c>
      <c r="Q369" s="25" t="str">
        <f t="shared" si="63"/>
        <v/>
      </c>
      <c r="R369" s="25" t="str">
        <f t="shared" si="64"/>
        <v/>
      </c>
      <c r="S369" s="23" t="str">
        <f t="shared" si="65"/>
        <v/>
      </c>
      <c r="T369" s="19"/>
    </row>
    <row r="370" spans="1:20" ht="27.75" customHeight="1" x14ac:dyDescent="0.25">
      <c r="A370" s="26" t="str">
        <f t="shared" si="55"/>
        <v/>
      </c>
      <c r="B370" s="26" t="str">
        <f t="shared" si="56"/>
        <v/>
      </c>
      <c r="C370" s="27"/>
      <c r="D370" s="28"/>
      <c r="E370" s="26" t="str">
        <f t="shared" si="57"/>
        <v/>
      </c>
      <c r="F370" s="28"/>
      <c r="G370" s="29"/>
      <c r="H370" s="30"/>
      <c r="I370" s="30"/>
      <c r="J370" s="31" t="str">
        <f t="shared" si="58"/>
        <v/>
      </c>
      <c r="K370" s="26" t="str">
        <f t="shared" si="59"/>
        <v/>
      </c>
      <c r="L370" s="28"/>
      <c r="M370" s="29"/>
      <c r="N370" s="26" t="str">
        <f t="shared" si="60"/>
        <v/>
      </c>
      <c r="O370" s="32" t="str">
        <f t="shared" si="61"/>
        <v/>
      </c>
      <c r="P370" s="33" t="str">
        <f t="shared" si="62"/>
        <v/>
      </c>
      <c r="Q370" s="33" t="str">
        <f t="shared" si="63"/>
        <v/>
      </c>
      <c r="R370" s="33" t="str">
        <f t="shared" si="64"/>
        <v/>
      </c>
      <c r="S370" s="31" t="str">
        <f t="shared" si="65"/>
        <v/>
      </c>
      <c r="T370" s="27"/>
    </row>
    <row r="371" spans="1:20" ht="27.75" customHeight="1" x14ac:dyDescent="0.25">
      <c r="A371" s="18" t="str">
        <f t="shared" si="55"/>
        <v/>
      </c>
      <c r="B371" s="18" t="str">
        <f t="shared" si="56"/>
        <v/>
      </c>
      <c r="C371" s="19"/>
      <c r="D371" s="20"/>
      <c r="E371" s="18" t="str">
        <f t="shared" si="57"/>
        <v/>
      </c>
      <c r="F371" s="20"/>
      <c r="G371" s="21"/>
      <c r="H371" s="22"/>
      <c r="I371" s="22"/>
      <c r="J371" s="23" t="str">
        <f t="shared" si="58"/>
        <v/>
      </c>
      <c r="K371" s="18" t="str">
        <f t="shared" si="59"/>
        <v/>
      </c>
      <c r="L371" s="20"/>
      <c r="M371" s="21"/>
      <c r="N371" s="18" t="str">
        <f t="shared" si="60"/>
        <v/>
      </c>
      <c r="O371" s="24" t="str">
        <f t="shared" si="61"/>
        <v/>
      </c>
      <c r="P371" s="25" t="str">
        <f t="shared" si="62"/>
        <v/>
      </c>
      <c r="Q371" s="25" t="str">
        <f t="shared" si="63"/>
        <v/>
      </c>
      <c r="R371" s="25" t="str">
        <f t="shared" si="64"/>
        <v/>
      </c>
      <c r="S371" s="23" t="str">
        <f t="shared" si="65"/>
        <v/>
      </c>
      <c r="T371" s="19"/>
    </row>
    <row r="372" spans="1:20" ht="27.75" customHeight="1" x14ac:dyDescent="0.25">
      <c r="A372" s="26" t="str">
        <f t="shared" si="55"/>
        <v/>
      </c>
      <c r="B372" s="26" t="str">
        <f t="shared" si="56"/>
        <v/>
      </c>
      <c r="C372" s="27"/>
      <c r="D372" s="28"/>
      <c r="E372" s="26" t="str">
        <f t="shared" si="57"/>
        <v/>
      </c>
      <c r="F372" s="28"/>
      <c r="G372" s="29"/>
      <c r="H372" s="30"/>
      <c r="I372" s="30"/>
      <c r="J372" s="31" t="str">
        <f t="shared" si="58"/>
        <v/>
      </c>
      <c r="K372" s="26" t="str">
        <f t="shared" si="59"/>
        <v/>
      </c>
      <c r="L372" s="28"/>
      <c r="M372" s="29"/>
      <c r="N372" s="26" t="str">
        <f t="shared" si="60"/>
        <v/>
      </c>
      <c r="O372" s="32" t="str">
        <f t="shared" si="61"/>
        <v/>
      </c>
      <c r="P372" s="33" t="str">
        <f t="shared" si="62"/>
        <v/>
      </c>
      <c r="Q372" s="33" t="str">
        <f t="shared" si="63"/>
        <v/>
      </c>
      <c r="R372" s="33" t="str">
        <f t="shared" si="64"/>
        <v/>
      </c>
      <c r="S372" s="31" t="str">
        <f t="shared" si="65"/>
        <v/>
      </c>
      <c r="T372" s="27"/>
    </row>
    <row r="373" spans="1:20" ht="27.75" customHeight="1" x14ac:dyDescent="0.25">
      <c r="A373" s="18" t="str">
        <f t="shared" si="55"/>
        <v/>
      </c>
      <c r="B373" s="18" t="str">
        <f t="shared" si="56"/>
        <v/>
      </c>
      <c r="C373" s="19"/>
      <c r="D373" s="20"/>
      <c r="E373" s="18" t="str">
        <f t="shared" si="57"/>
        <v/>
      </c>
      <c r="F373" s="20"/>
      <c r="G373" s="21"/>
      <c r="H373" s="22"/>
      <c r="I373" s="22"/>
      <c r="J373" s="23" t="str">
        <f t="shared" si="58"/>
        <v/>
      </c>
      <c r="K373" s="18" t="str">
        <f t="shared" si="59"/>
        <v/>
      </c>
      <c r="L373" s="20"/>
      <c r="M373" s="21"/>
      <c r="N373" s="18" t="str">
        <f t="shared" si="60"/>
        <v/>
      </c>
      <c r="O373" s="24" t="str">
        <f t="shared" si="61"/>
        <v/>
      </c>
      <c r="P373" s="25" t="str">
        <f t="shared" si="62"/>
        <v/>
      </c>
      <c r="Q373" s="25" t="str">
        <f t="shared" si="63"/>
        <v/>
      </c>
      <c r="R373" s="25" t="str">
        <f t="shared" si="64"/>
        <v/>
      </c>
      <c r="S373" s="23" t="str">
        <f t="shared" si="65"/>
        <v/>
      </c>
      <c r="T373" s="19"/>
    </row>
    <row r="374" spans="1:20" ht="27.75" customHeight="1" x14ac:dyDescent="0.25">
      <c r="A374" s="26" t="str">
        <f t="shared" si="55"/>
        <v/>
      </c>
      <c r="B374" s="26" t="str">
        <f t="shared" si="56"/>
        <v/>
      </c>
      <c r="C374" s="27"/>
      <c r="D374" s="28"/>
      <c r="E374" s="26" t="str">
        <f t="shared" si="57"/>
        <v/>
      </c>
      <c r="F374" s="28"/>
      <c r="G374" s="29"/>
      <c r="H374" s="30"/>
      <c r="I374" s="30"/>
      <c r="J374" s="31" t="str">
        <f t="shared" si="58"/>
        <v/>
      </c>
      <c r="K374" s="26" t="str">
        <f t="shared" si="59"/>
        <v/>
      </c>
      <c r="L374" s="28"/>
      <c r="M374" s="29"/>
      <c r="N374" s="26" t="str">
        <f t="shared" si="60"/>
        <v/>
      </c>
      <c r="O374" s="32" t="str">
        <f t="shared" si="61"/>
        <v/>
      </c>
      <c r="P374" s="33" t="str">
        <f t="shared" si="62"/>
        <v/>
      </c>
      <c r="Q374" s="33" t="str">
        <f t="shared" si="63"/>
        <v/>
      </c>
      <c r="R374" s="33" t="str">
        <f t="shared" si="64"/>
        <v/>
      </c>
      <c r="S374" s="31" t="str">
        <f t="shared" si="65"/>
        <v/>
      </c>
      <c r="T374" s="27"/>
    </row>
    <row r="375" spans="1:20" ht="27.75" customHeight="1" x14ac:dyDescent="0.25">
      <c r="A375" s="18" t="str">
        <f t="shared" si="55"/>
        <v/>
      </c>
      <c r="B375" s="18" t="str">
        <f t="shared" si="56"/>
        <v/>
      </c>
      <c r="C375" s="19"/>
      <c r="D375" s="20"/>
      <c r="E375" s="18" t="str">
        <f t="shared" si="57"/>
        <v/>
      </c>
      <c r="F375" s="20"/>
      <c r="G375" s="21"/>
      <c r="H375" s="22"/>
      <c r="I375" s="22"/>
      <c r="J375" s="23" t="str">
        <f t="shared" si="58"/>
        <v/>
      </c>
      <c r="K375" s="18" t="str">
        <f t="shared" si="59"/>
        <v/>
      </c>
      <c r="L375" s="20"/>
      <c r="M375" s="21"/>
      <c r="N375" s="18" t="str">
        <f t="shared" si="60"/>
        <v/>
      </c>
      <c r="O375" s="24" t="str">
        <f t="shared" si="61"/>
        <v/>
      </c>
      <c r="P375" s="25" t="str">
        <f t="shared" si="62"/>
        <v/>
      </c>
      <c r="Q375" s="25" t="str">
        <f t="shared" si="63"/>
        <v/>
      </c>
      <c r="R375" s="25" t="str">
        <f t="shared" si="64"/>
        <v/>
      </c>
      <c r="S375" s="23" t="str">
        <f t="shared" si="65"/>
        <v/>
      </c>
      <c r="T375" s="19"/>
    </row>
    <row r="376" spans="1:20" ht="27.75" customHeight="1" x14ac:dyDescent="0.25">
      <c r="A376" s="26" t="str">
        <f t="shared" si="55"/>
        <v/>
      </c>
      <c r="B376" s="26" t="str">
        <f t="shared" si="56"/>
        <v/>
      </c>
      <c r="C376" s="27"/>
      <c r="D376" s="28"/>
      <c r="E376" s="26" t="str">
        <f t="shared" si="57"/>
        <v/>
      </c>
      <c r="F376" s="28"/>
      <c r="G376" s="29"/>
      <c r="H376" s="30"/>
      <c r="I376" s="30"/>
      <c r="J376" s="31" t="str">
        <f t="shared" si="58"/>
        <v/>
      </c>
      <c r="K376" s="26" t="str">
        <f t="shared" si="59"/>
        <v/>
      </c>
      <c r="L376" s="28"/>
      <c r="M376" s="29"/>
      <c r="N376" s="26" t="str">
        <f t="shared" si="60"/>
        <v/>
      </c>
      <c r="O376" s="32" t="str">
        <f t="shared" si="61"/>
        <v/>
      </c>
      <c r="P376" s="33" t="str">
        <f t="shared" si="62"/>
        <v/>
      </c>
      <c r="Q376" s="33" t="str">
        <f t="shared" si="63"/>
        <v/>
      </c>
      <c r="R376" s="33" t="str">
        <f t="shared" si="64"/>
        <v/>
      </c>
      <c r="S376" s="31" t="str">
        <f t="shared" si="65"/>
        <v/>
      </c>
      <c r="T376" s="27"/>
    </row>
    <row r="377" spans="1:20" ht="27.75" customHeight="1" x14ac:dyDescent="0.25">
      <c r="A377" s="18" t="str">
        <f t="shared" si="55"/>
        <v/>
      </c>
      <c r="B377" s="18" t="str">
        <f t="shared" si="56"/>
        <v/>
      </c>
      <c r="C377" s="19"/>
      <c r="D377" s="20"/>
      <c r="E377" s="18" t="str">
        <f t="shared" si="57"/>
        <v/>
      </c>
      <c r="F377" s="20"/>
      <c r="G377" s="21"/>
      <c r="H377" s="22"/>
      <c r="I377" s="22"/>
      <c r="J377" s="23" t="str">
        <f t="shared" si="58"/>
        <v/>
      </c>
      <c r="K377" s="18" t="str">
        <f t="shared" si="59"/>
        <v/>
      </c>
      <c r="L377" s="20"/>
      <c r="M377" s="21"/>
      <c r="N377" s="18" t="str">
        <f t="shared" si="60"/>
        <v/>
      </c>
      <c r="O377" s="24" t="str">
        <f t="shared" si="61"/>
        <v/>
      </c>
      <c r="P377" s="25" t="str">
        <f t="shared" si="62"/>
        <v/>
      </c>
      <c r="Q377" s="25" t="str">
        <f t="shared" si="63"/>
        <v/>
      </c>
      <c r="R377" s="25" t="str">
        <f t="shared" si="64"/>
        <v/>
      </c>
      <c r="S377" s="23" t="str">
        <f t="shared" si="65"/>
        <v/>
      </c>
      <c r="T377" s="19"/>
    </row>
    <row r="378" spans="1:20" ht="27.75" customHeight="1" x14ac:dyDescent="0.25">
      <c r="A378" s="26" t="str">
        <f t="shared" si="55"/>
        <v/>
      </c>
      <c r="B378" s="26" t="str">
        <f t="shared" si="56"/>
        <v/>
      </c>
      <c r="C378" s="27"/>
      <c r="D378" s="28"/>
      <c r="E378" s="26" t="str">
        <f t="shared" si="57"/>
        <v/>
      </c>
      <c r="F378" s="28"/>
      <c r="G378" s="29"/>
      <c r="H378" s="30"/>
      <c r="I378" s="30"/>
      <c r="J378" s="31" t="str">
        <f t="shared" si="58"/>
        <v/>
      </c>
      <c r="K378" s="26" t="str">
        <f t="shared" si="59"/>
        <v/>
      </c>
      <c r="L378" s="28"/>
      <c r="M378" s="29"/>
      <c r="N378" s="26" t="str">
        <f t="shared" si="60"/>
        <v/>
      </c>
      <c r="O378" s="32" t="str">
        <f t="shared" si="61"/>
        <v/>
      </c>
      <c r="P378" s="33" t="str">
        <f t="shared" si="62"/>
        <v/>
      </c>
      <c r="Q378" s="33" t="str">
        <f t="shared" si="63"/>
        <v/>
      </c>
      <c r="R378" s="33" t="str">
        <f t="shared" si="64"/>
        <v/>
      </c>
      <c r="S378" s="31" t="str">
        <f t="shared" si="65"/>
        <v/>
      </c>
      <c r="T378" s="27"/>
    </row>
    <row r="379" spans="1:20" ht="27.75" customHeight="1" x14ac:dyDescent="0.25">
      <c r="A379" s="18" t="str">
        <f t="shared" si="55"/>
        <v/>
      </c>
      <c r="B379" s="18" t="str">
        <f t="shared" si="56"/>
        <v/>
      </c>
      <c r="C379" s="19"/>
      <c r="D379" s="20"/>
      <c r="E379" s="18" t="str">
        <f t="shared" si="57"/>
        <v/>
      </c>
      <c r="F379" s="20"/>
      <c r="G379" s="21"/>
      <c r="H379" s="22"/>
      <c r="I379" s="22"/>
      <c r="J379" s="23" t="str">
        <f t="shared" si="58"/>
        <v/>
      </c>
      <c r="K379" s="18" t="str">
        <f t="shared" si="59"/>
        <v/>
      </c>
      <c r="L379" s="20"/>
      <c r="M379" s="21"/>
      <c r="N379" s="18" t="str">
        <f t="shared" si="60"/>
        <v/>
      </c>
      <c r="O379" s="24" t="str">
        <f t="shared" si="61"/>
        <v/>
      </c>
      <c r="P379" s="25" t="str">
        <f t="shared" si="62"/>
        <v/>
      </c>
      <c r="Q379" s="25" t="str">
        <f t="shared" si="63"/>
        <v/>
      </c>
      <c r="R379" s="25" t="str">
        <f t="shared" si="64"/>
        <v/>
      </c>
      <c r="S379" s="23" t="str">
        <f t="shared" si="65"/>
        <v/>
      </c>
      <c r="T379" s="19"/>
    </row>
    <row r="380" spans="1:20" ht="27.75" customHeight="1" x14ac:dyDescent="0.25">
      <c r="A380" s="26" t="str">
        <f t="shared" si="55"/>
        <v/>
      </c>
      <c r="B380" s="26" t="str">
        <f t="shared" si="56"/>
        <v/>
      </c>
      <c r="C380" s="27"/>
      <c r="D380" s="28"/>
      <c r="E380" s="26" t="str">
        <f t="shared" si="57"/>
        <v/>
      </c>
      <c r="F380" s="28"/>
      <c r="G380" s="29"/>
      <c r="H380" s="30"/>
      <c r="I380" s="30"/>
      <c r="J380" s="31" t="str">
        <f t="shared" si="58"/>
        <v/>
      </c>
      <c r="K380" s="26" t="str">
        <f t="shared" si="59"/>
        <v/>
      </c>
      <c r="L380" s="28"/>
      <c r="M380" s="29"/>
      <c r="N380" s="26" t="str">
        <f t="shared" si="60"/>
        <v/>
      </c>
      <c r="O380" s="32" t="str">
        <f t="shared" si="61"/>
        <v/>
      </c>
      <c r="P380" s="33" t="str">
        <f t="shared" si="62"/>
        <v/>
      </c>
      <c r="Q380" s="33" t="str">
        <f t="shared" si="63"/>
        <v/>
      </c>
      <c r="R380" s="33" t="str">
        <f t="shared" si="64"/>
        <v/>
      </c>
      <c r="S380" s="31" t="str">
        <f t="shared" si="65"/>
        <v/>
      </c>
      <c r="T380" s="27"/>
    </row>
    <row r="381" spans="1:20" ht="27.75" customHeight="1" x14ac:dyDescent="0.25">
      <c r="A381" s="18" t="str">
        <f t="shared" si="55"/>
        <v/>
      </c>
      <c r="B381" s="18" t="str">
        <f t="shared" si="56"/>
        <v/>
      </c>
      <c r="C381" s="19"/>
      <c r="D381" s="20"/>
      <c r="E381" s="18" t="str">
        <f t="shared" si="57"/>
        <v/>
      </c>
      <c r="F381" s="20"/>
      <c r="G381" s="21"/>
      <c r="H381" s="22"/>
      <c r="I381" s="22"/>
      <c r="J381" s="23" t="str">
        <f t="shared" si="58"/>
        <v/>
      </c>
      <c r="K381" s="18" t="str">
        <f t="shared" si="59"/>
        <v/>
      </c>
      <c r="L381" s="20"/>
      <c r="M381" s="21"/>
      <c r="N381" s="18" t="str">
        <f t="shared" si="60"/>
        <v/>
      </c>
      <c r="O381" s="24" t="str">
        <f t="shared" si="61"/>
        <v/>
      </c>
      <c r="P381" s="25" t="str">
        <f t="shared" si="62"/>
        <v/>
      </c>
      <c r="Q381" s="25" t="str">
        <f t="shared" si="63"/>
        <v/>
      </c>
      <c r="R381" s="25" t="str">
        <f t="shared" si="64"/>
        <v/>
      </c>
      <c r="S381" s="23" t="str">
        <f t="shared" si="65"/>
        <v/>
      </c>
      <c r="T381" s="19"/>
    </row>
    <row r="382" spans="1:20" ht="27.75" customHeight="1" x14ac:dyDescent="0.25">
      <c r="A382" s="26" t="str">
        <f t="shared" si="55"/>
        <v/>
      </c>
      <c r="B382" s="26" t="str">
        <f t="shared" si="56"/>
        <v/>
      </c>
      <c r="C382" s="27"/>
      <c r="D382" s="28"/>
      <c r="E382" s="26" t="str">
        <f t="shared" si="57"/>
        <v/>
      </c>
      <c r="F382" s="28"/>
      <c r="G382" s="29"/>
      <c r="H382" s="30"/>
      <c r="I382" s="30"/>
      <c r="J382" s="31" t="str">
        <f t="shared" si="58"/>
        <v/>
      </c>
      <c r="K382" s="26" t="str">
        <f t="shared" si="59"/>
        <v/>
      </c>
      <c r="L382" s="28"/>
      <c r="M382" s="29"/>
      <c r="N382" s="26" t="str">
        <f t="shared" si="60"/>
        <v/>
      </c>
      <c r="O382" s="32" t="str">
        <f t="shared" si="61"/>
        <v/>
      </c>
      <c r="P382" s="33" t="str">
        <f t="shared" si="62"/>
        <v/>
      </c>
      <c r="Q382" s="33" t="str">
        <f t="shared" si="63"/>
        <v/>
      </c>
      <c r="R382" s="33" t="str">
        <f t="shared" si="64"/>
        <v/>
      </c>
      <c r="S382" s="31" t="str">
        <f t="shared" si="65"/>
        <v/>
      </c>
      <c r="T382" s="27"/>
    </row>
    <row r="383" spans="1:20" ht="27.75" customHeight="1" x14ac:dyDescent="0.25">
      <c r="A383" s="18" t="str">
        <f t="shared" si="55"/>
        <v/>
      </c>
      <c r="B383" s="18" t="str">
        <f t="shared" si="56"/>
        <v/>
      </c>
      <c r="C383" s="19"/>
      <c r="D383" s="20"/>
      <c r="E383" s="18" t="str">
        <f t="shared" si="57"/>
        <v/>
      </c>
      <c r="F383" s="20"/>
      <c r="G383" s="21"/>
      <c r="H383" s="22"/>
      <c r="I383" s="22"/>
      <c r="J383" s="23" t="str">
        <f t="shared" si="58"/>
        <v/>
      </c>
      <c r="K383" s="18" t="str">
        <f t="shared" si="59"/>
        <v/>
      </c>
      <c r="L383" s="20"/>
      <c r="M383" s="21"/>
      <c r="N383" s="18" t="str">
        <f t="shared" si="60"/>
        <v/>
      </c>
      <c r="O383" s="24" t="str">
        <f t="shared" si="61"/>
        <v/>
      </c>
      <c r="P383" s="25" t="str">
        <f t="shared" si="62"/>
        <v/>
      </c>
      <c r="Q383" s="25" t="str">
        <f t="shared" si="63"/>
        <v/>
      </c>
      <c r="R383" s="25" t="str">
        <f t="shared" si="64"/>
        <v/>
      </c>
      <c r="S383" s="23" t="str">
        <f t="shared" si="65"/>
        <v/>
      </c>
      <c r="T383" s="19"/>
    </row>
    <row r="384" spans="1:20" ht="27.75" customHeight="1" x14ac:dyDescent="0.25">
      <c r="A384" s="26" t="str">
        <f t="shared" si="55"/>
        <v/>
      </c>
      <c r="B384" s="26" t="str">
        <f t="shared" si="56"/>
        <v/>
      </c>
      <c r="C384" s="27"/>
      <c r="D384" s="28"/>
      <c r="E384" s="26" t="str">
        <f t="shared" si="57"/>
        <v/>
      </c>
      <c r="F384" s="28"/>
      <c r="G384" s="29"/>
      <c r="H384" s="30"/>
      <c r="I384" s="30"/>
      <c r="J384" s="31" t="str">
        <f t="shared" si="58"/>
        <v/>
      </c>
      <c r="K384" s="26" t="str">
        <f t="shared" si="59"/>
        <v/>
      </c>
      <c r="L384" s="28"/>
      <c r="M384" s="29"/>
      <c r="N384" s="26" t="str">
        <f t="shared" si="60"/>
        <v/>
      </c>
      <c r="O384" s="32" t="str">
        <f t="shared" si="61"/>
        <v/>
      </c>
      <c r="P384" s="33" t="str">
        <f t="shared" si="62"/>
        <v/>
      </c>
      <c r="Q384" s="33" t="str">
        <f t="shared" si="63"/>
        <v/>
      </c>
      <c r="R384" s="33" t="str">
        <f t="shared" si="64"/>
        <v/>
      </c>
      <c r="S384" s="31" t="str">
        <f t="shared" si="65"/>
        <v/>
      </c>
      <c r="T384" s="27"/>
    </row>
    <row r="385" spans="1:20" ht="27.75" customHeight="1" x14ac:dyDescent="0.25">
      <c r="A385" s="18" t="str">
        <f t="shared" si="55"/>
        <v/>
      </c>
      <c r="B385" s="18" t="str">
        <f t="shared" si="56"/>
        <v/>
      </c>
      <c r="C385" s="19"/>
      <c r="D385" s="20"/>
      <c r="E385" s="18" t="str">
        <f t="shared" si="57"/>
        <v/>
      </c>
      <c r="F385" s="20"/>
      <c r="G385" s="21"/>
      <c r="H385" s="22"/>
      <c r="I385" s="22"/>
      <c r="J385" s="23" t="str">
        <f t="shared" si="58"/>
        <v/>
      </c>
      <c r="K385" s="18" t="str">
        <f t="shared" si="59"/>
        <v/>
      </c>
      <c r="L385" s="20"/>
      <c r="M385" s="21"/>
      <c r="N385" s="18" t="str">
        <f t="shared" si="60"/>
        <v/>
      </c>
      <c r="O385" s="24" t="str">
        <f t="shared" si="61"/>
        <v/>
      </c>
      <c r="P385" s="25" t="str">
        <f t="shared" si="62"/>
        <v/>
      </c>
      <c r="Q385" s="25" t="str">
        <f t="shared" si="63"/>
        <v/>
      </c>
      <c r="R385" s="25" t="str">
        <f t="shared" si="64"/>
        <v/>
      </c>
      <c r="S385" s="23" t="str">
        <f t="shared" si="65"/>
        <v/>
      </c>
      <c r="T385" s="19"/>
    </row>
    <row r="386" spans="1:20" ht="27.75" customHeight="1" x14ac:dyDescent="0.25">
      <c r="A386" s="26" t="str">
        <f t="shared" si="55"/>
        <v/>
      </c>
      <c r="B386" s="26" t="str">
        <f t="shared" si="56"/>
        <v/>
      </c>
      <c r="C386" s="27"/>
      <c r="D386" s="28"/>
      <c r="E386" s="26" t="str">
        <f t="shared" si="57"/>
        <v/>
      </c>
      <c r="F386" s="28"/>
      <c r="G386" s="29"/>
      <c r="H386" s="30"/>
      <c r="I386" s="30"/>
      <c r="J386" s="31" t="str">
        <f t="shared" si="58"/>
        <v/>
      </c>
      <c r="K386" s="26" t="str">
        <f t="shared" si="59"/>
        <v/>
      </c>
      <c r="L386" s="28"/>
      <c r="M386" s="29"/>
      <c r="N386" s="26" t="str">
        <f t="shared" si="60"/>
        <v/>
      </c>
      <c r="O386" s="32" t="str">
        <f t="shared" si="61"/>
        <v/>
      </c>
      <c r="P386" s="33" t="str">
        <f t="shared" si="62"/>
        <v/>
      </c>
      <c r="Q386" s="33" t="str">
        <f t="shared" si="63"/>
        <v/>
      </c>
      <c r="R386" s="33" t="str">
        <f t="shared" si="64"/>
        <v/>
      </c>
      <c r="S386" s="31" t="str">
        <f t="shared" si="65"/>
        <v/>
      </c>
      <c r="T386" s="27"/>
    </row>
    <row r="387" spans="1:20" ht="27.75" customHeight="1" x14ac:dyDescent="0.25">
      <c r="A387" s="18" t="str">
        <f t="shared" si="55"/>
        <v/>
      </c>
      <c r="B387" s="18" t="str">
        <f t="shared" si="56"/>
        <v/>
      </c>
      <c r="C387" s="19"/>
      <c r="D387" s="20"/>
      <c r="E387" s="18" t="str">
        <f t="shared" si="57"/>
        <v/>
      </c>
      <c r="F387" s="20"/>
      <c r="G387" s="21"/>
      <c r="H387" s="22"/>
      <c r="I387" s="22"/>
      <c r="J387" s="23" t="str">
        <f t="shared" si="58"/>
        <v/>
      </c>
      <c r="K387" s="18" t="str">
        <f t="shared" si="59"/>
        <v/>
      </c>
      <c r="L387" s="20"/>
      <c r="M387" s="21"/>
      <c r="N387" s="18" t="str">
        <f t="shared" si="60"/>
        <v/>
      </c>
      <c r="O387" s="24" t="str">
        <f t="shared" si="61"/>
        <v/>
      </c>
      <c r="P387" s="25" t="str">
        <f t="shared" si="62"/>
        <v/>
      </c>
      <c r="Q387" s="25" t="str">
        <f t="shared" si="63"/>
        <v/>
      </c>
      <c r="R387" s="25" t="str">
        <f t="shared" si="64"/>
        <v/>
      </c>
      <c r="S387" s="23" t="str">
        <f t="shared" si="65"/>
        <v/>
      </c>
      <c r="T387" s="19"/>
    </row>
    <row r="388" spans="1:20" ht="27.75" customHeight="1" x14ac:dyDescent="0.25">
      <c r="A388" s="26" t="str">
        <f t="shared" si="55"/>
        <v/>
      </c>
      <c r="B388" s="26" t="str">
        <f t="shared" si="56"/>
        <v/>
      </c>
      <c r="C388" s="27"/>
      <c r="D388" s="28"/>
      <c r="E388" s="26" t="str">
        <f t="shared" si="57"/>
        <v/>
      </c>
      <c r="F388" s="28"/>
      <c r="G388" s="29"/>
      <c r="H388" s="30"/>
      <c r="I388" s="30"/>
      <c r="J388" s="31" t="str">
        <f t="shared" si="58"/>
        <v/>
      </c>
      <c r="K388" s="26" t="str">
        <f t="shared" si="59"/>
        <v/>
      </c>
      <c r="L388" s="28"/>
      <c r="M388" s="29"/>
      <c r="N388" s="26" t="str">
        <f t="shared" si="60"/>
        <v/>
      </c>
      <c r="O388" s="32" t="str">
        <f t="shared" si="61"/>
        <v/>
      </c>
      <c r="P388" s="33" t="str">
        <f t="shared" si="62"/>
        <v/>
      </c>
      <c r="Q388" s="33" t="str">
        <f t="shared" si="63"/>
        <v/>
      </c>
      <c r="R388" s="33" t="str">
        <f t="shared" si="64"/>
        <v/>
      </c>
      <c r="S388" s="31" t="str">
        <f t="shared" si="65"/>
        <v/>
      </c>
      <c r="T388" s="27"/>
    </row>
    <row r="389" spans="1:20" ht="27.75" customHeight="1" x14ac:dyDescent="0.25">
      <c r="A389" s="18" t="str">
        <f t="shared" ref="A389:A452" si="66">IF(C389="","",ROW()-4)</f>
        <v/>
      </c>
      <c r="B389" s="18" t="str">
        <f t="shared" ref="B389:B452" si="67">IF(C389="","","FA-"&amp;TEXT(ROW()-4,"0000"))</f>
        <v/>
      </c>
      <c r="C389" s="19"/>
      <c r="D389" s="20"/>
      <c r="E389" s="18" t="str">
        <f t="shared" ref="E389:E452" si="68">IF(D389="","",IFERROR(VLOOKUP(D389,جدول_الفئات,2,FALSE()),"⚠ كود غير صحيح"))</f>
        <v/>
      </c>
      <c r="F389" s="20"/>
      <c r="G389" s="21"/>
      <c r="H389" s="22"/>
      <c r="I389" s="22"/>
      <c r="J389" s="23" t="str">
        <f t="shared" ref="J389:J452" si="69">IF(D389="","",IFERROR(VLOOKUP(D389,جدول_الفئات,3,FALSE()),0))</f>
        <v/>
      </c>
      <c r="K389" s="18" t="str">
        <f t="shared" ref="K389:K452" si="70">IF(D389="","",IFERROR(VLOOKUP(D389,جدول_الفئات,4,FALSE()),""))</f>
        <v/>
      </c>
      <c r="L389" s="20"/>
      <c r="M389" s="21"/>
      <c r="N389" s="18" t="str">
        <f t="shared" ref="N389:N452" si="71">IF(C389="","",IF(M389&lt;&gt;"","مستبعد",IF(R389&lt;=0.01,"مستهلك بالكامل","نشط")))</f>
        <v/>
      </c>
      <c r="O389" s="24" t="str">
        <f t="shared" ref="O389:O452" si="72">IF(OR(C389="",G389=""),"",MAX(0,MIN(IF(M389="",تاريخ_التقرير,M389),تاريخ_التقرير)-G389+1))</f>
        <v/>
      </c>
      <c r="P389" s="25" t="str">
        <f t="shared" ref="P389:P452" si="73">IF(C389="","",IFERROR((H389-IF(I389="",0,I389))*J389,0))</f>
        <v/>
      </c>
      <c r="Q389" s="25" t="str">
        <f t="shared" ref="Q389:Q452" si="74">IF(C389="","",IFERROR(MIN(H389-IF(I389="",0,I389),(H389-IF(I389="",0,I389))*J389/365*O389),0))</f>
        <v/>
      </c>
      <c r="R389" s="25" t="str">
        <f t="shared" ref="R389:R452" si="75">IF(C389="","",H389-Q389)</f>
        <v/>
      </c>
      <c r="S389" s="23" t="str">
        <f t="shared" ref="S389:S452" si="76">IF(OR(C389="",H389=0),"",IFERROR(Q389/(H389-IF(I389="",0,I389)),0))</f>
        <v/>
      </c>
      <c r="T389" s="19"/>
    </row>
    <row r="390" spans="1:20" ht="27.75" customHeight="1" x14ac:dyDescent="0.25">
      <c r="A390" s="26" t="str">
        <f t="shared" si="66"/>
        <v/>
      </c>
      <c r="B390" s="26" t="str">
        <f t="shared" si="67"/>
        <v/>
      </c>
      <c r="C390" s="27"/>
      <c r="D390" s="28"/>
      <c r="E390" s="26" t="str">
        <f t="shared" si="68"/>
        <v/>
      </c>
      <c r="F390" s="28"/>
      <c r="G390" s="29"/>
      <c r="H390" s="30"/>
      <c r="I390" s="30"/>
      <c r="J390" s="31" t="str">
        <f t="shared" si="69"/>
        <v/>
      </c>
      <c r="K390" s="26" t="str">
        <f t="shared" si="70"/>
        <v/>
      </c>
      <c r="L390" s="28"/>
      <c r="M390" s="29"/>
      <c r="N390" s="26" t="str">
        <f t="shared" si="71"/>
        <v/>
      </c>
      <c r="O390" s="32" t="str">
        <f t="shared" si="72"/>
        <v/>
      </c>
      <c r="P390" s="33" t="str">
        <f t="shared" si="73"/>
        <v/>
      </c>
      <c r="Q390" s="33" t="str">
        <f t="shared" si="74"/>
        <v/>
      </c>
      <c r="R390" s="33" t="str">
        <f t="shared" si="75"/>
        <v/>
      </c>
      <c r="S390" s="31" t="str">
        <f t="shared" si="76"/>
        <v/>
      </c>
      <c r="T390" s="27"/>
    </row>
    <row r="391" spans="1:20" ht="27.75" customHeight="1" x14ac:dyDescent="0.25">
      <c r="A391" s="18" t="str">
        <f t="shared" si="66"/>
        <v/>
      </c>
      <c r="B391" s="18" t="str">
        <f t="shared" si="67"/>
        <v/>
      </c>
      <c r="C391" s="19"/>
      <c r="D391" s="20"/>
      <c r="E391" s="18" t="str">
        <f t="shared" si="68"/>
        <v/>
      </c>
      <c r="F391" s="20"/>
      <c r="G391" s="21"/>
      <c r="H391" s="22"/>
      <c r="I391" s="22"/>
      <c r="J391" s="23" t="str">
        <f t="shared" si="69"/>
        <v/>
      </c>
      <c r="K391" s="18" t="str">
        <f t="shared" si="70"/>
        <v/>
      </c>
      <c r="L391" s="20"/>
      <c r="M391" s="21"/>
      <c r="N391" s="18" t="str">
        <f t="shared" si="71"/>
        <v/>
      </c>
      <c r="O391" s="24" t="str">
        <f t="shared" si="72"/>
        <v/>
      </c>
      <c r="P391" s="25" t="str">
        <f t="shared" si="73"/>
        <v/>
      </c>
      <c r="Q391" s="25" t="str">
        <f t="shared" si="74"/>
        <v/>
      </c>
      <c r="R391" s="25" t="str">
        <f t="shared" si="75"/>
        <v/>
      </c>
      <c r="S391" s="23" t="str">
        <f t="shared" si="76"/>
        <v/>
      </c>
      <c r="T391" s="19"/>
    </row>
    <row r="392" spans="1:20" ht="27.75" customHeight="1" x14ac:dyDescent="0.25">
      <c r="A392" s="26" t="str">
        <f t="shared" si="66"/>
        <v/>
      </c>
      <c r="B392" s="26" t="str">
        <f t="shared" si="67"/>
        <v/>
      </c>
      <c r="C392" s="27"/>
      <c r="D392" s="28"/>
      <c r="E392" s="26" t="str">
        <f t="shared" si="68"/>
        <v/>
      </c>
      <c r="F392" s="28"/>
      <c r="G392" s="29"/>
      <c r="H392" s="30"/>
      <c r="I392" s="30"/>
      <c r="J392" s="31" t="str">
        <f t="shared" si="69"/>
        <v/>
      </c>
      <c r="K392" s="26" t="str">
        <f t="shared" si="70"/>
        <v/>
      </c>
      <c r="L392" s="28"/>
      <c r="M392" s="29"/>
      <c r="N392" s="26" t="str">
        <f t="shared" si="71"/>
        <v/>
      </c>
      <c r="O392" s="32" t="str">
        <f t="shared" si="72"/>
        <v/>
      </c>
      <c r="P392" s="33" t="str">
        <f t="shared" si="73"/>
        <v/>
      </c>
      <c r="Q392" s="33" t="str">
        <f t="shared" si="74"/>
        <v/>
      </c>
      <c r="R392" s="33" t="str">
        <f t="shared" si="75"/>
        <v/>
      </c>
      <c r="S392" s="31" t="str">
        <f t="shared" si="76"/>
        <v/>
      </c>
      <c r="T392" s="27"/>
    </row>
    <row r="393" spans="1:20" ht="27.75" customHeight="1" x14ac:dyDescent="0.25">
      <c r="A393" s="18" t="str">
        <f t="shared" si="66"/>
        <v/>
      </c>
      <c r="B393" s="18" t="str">
        <f t="shared" si="67"/>
        <v/>
      </c>
      <c r="C393" s="19"/>
      <c r="D393" s="20"/>
      <c r="E393" s="18" t="str">
        <f t="shared" si="68"/>
        <v/>
      </c>
      <c r="F393" s="20"/>
      <c r="G393" s="21"/>
      <c r="H393" s="22"/>
      <c r="I393" s="22"/>
      <c r="J393" s="23" t="str">
        <f t="shared" si="69"/>
        <v/>
      </c>
      <c r="K393" s="18" t="str">
        <f t="shared" si="70"/>
        <v/>
      </c>
      <c r="L393" s="20"/>
      <c r="M393" s="21"/>
      <c r="N393" s="18" t="str">
        <f t="shared" si="71"/>
        <v/>
      </c>
      <c r="O393" s="24" t="str">
        <f t="shared" si="72"/>
        <v/>
      </c>
      <c r="P393" s="25" t="str">
        <f t="shared" si="73"/>
        <v/>
      </c>
      <c r="Q393" s="25" t="str">
        <f t="shared" si="74"/>
        <v/>
      </c>
      <c r="R393" s="25" t="str">
        <f t="shared" si="75"/>
        <v/>
      </c>
      <c r="S393" s="23" t="str">
        <f t="shared" si="76"/>
        <v/>
      </c>
      <c r="T393" s="19"/>
    </row>
    <row r="394" spans="1:20" ht="27.75" customHeight="1" x14ac:dyDescent="0.25">
      <c r="A394" s="26" t="str">
        <f t="shared" si="66"/>
        <v/>
      </c>
      <c r="B394" s="26" t="str">
        <f t="shared" si="67"/>
        <v/>
      </c>
      <c r="C394" s="27"/>
      <c r="D394" s="28"/>
      <c r="E394" s="26" t="str">
        <f t="shared" si="68"/>
        <v/>
      </c>
      <c r="F394" s="28"/>
      <c r="G394" s="29"/>
      <c r="H394" s="30"/>
      <c r="I394" s="30"/>
      <c r="J394" s="31" t="str">
        <f t="shared" si="69"/>
        <v/>
      </c>
      <c r="K394" s="26" t="str">
        <f t="shared" si="70"/>
        <v/>
      </c>
      <c r="L394" s="28"/>
      <c r="M394" s="29"/>
      <c r="N394" s="26" t="str">
        <f t="shared" si="71"/>
        <v/>
      </c>
      <c r="O394" s="32" t="str">
        <f t="shared" si="72"/>
        <v/>
      </c>
      <c r="P394" s="33" t="str">
        <f t="shared" si="73"/>
        <v/>
      </c>
      <c r="Q394" s="33" t="str">
        <f t="shared" si="74"/>
        <v/>
      </c>
      <c r="R394" s="33" t="str">
        <f t="shared" si="75"/>
        <v/>
      </c>
      <c r="S394" s="31" t="str">
        <f t="shared" si="76"/>
        <v/>
      </c>
      <c r="T394" s="27"/>
    </row>
    <row r="395" spans="1:20" ht="27.75" customHeight="1" x14ac:dyDescent="0.25">
      <c r="A395" s="18" t="str">
        <f t="shared" si="66"/>
        <v/>
      </c>
      <c r="B395" s="18" t="str">
        <f t="shared" si="67"/>
        <v/>
      </c>
      <c r="C395" s="19"/>
      <c r="D395" s="20"/>
      <c r="E395" s="18" t="str">
        <f t="shared" si="68"/>
        <v/>
      </c>
      <c r="F395" s="20"/>
      <c r="G395" s="21"/>
      <c r="H395" s="22"/>
      <c r="I395" s="22"/>
      <c r="J395" s="23" t="str">
        <f t="shared" si="69"/>
        <v/>
      </c>
      <c r="K395" s="18" t="str">
        <f t="shared" si="70"/>
        <v/>
      </c>
      <c r="L395" s="20"/>
      <c r="M395" s="21"/>
      <c r="N395" s="18" t="str">
        <f t="shared" si="71"/>
        <v/>
      </c>
      <c r="O395" s="24" t="str">
        <f t="shared" si="72"/>
        <v/>
      </c>
      <c r="P395" s="25" t="str">
        <f t="shared" si="73"/>
        <v/>
      </c>
      <c r="Q395" s="25" t="str">
        <f t="shared" si="74"/>
        <v/>
      </c>
      <c r="R395" s="25" t="str">
        <f t="shared" si="75"/>
        <v/>
      </c>
      <c r="S395" s="23" t="str">
        <f t="shared" si="76"/>
        <v/>
      </c>
      <c r="T395" s="19"/>
    </row>
    <row r="396" spans="1:20" ht="27.75" customHeight="1" x14ac:dyDescent="0.25">
      <c r="A396" s="26" t="str">
        <f t="shared" si="66"/>
        <v/>
      </c>
      <c r="B396" s="26" t="str">
        <f t="shared" si="67"/>
        <v/>
      </c>
      <c r="C396" s="27"/>
      <c r="D396" s="28"/>
      <c r="E396" s="26" t="str">
        <f t="shared" si="68"/>
        <v/>
      </c>
      <c r="F396" s="28"/>
      <c r="G396" s="29"/>
      <c r="H396" s="30"/>
      <c r="I396" s="30"/>
      <c r="J396" s="31" t="str">
        <f t="shared" si="69"/>
        <v/>
      </c>
      <c r="K396" s="26" t="str">
        <f t="shared" si="70"/>
        <v/>
      </c>
      <c r="L396" s="28"/>
      <c r="M396" s="29"/>
      <c r="N396" s="26" t="str">
        <f t="shared" si="71"/>
        <v/>
      </c>
      <c r="O396" s="32" t="str">
        <f t="shared" si="72"/>
        <v/>
      </c>
      <c r="P396" s="33" t="str">
        <f t="shared" si="73"/>
        <v/>
      </c>
      <c r="Q396" s="33" t="str">
        <f t="shared" si="74"/>
        <v/>
      </c>
      <c r="R396" s="33" t="str">
        <f t="shared" si="75"/>
        <v/>
      </c>
      <c r="S396" s="31" t="str">
        <f t="shared" si="76"/>
        <v/>
      </c>
      <c r="T396" s="27"/>
    </row>
    <row r="397" spans="1:20" ht="27.75" customHeight="1" x14ac:dyDescent="0.25">
      <c r="A397" s="18" t="str">
        <f t="shared" si="66"/>
        <v/>
      </c>
      <c r="B397" s="18" t="str">
        <f t="shared" si="67"/>
        <v/>
      </c>
      <c r="C397" s="19"/>
      <c r="D397" s="20"/>
      <c r="E397" s="18" t="str">
        <f t="shared" si="68"/>
        <v/>
      </c>
      <c r="F397" s="20"/>
      <c r="G397" s="21"/>
      <c r="H397" s="22"/>
      <c r="I397" s="22"/>
      <c r="J397" s="23" t="str">
        <f t="shared" si="69"/>
        <v/>
      </c>
      <c r="K397" s="18" t="str">
        <f t="shared" si="70"/>
        <v/>
      </c>
      <c r="L397" s="20"/>
      <c r="M397" s="21"/>
      <c r="N397" s="18" t="str">
        <f t="shared" si="71"/>
        <v/>
      </c>
      <c r="O397" s="24" t="str">
        <f t="shared" si="72"/>
        <v/>
      </c>
      <c r="P397" s="25" t="str">
        <f t="shared" si="73"/>
        <v/>
      </c>
      <c r="Q397" s="25" t="str">
        <f t="shared" si="74"/>
        <v/>
      </c>
      <c r="R397" s="25" t="str">
        <f t="shared" si="75"/>
        <v/>
      </c>
      <c r="S397" s="23" t="str">
        <f t="shared" si="76"/>
        <v/>
      </c>
      <c r="T397" s="19"/>
    </row>
    <row r="398" spans="1:20" ht="27.75" customHeight="1" x14ac:dyDescent="0.25">
      <c r="A398" s="26" t="str">
        <f t="shared" si="66"/>
        <v/>
      </c>
      <c r="B398" s="26" t="str">
        <f t="shared" si="67"/>
        <v/>
      </c>
      <c r="C398" s="27"/>
      <c r="D398" s="28"/>
      <c r="E398" s="26" t="str">
        <f t="shared" si="68"/>
        <v/>
      </c>
      <c r="F398" s="28"/>
      <c r="G398" s="29"/>
      <c r="H398" s="30"/>
      <c r="I398" s="30"/>
      <c r="J398" s="31" t="str">
        <f t="shared" si="69"/>
        <v/>
      </c>
      <c r="K398" s="26" t="str">
        <f t="shared" si="70"/>
        <v/>
      </c>
      <c r="L398" s="28"/>
      <c r="M398" s="29"/>
      <c r="N398" s="26" t="str">
        <f t="shared" si="71"/>
        <v/>
      </c>
      <c r="O398" s="32" t="str">
        <f t="shared" si="72"/>
        <v/>
      </c>
      <c r="P398" s="33" t="str">
        <f t="shared" si="73"/>
        <v/>
      </c>
      <c r="Q398" s="33" t="str">
        <f t="shared" si="74"/>
        <v/>
      </c>
      <c r="R398" s="33" t="str">
        <f t="shared" si="75"/>
        <v/>
      </c>
      <c r="S398" s="31" t="str">
        <f t="shared" si="76"/>
        <v/>
      </c>
      <c r="T398" s="27"/>
    </row>
    <row r="399" spans="1:20" ht="27.75" customHeight="1" x14ac:dyDescent="0.25">
      <c r="A399" s="18" t="str">
        <f t="shared" si="66"/>
        <v/>
      </c>
      <c r="B399" s="18" t="str">
        <f t="shared" si="67"/>
        <v/>
      </c>
      <c r="C399" s="19"/>
      <c r="D399" s="20"/>
      <c r="E399" s="18" t="str">
        <f t="shared" si="68"/>
        <v/>
      </c>
      <c r="F399" s="20"/>
      <c r="G399" s="21"/>
      <c r="H399" s="22"/>
      <c r="I399" s="22"/>
      <c r="J399" s="23" t="str">
        <f t="shared" si="69"/>
        <v/>
      </c>
      <c r="K399" s="18" t="str">
        <f t="shared" si="70"/>
        <v/>
      </c>
      <c r="L399" s="20"/>
      <c r="M399" s="21"/>
      <c r="N399" s="18" t="str">
        <f t="shared" si="71"/>
        <v/>
      </c>
      <c r="O399" s="24" t="str">
        <f t="shared" si="72"/>
        <v/>
      </c>
      <c r="P399" s="25" t="str">
        <f t="shared" si="73"/>
        <v/>
      </c>
      <c r="Q399" s="25" t="str">
        <f t="shared" si="74"/>
        <v/>
      </c>
      <c r="R399" s="25" t="str">
        <f t="shared" si="75"/>
        <v/>
      </c>
      <c r="S399" s="23" t="str">
        <f t="shared" si="76"/>
        <v/>
      </c>
      <c r="T399" s="19"/>
    </row>
    <row r="400" spans="1:20" ht="27.75" customHeight="1" x14ac:dyDescent="0.25">
      <c r="A400" s="26" t="str">
        <f t="shared" si="66"/>
        <v/>
      </c>
      <c r="B400" s="26" t="str">
        <f t="shared" si="67"/>
        <v/>
      </c>
      <c r="C400" s="27"/>
      <c r="D400" s="28"/>
      <c r="E400" s="26" t="str">
        <f t="shared" si="68"/>
        <v/>
      </c>
      <c r="F400" s="28"/>
      <c r="G400" s="29"/>
      <c r="H400" s="30"/>
      <c r="I400" s="30"/>
      <c r="J400" s="31" t="str">
        <f t="shared" si="69"/>
        <v/>
      </c>
      <c r="K400" s="26" t="str">
        <f t="shared" si="70"/>
        <v/>
      </c>
      <c r="L400" s="28"/>
      <c r="M400" s="29"/>
      <c r="N400" s="26" t="str">
        <f t="shared" si="71"/>
        <v/>
      </c>
      <c r="O400" s="32" t="str">
        <f t="shared" si="72"/>
        <v/>
      </c>
      <c r="P400" s="33" t="str">
        <f t="shared" si="73"/>
        <v/>
      </c>
      <c r="Q400" s="33" t="str">
        <f t="shared" si="74"/>
        <v/>
      </c>
      <c r="R400" s="33" t="str">
        <f t="shared" si="75"/>
        <v/>
      </c>
      <c r="S400" s="31" t="str">
        <f t="shared" si="76"/>
        <v/>
      </c>
      <c r="T400" s="27"/>
    </row>
    <row r="401" spans="1:20" ht="27.75" customHeight="1" x14ac:dyDescent="0.25">
      <c r="A401" s="18" t="str">
        <f t="shared" si="66"/>
        <v/>
      </c>
      <c r="B401" s="18" t="str">
        <f t="shared" si="67"/>
        <v/>
      </c>
      <c r="C401" s="19"/>
      <c r="D401" s="20"/>
      <c r="E401" s="18" t="str">
        <f t="shared" si="68"/>
        <v/>
      </c>
      <c r="F401" s="20"/>
      <c r="G401" s="21"/>
      <c r="H401" s="22"/>
      <c r="I401" s="22"/>
      <c r="J401" s="23" t="str">
        <f t="shared" si="69"/>
        <v/>
      </c>
      <c r="K401" s="18" t="str">
        <f t="shared" si="70"/>
        <v/>
      </c>
      <c r="L401" s="20"/>
      <c r="M401" s="21"/>
      <c r="N401" s="18" t="str">
        <f t="shared" si="71"/>
        <v/>
      </c>
      <c r="O401" s="24" t="str">
        <f t="shared" si="72"/>
        <v/>
      </c>
      <c r="P401" s="25" t="str">
        <f t="shared" si="73"/>
        <v/>
      </c>
      <c r="Q401" s="25" t="str">
        <f t="shared" si="74"/>
        <v/>
      </c>
      <c r="R401" s="25" t="str">
        <f t="shared" si="75"/>
        <v/>
      </c>
      <c r="S401" s="23" t="str">
        <f t="shared" si="76"/>
        <v/>
      </c>
      <c r="T401" s="19"/>
    </row>
    <row r="402" spans="1:20" ht="27.75" customHeight="1" x14ac:dyDescent="0.25">
      <c r="A402" s="26" t="str">
        <f t="shared" si="66"/>
        <v/>
      </c>
      <c r="B402" s="26" t="str">
        <f t="shared" si="67"/>
        <v/>
      </c>
      <c r="C402" s="27"/>
      <c r="D402" s="28"/>
      <c r="E402" s="26" t="str">
        <f t="shared" si="68"/>
        <v/>
      </c>
      <c r="F402" s="28"/>
      <c r="G402" s="29"/>
      <c r="H402" s="30"/>
      <c r="I402" s="30"/>
      <c r="J402" s="31" t="str">
        <f t="shared" si="69"/>
        <v/>
      </c>
      <c r="K402" s="26" t="str">
        <f t="shared" si="70"/>
        <v/>
      </c>
      <c r="L402" s="28"/>
      <c r="M402" s="29"/>
      <c r="N402" s="26" t="str">
        <f t="shared" si="71"/>
        <v/>
      </c>
      <c r="O402" s="32" t="str">
        <f t="shared" si="72"/>
        <v/>
      </c>
      <c r="P402" s="33" t="str">
        <f t="shared" si="73"/>
        <v/>
      </c>
      <c r="Q402" s="33" t="str">
        <f t="shared" si="74"/>
        <v/>
      </c>
      <c r="R402" s="33" t="str">
        <f t="shared" si="75"/>
        <v/>
      </c>
      <c r="S402" s="31" t="str">
        <f t="shared" si="76"/>
        <v/>
      </c>
      <c r="T402" s="27"/>
    </row>
    <row r="403" spans="1:20" ht="27.75" customHeight="1" x14ac:dyDescent="0.25">
      <c r="A403" s="18" t="str">
        <f t="shared" si="66"/>
        <v/>
      </c>
      <c r="B403" s="18" t="str">
        <f t="shared" si="67"/>
        <v/>
      </c>
      <c r="C403" s="19"/>
      <c r="D403" s="20"/>
      <c r="E403" s="18" t="str">
        <f t="shared" si="68"/>
        <v/>
      </c>
      <c r="F403" s="20"/>
      <c r="G403" s="21"/>
      <c r="H403" s="22"/>
      <c r="I403" s="22"/>
      <c r="J403" s="23" t="str">
        <f t="shared" si="69"/>
        <v/>
      </c>
      <c r="K403" s="18" t="str">
        <f t="shared" si="70"/>
        <v/>
      </c>
      <c r="L403" s="20"/>
      <c r="M403" s="21"/>
      <c r="N403" s="18" t="str">
        <f t="shared" si="71"/>
        <v/>
      </c>
      <c r="O403" s="24" t="str">
        <f t="shared" si="72"/>
        <v/>
      </c>
      <c r="P403" s="25" t="str">
        <f t="shared" si="73"/>
        <v/>
      </c>
      <c r="Q403" s="25" t="str">
        <f t="shared" si="74"/>
        <v/>
      </c>
      <c r="R403" s="25" t="str">
        <f t="shared" si="75"/>
        <v/>
      </c>
      <c r="S403" s="23" t="str">
        <f t="shared" si="76"/>
        <v/>
      </c>
      <c r="T403" s="19"/>
    </row>
    <row r="404" spans="1:20" ht="27.75" customHeight="1" x14ac:dyDescent="0.25">
      <c r="A404" s="26" t="str">
        <f t="shared" si="66"/>
        <v/>
      </c>
      <c r="B404" s="26" t="str">
        <f t="shared" si="67"/>
        <v/>
      </c>
      <c r="C404" s="27"/>
      <c r="D404" s="28"/>
      <c r="E404" s="26" t="str">
        <f t="shared" si="68"/>
        <v/>
      </c>
      <c r="F404" s="28"/>
      <c r="G404" s="29"/>
      <c r="H404" s="30"/>
      <c r="I404" s="30"/>
      <c r="J404" s="31" t="str">
        <f t="shared" si="69"/>
        <v/>
      </c>
      <c r="K404" s="26" t="str">
        <f t="shared" si="70"/>
        <v/>
      </c>
      <c r="L404" s="28"/>
      <c r="M404" s="29"/>
      <c r="N404" s="26" t="str">
        <f t="shared" si="71"/>
        <v/>
      </c>
      <c r="O404" s="32" t="str">
        <f t="shared" si="72"/>
        <v/>
      </c>
      <c r="P404" s="33" t="str">
        <f t="shared" si="73"/>
        <v/>
      </c>
      <c r="Q404" s="33" t="str">
        <f t="shared" si="74"/>
        <v/>
      </c>
      <c r="R404" s="33" t="str">
        <f t="shared" si="75"/>
        <v/>
      </c>
      <c r="S404" s="31" t="str">
        <f t="shared" si="76"/>
        <v/>
      </c>
      <c r="T404" s="27"/>
    </row>
    <row r="405" spans="1:20" ht="27.75" customHeight="1" x14ac:dyDescent="0.25">
      <c r="A405" s="18" t="str">
        <f t="shared" si="66"/>
        <v/>
      </c>
      <c r="B405" s="18" t="str">
        <f t="shared" si="67"/>
        <v/>
      </c>
      <c r="C405" s="19"/>
      <c r="D405" s="20"/>
      <c r="E405" s="18" t="str">
        <f t="shared" si="68"/>
        <v/>
      </c>
      <c r="F405" s="20"/>
      <c r="G405" s="21"/>
      <c r="H405" s="22"/>
      <c r="I405" s="22"/>
      <c r="J405" s="23" t="str">
        <f t="shared" si="69"/>
        <v/>
      </c>
      <c r="K405" s="18" t="str">
        <f t="shared" si="70"/>
        <v/>
      </c>
      <c r="L405" s="20"/>
      <c r="M405" s="21"/>
      <c r="N405" s="18" t="str">
        <f t="shared" si="71"/>
        <v/>
      </c>
      <c r="O405" s="24" t="str">
        <f t="shared" si="72"/>
        <v/>
      </c>
      <c r="P405" s="25" t="str">
        <f t="shared" si="73"/>
        <v/>
      </c>
      <c r="Q405" s="25" t="str">
        <f t="shared" si="74"/>
        <v/>
      </c>
      <c r="R405" s="25" t="str">
        <f t="shared" si="75"/>
        <v/>
      </c>
      <c r="S405" s="23" t="str">
        <f t="shared" si="76"/>
        <v/>
      </c>
      <c r="T405" s="19"/>
    </row>
    <row r="406" spans="1:20" ht="27.75" customHeight="1" x14ac:dyDescent="0.25">
      <c r="A406" s="26" t="str">
        <f t="shared" si="66"/>
        <v/>
      </c>
      <c r="B406" s="26" t="str">
        <f t="shared" si="67"/>
        <v/>
      </c>
      <c r="C406" s="27"/>
      <c r="D406" s="28"/>
      <c r="E406" s="26" t="str">
        <f t="shared" si="68"/>
        <v/>
      </c>
      <c r="F406" s="28"/>
      <c r="G406" s="29"/>
      <c r="H406" s="30"/>
      <c r="I406" s="30"/>
      <c r="J406" s="31" t="str">
        <f t="shared" si="69"/>
        <v/>
      </c>
      <c r="K406" s="26" t="str">
        <f t="shared" si="70"/>
        <v/>
      </c>
      <c r="L406" s="28"/>
      <c r="M406" s="29"/>
      <c r="N406" s="26" t="str">
        <f t="shared" si="71"/>
        <v/>
      </c>
      <c r="O406" s="32" t="str">
        <f t="shared" si="72"/>
        <v/>
      </c>
      <c r="P406" s="33" t="str">
        <f t="shared" si="73"/>
        <v/>
      </c>
      <c r="Q406" s="33" t="str">
        <f t="shared" si="74"/>
        <v/>
      </c>
      <c r="R406" s="33" t="str">
        <f t="shared" si="75"/>
        <v/>
      </c>
      <c r="S406" s="31" t="str">
        <f t="shared" si="76"/>
        <v/>
      </c>
      <c r="T406" s="27"/>
    </row>
    <row r="407" spans="1:20" ht="27.75" customHeight="1" x14ac:dyDescent="0.25">
      <c r="A407" s="18" t="str">
        <f t="shared" si="66"/>
        <v/>
      </c>
      <c r="B407" s="18" t="str">
        <f t="shared" si="67"/>
        <v/>
      </c>
      <c r="C407" s="19"/>
      <c r="D407" s="20"/>
      <c r="E407" s="18" t="str">
        <f t="shared" si="68"/>
        <v/>
      </c>
      <c r="F407" s="20"/>
      <c r="G407" s="21"/>
      <c r="H407" s="22"/>
      <c r="I407" s="22"/>
      <c r="J407" s="23" t="str">
        <f t="shared" si="69"/>
        <v/>
      </c>
      <c r="K407" s="18" t="str">
        <f t="shared" si="70"/>
        <v/>
      </c>
      <c r="L407" s="20"/>
      <c r="M407" s="21"/>
      <c r="N407" s="18" t="str">
        <f t="shared" si="71"/>
        <v/>
      </c>
      <c r="O407" s="24" t="str">
        <f t="shared" si="72"/>
        <v/>
      </c>
      <c r="P407" s="25" t="str">
        <f t="shared" si="73"/>
        <v/>
      </c>
      <c r="Q407" s="25" t="str">
        <f t="shared" si="74"/>
        <v/>
      </c>
      <c r="R407" s="25" t="str">
        <f t="shared" si="75"/>
        <v/>
      </c>
      <c r="S407" s="23" t="str">
        <f t="shared" si="76"/>
        <v/>
      </c>
      <c r="T407" s="19"/>
    </row>
    <row r="408" spans="1:20" ht="27.75" customHeight="1" x14ac:dyDescent="0.25">
      <c r="A408" s="26" t="str">
        <f t="shared" si="66"/>
        <v/>
      </c>
      <c r="B408" s="26" t="str">
        <f t="shared" si="67"/>
        <v/>
      </c>
      <c r="C408" s="27"/>
      <c r="D408" s="28"/>
      <c r="E408" s="26" t="str">
        <f t="shared" si="68"/>
        <v/>
      </c>
      <c r="F408" s="28"/>
      <c r="G408" s="29"/>
      <c r="H408" s="30"/>
      <c r="I408" s="30"/>
      <c r="J408" s="31" t="str">
        <f t="shared" si="69"/>
        <v/>
      </c>
      <c r="K408" s="26" t="str">
        <f t="shared" si="70"/>
        <v/>
      </c>
      <c r="L408" s="28"/>
      <c r="M408" s="29"/>
      <c r="N408" s="26" t="str">
        <f t="shared" si="71"/>
        <v/>
      </c>
      <c r="O408" s="32" t="str">
        <f t="shared" si="72"/>
        <v/>
      </c>
      <c r="P408" s="33" t="str">
        <f t="shared" si="73"/>
        <v/>
      </c>
      <c r="Q408" s="33" t="str">
        <f t="shared" si="74"/>
        <v/>
      </c>
      <c r="R408" s="33" t="str">
        <f t="shared" si="75"/>
        <v/>
      </c>
      <c r="S408" s="31" t="str">
        <f t="shared" si="76"/>
        <v/>
      </c>
      <c r="T408" s="27"/>
    </row>
    <row r="409" spans="1:20" ht="27.75" customHeight="1" x14ac:dyDescent="0.25">
      <c r="A409" s="18" t="str">
        <f t="shared" si="66"/>
        <v/>
      </c>
      <c r="B409" s="18" t="str">
        <f t="shared" si="67"/>
        <v/>
      </c>
      <c r="C409" s="19"/>
      <c r="D409" s="20"/>
      <c r="E409" s="18" t="str">
        <f t="shared" si="68"/>
        <v/>
      </c>
      <c r="F409" s="20"/>
      <c r="G409" s="21"/>
      <c r="H409" s="22"/>
      <c r="I409" s="22"/>
      <c r="J409" s="23" t="str">
        <f t="shared" si="69"/>
        <v/>
      </c>
      <c r="K409" s="18" t="str">
        <f t="shared" si="70"/>
        <v/>
      </c>
      <c r="L409" s="20"/>
      <c r="M409" s="21"/>
      <c r="N409" s="18" t="str">
        <f t="shared" si="71"/>
        <v/>
      </c>
      <c r="O409" s="24" t="str">
        <f t="shared" si="72"/>
        <v/>
      </c>
      <c r="P409" s="25" t="str">
        <f t="shared" si="73"/>
        <v/>
      </c>
      <c r="Q409" s="25" t="str">
        <f t="shared" si="74"/>
        <v/>
      </c>
      <c r="R409" s="25" t="str">
        <f t="shared" si="75"/>
        <v/>
      </c>
      <c r="S409" s="23" t="str">
        <f t="shared" si="76"/>
        <v/>
      </c>
      <c r="T409" s="19"/>
    </row>
    <row r="410" spans="1:20" ht="27.75" customHeight="1" x14ac:dyDescent="0.25">
      <c r="A410" s="26" t="str">
        <f t="shared" si="66"/>
        <v/>
      </c>
      <c r="B410" s="26" t="str">
        <f t="shared" si="67"/>
        <v/>
      </c>
      <c r="C410" s="27"/>
      <c r="D410" s="28"/>
      <c r="E410" s="26" t="str">
        <f t="shared" si="68"/>
        <v/>
      </c>
      <c r="F410" s="28"/>
      <c r="G410" s="29"/>
      <c r="H410" s="30"/>
      <c r="I410" s="30"/>
      <c r="J410" s="31" t="str">
        <f t="shared" si="69"/>
        <v/>
      </c>
      <c r="K410" s="26" t="str">
        <f t="shared" si="70"/>
        <v/>
      </c>
      <c r="L410" s="28"/>
      <c r="M410" s="29"/>
      <c r="N410" s="26" t="str">
        <f t="shared" si="71"/>
        <v/>
      </c>
      <c r="O410" s="32" t="str">
        <f t="shared" si="72"/>
        <v/>
      </c>
      <c r="P410" s="33" t="str">
        <f t="shared" si="73"/>
        <v/>
      </c>
      <c r="Q410" s="33" t="str">
        <f t="shared" si="74"/>
        <v/>
      </c>
      <c r="R410" s="33" t="str">
        <f t="shared" si="75"/>
        <v/>
      </c>
      <c r="S410" s="31" t="str">
        <f t="shared" si="76"/>
        <v/>
      </c>
      <c r="T410" s="27"/>
    </row>
    <row r="411" spans="1:20" ht="27.75" customHeight="1" x14ac:dyDescent="0.25">
      <c r="A411" s="18" t="str">
        <f t="shared" si="66"/>
        <v/>
      </c>
      <c r="B411" s="18" t="str">
        <f t="shared" si="67"/>
        <v/>
      </c>
      <c r="C411" s="19"/>
      <c r="D411" s="20"/>
      <c r="E411" s="18" t="str">
        <f t="shared" si="68"/>
        <v/>
      </c>
      <c r="F411" s="20"/>
      <c r="G411" s="21"/>
      <c r="H411" s="22"/>
      <c r="I411" s="22"/>
      <c r="J411" s="23" t="str">
        <f t="shared" si="69"/>
        <v/>
      </c>
      <c r="K411" s="18" t="str">
        <f t="shared" si="70"/>
        <v/>
      </c>
      <c r="L411" s="20"/>
      <c r="M411" s="21"/>
      <c r="N411" s="18" t="str">
        <f t="shared" si="71"/>
        <v/>
      </c>
      <c r="O411" s="24" t="str">
        <f t="shared" si="72"/>
        <v/>
      </c>
      <c r="P411" s="25" t="str">
        <f t="shared" si="73"/>
        <v/>
      </c>
      <c r="Q411" s="25" t="str">
        <f t="shared" si="74"/>
        <v/>
      </c>
      <c r="R411" s="25" t="str">
        <f t="shared" si="75"/>
        <v/>
      </c>
      <c r="S411" s="23" t="str">
        <f t="shared" si="76"/>
        <v/>
      </c>
      <c r="T411" s="19"/>
    </row>
    <row r="412" spans="1:20" ht="27.75" customHeight="1" x14ac:dyDescent="0.25">
      <c r="A412" s="26" t="str">
        <f t="shared" si="66"/>
        <v/>
      </c>
      <c r="B412" s="26" t="str">
        <f t="shared" si="67"/>
        <v/>
      </c>
      <c r="C412" s="27"/>
      <c r="D412" s="28"/>
      <c r="E412" s="26" t="str">
        <f t="shared" si="68"/>
        <v/>
      </c>
      <c r="F412" s="28"/>
      <c r="G412" s="29"/>
      <c r="H412" s="30"/>
      <c r="I412" s="30"/>
      <c r="J412" s="31" t="str">
        <f t="shared" si="69"/>
        <v/>
      </c>
      <c r="K412" s="26" t="str">
        <f t="shared" si="70"/>
        <v/>
      </c>
      <c r="L412" s="28"/>
      <c r="M412" s="29"/>
      <c r="N412" s="26" t="str">
        <f t="shared" si="71"/>
        <v/>
      </c>
      <c r="O412" s="32" t="str">
        <f t="shared" si="72"/>
        <v/>
      </c>
      <c r="P412" s="33" t="str">
        <f t="shared" si="73"/>
        <v/>
      </c>
      <c r="Q412" s="33" t="str">
        <f t="shared" si="74"/>
        <v/>
      </c>
      <c r="R412" s="33" t="str">
        <f t="shared" si="75"/>
        <v/>
      </c>
      <c r="S412" s="31" t="str">
        <f t="shared" si="76"/>
        <v/>
      </c>
      <c r="T412" s="27"/>
    </row>
    <row r="413" spans="1:20" ht="27.75" customHeight="1" x14ac:dyDescent="0.25">
      <c r="A413" s="18" t="str">
        <f t="shared" si="66"/>
        <v/>
      </c>
      <c r="B413" s="18" t="str">
        <f t="shared" si="67"/>
        <v/>
      </c>
      <c r="C413" s="19"/>
      <c r="D413" s="20"/>
      <c r="E413" s="18" t="str">
        <f t="shared" si="68"/>
        <v/>
      </c>
      <c r="F413" s="20"/>
      <c r="G413" s="21"/>
      <c r="H413" s="22"/>
      <c r="I413" s="22"/>
      <c r="J413" s="23" t="str">
        <f t="shared" si="69"/>
        <v/>
      </c>
      <c r="K413" s="18" t="str">
        <f t="shared" si="70"/>
        <v/>
      </c>
      <c r="L413" s="20"/>
      <c r="M413" s="21"/>
      <c r="N413" s="18" t="str">
        <f t="shared" si="71"/>
        <v/>
      </c>
      <c r="O413" s="24" t="str">
        <f t="shared" si="72"/>
        <v/>
      </c>
      <c r="P413" s="25" t="str">
        <f t="shared" si="73"/>
        <v/>
      </c>
      <c r="Q413" s="25" t="str">
        <f t="shared" si="74"/>
        <v/>
      </c>
      <c r="R413" s="25" t="str">
        <f t="shared" si="75"/>
        <v/>
      </c>
      <c r="S413" s="23" t="str">
        <f t="shared" si="76"/>
        <v/>
      </c>
      <c r="T413" s="19"/>
    </row>
    <row r="414" spans="1:20" ht="27.75" customHeight="1" x14ac:dyDescent="0.25">
      <c r="A414" s="26" t="str">
        <f t="shared" si="66"/>
        <v/>
      </c>
      <c r="B414" s="26" t="str">
        <f t="shared" si="67"/>
        <v/>
      </c>
      <c r="C414" s="27"/>
      <c r="D414" s="28"/>
      <c r="E414" s="26" t="str">
        <f t="shared" si="68"/>
        <v/>
      </c>
      <c r="F414" s="28"/>
      <c r="G414" s="29"/>
      <c r="H414" s="30"/>
      <c r="I414" s="30"/>
      <c r="J414" s="31" t="str">
        <f t="shared" si="69"/>
        <v/>
      </c>
      <c r="K414" s="26" t="str">
        <f t="shared" si="70"/>
        <v/>
      </c>
      <c r="L414" s="28"/>
      <c r="M414" s="29"/>
      <c r="N414" s="26" t="str">
        <f t="shared" si="71"/>
        <v/>
      </c>
      <c r="O414" s="32" t="str">
        <f t="shared" si="72"/>
        <v/>
      </c>
      <c r="P414" s="33" t="str">
        <f t="shared" si="73"/>
        <v/>
      </c>
      <c r="Q414" s="33" t="str">
        <f t="shared" si="74"/>
        <v/>
      </c>
      <c r="R414" s="33" t="str">
        <f t="shared" si="75"/>
        <v/>
      </c>
      <c r="S414" s="31" t="str">
        <f t="shared" si="76"/>
        <v/>
      </c>
      <c r="T414" s="27"/>
    </row>
    <row r="415" spans="1:20" ht="27.75" customHeight="1" x14ac:dyDescent="0.25">
      <c r="A415" s="18" t="str">
        <f t="shared" si="66"/>
        <v/>
      </c>
      <c r="B415" s="18" t="str">
        <f t="shared" si="67"/>
        <v/>
      </c>
      <c r="C415" s="19"/>
      <c r="D415" s="20"/>
      <c r="E415" s="18" t="str">
        <f t="shared" si="68"/>
        <v/>
      </c>
      <c r="F415" s="20"/>
      <c r="G415" s="21"/>
      <c r="H415" s="22"/>
      <c r="I415" s="22"/>
      <c r="J415" s="23" t="str">
        <f t="shared" si="69"/>
        <v/>
      </c>
      <c r="K415" s="18" t="str">
        <f t="shared" si="70"/>
        <v/>
      </c>
      <c r="L415" s="20"/>
      <c r="M415" s="21"/>
      <c r="N415" s="18" t="str">
        <f t="shared" si="71"/>
        <v/>
      </c>
      <c r="O415" s="24" t="str">
        <f t="shared" si="72"/>
        <v/>
      </c>
      <c r="P415" s="25" t="str">
        <f t="shared" si="73"/>
        <v/>
      </c>
      <c r="Q415" s="25" t="str">
        <f t="shared" si="74"/>
        <v/>
      </c>
      <c r="R415" s="25" t="str">
        <f t="shared" si="75"/>
        <v/>
      </c>
      <c r="S415" s="23" t="str">
        <f t="shared" si="76"/>
        <v/>
      </c>
      <c r="T415" s="19"/>
    </row>
    <row r="416" spans="1:20" ht="27.75" customHeight="1" x14ac:dyDescent="0.25">
      <c r="A416" s="26" t="str">
        <f t="shared" si="66"/>
        <v/>
      </c>
      <c r="B416" s="26" t="str">
        <f t="shared" si="67"/>
        <v/>
      </c>
      <c r="C416" s="27"/>
      <c r="D416" s="28"/>
      <c r="E416" s="26" t="str">
        <f t="shared" si="68"/>
        <v/>
      </c>
      <c r="F416" s="28"/>
      <c r="G416" s="29"/>
      <c r="H416" s="30"/>
      <c r="I416" s="30"/>
      <c r="J416" s="31" t="str">
        <f t="shared" si="69"/>
        <v/>
      </c>
      <c r="K416" s="26" t="str">
        <f t="shared" si="70"/>
        <v/>
      </c>
      <c r="L416" s="28"/>
      <c r="M416" s="29"/>
      <c r="N416" s="26" t="str">
        <f t="shared" si="71"/>
        <v/>
      </c>
      <c r="O416" s="32" t="str">
        <f t="shared" si="72"/>
        <v/>
      </c>
      <c r="P416" s="33" t="str">
        <f t="shared" si="73"/>
        <v/>
      </c>
      <c r="Q416" s="33" t="str">
        <f t="shared" si="74"/>
        <v/>
      </c>
      <c r="R416" s="33" t="str">
        <f t="shared" si="75"/>
        <v/>
      </c>
      <c r="S416" s="31" t="str">
        <f t="shared" si="76"/>
        <v/>
      </c>
      <c r="T416" s="27"/>
    </row>
    <row r="417" spans="1:20" ht="27.75" customHeight="1" x14ac:dyDescent="0.25">
      <c r="A417" s="18" t="str">
        <f t="shared" si="66"/>
        <v/>
      </c>
      <c r="B417" s="18" t="str">
        <f t="shared" si="67"/>
        <v/>
      </c>
      <c r="C417" s="19"/>
      <c r="D417" s="20"/>
      <c r="E417" s="18" t="str">
        <f t="shared" si="68"/>
        <v/>
      </c>
      <c r="F417" s="20"/>
      <c r="G417" s="21"/>
      <c r="H417" s="22"/>
      <c r="I417" s="22"/>
      <c r="J417" s="23" t="str">
        <f t="shared" si="69"/>
        <v/>
      </c>
      <c r="K417" s="18" t="str">
        <f t="shared" si="70"/>
        <v/>
      </c>
      <c r="L417" s="20"/>
      <c r="M417" s="21"/>
      <c r="N417" s="18" t="str">
        <f t="shared" si="71"/>
        <v/>
      </c>
      <c r="O417" s="24" t="str">
        <f t="shared" si="72"/>
        <v/>
      </c>
      <c r="P417" s="25" t="str">
        <f t="shared" si="73"/>
        <v/>
      </c>
      <c r="Q417" s="25" t="str">
        <f t="shared" si="74"/>
        <v/>
      </c>
      <c r="R417" s="25" t="str">
        <f t="shared" si="75"/>
        <v/>
      </c>
      <c r="S417" s="23" t="str">
        <f t="shared" si="76"/>
        <v/>
      </c>
      <c r="T417" s="19"/>
    </row>
    <row r="418" spans="1:20" ht="27.75" customHeight="1" x14ac:dyDescent="0.25">
      <c r="A418" s="26" t="str">
        <f t="shared" si="66"/>
        <v/>
      </c>
      <c r="B418" s="26" t="str">
        <f t="shared" si="67"/>
        <v/>
      </c>
      <c r="C418" s="27"/>
      <c r="D418" s="28"/>
      <c r="E418" s="26" t="str">
        <f t="shared" si="68"/>
        <v/>
      </c>
      <c r="F418" s="28"/>
      <c r="G418" s="29"/>
      <c r="H418" s="30"/>
      <c r="I418" s="30"/>
      <c r="J418" s="31" t="str">
        <f t="shared" si="69"/>
        <v/>
      </c>
      <c r="K418" s="26" t="str">
        <f t="shared" si="70"/>
        <v/>
      </c>
      <c r="L418" s="28"/>
      <c r="M418" s="29"/>
      <c r="N418" s="26" t="str">
        <f t="shared" si="71"/>
        <v/>
      </c>
      <c r="O418" s="32" t="str">
        <f t="shared" si="72"/>
        <v/>
      </c>
      <c r="P418" s="33" t="str">
        <f t="shared" si="73"/>
        <v/>
      </c>
      <c r="Q418" s="33" t="str">
        <f t="shared" si="74"/>
        <v/>
      </c>
      <c r="R418" s="33" t="str">
        <f t="shared" si="75"/>
        <v/>
      </c>
      <c r="S418" s="31" t="str">
        <f t="shared" si="76"/>
        <v/>
      </c>
      <c r="T418" s="27"/>
    </row>
    <row r="419" spans="1:20" ht="27.75" customHeight="1" x14ac:dyDescent="0.25">
      <c r="A419" s="18" t="str">
        <f t="shared" si="66"/>
        <v/>
      </c>
      <c r="B419" s="18" t="str">
        <f t="shared" si="67"/>
        <v/>
      </c>
      <c r="C419" s="19"/>
      <c r="D419" s="20"/>
      <c r="E419" s="18" t="str">
        <f t="shared" si="68"/>
        <v/>
      </c>
      <c r="F419" s="20"/>
      <c r="G419" s="21"/>
      <c r="H419" s="22"/>
      <c r="I419" s="22"/>
      <c r="J419" s="23" t="str">
        <f t="shared" si="69"/>
        <v/>
      </c>
      <c r="K419" s="18" t="str">
        <f t="shared" si="70"/>
        <v/>
      </c>
      <c r="L419" s="20"/>
      <c r="M419" s="21"/>
      <c r="N419" s="18" t="str">
        <f t="shared" si="71"/>
        <v/>
      </c>
      <c r="O419" s="24" t="str">
        <f t="shared" si="72"/>
        <v/>
      </c>
      <c r="P419" s="25" t="str">
        <f t="shared" si="73"/>
        <v/>
      </c>
      <c r="Q419" s="25" t="str">
        <f t="shared" si="74"/>
        <v/>
      </c>
      <c r="R419" s="25" t="str">
        <f t="shared" si="75"/>
        <v/>
      </c>
      <c r="S419" s="23" t="str">
        <f t="shared" si="76"/>
        <v/>
      </c>
      <c r="T419" s="19"/>
    </row>
    <row r="420" spans="1:20" ht="27.75" customHeight="1" x14ac:dyDescent="0.25">
      <c r="A420" s="26" t="str">
        <f t="shared" si="66"/>
        <v/>
      </c>
      <c r="B420" s="26" t="str">
        <f t="shared" si="67"/>
        <v/>
      </c>
      <c r="C420" s="27"/>
      <c r="D420" s="28"/>
      <c r="E420" s="26" t="str">
        <f t="shared" si="68"/>
        <v/>
      </c>
      <c r="F420" s="28"/>
      <c r="G420" s="29"/>
      <c r="H420" s="30"/>
      <c r="I420" s="30"/>
      <c r="J420" s="31" t="str">
        <f t="shared" si="69"/>
        <v/>
      </c>
      <c r="K420" s="26" t="str">
        <f t="shared" si="70"/>
        <v/>
      </c>
      <c r="L420" s="28"/>
      <c r="M420" s="29"/>
      <c r="N420" s="26" t="str">
        <f t="shared" si="71"/>
        <v/>
      </c>
      <c r="O420" s="32" t="str">
        <f t="shared" si="72"/>
        <v/>
      </c>
      <c r="P420" s="33" t="str">
        <f t="shared" si="73"/>
        <v/>
      </c>
      <c r="Q420" s="33" t="str">
        <f t="shared" si="74"/>
        <v/>
      </c>
      <c r="R420" s="33" t="str">
        <f t="shared" si="75"/>
        <v/>
      </c>
      <c r="S420" s="31" t="str">
        <f t="shared" si="76"/>
        <v/>
      </c>
      <c r="T420" s="27"/>
    </row>
    <row r="421" spans="1:20" ht="27.75" customHeight="1" x14ac:dyDescent="0.25">
      <c r="A421" s="18" t="str">
        <f t="shared" si="66"/>
        <v/>
      </c>
      <c r="B421" s="18" t="str">
        <f t="shared" si="67"/>
        <v/>
      </c>
      <c r="C421" s="19"/>
      <c r="D421" s="20"/>
      <c r="E421" s="18" t="str">
        <f t="shared" si="68"/>
        <v/>
      </c>
      <c r="F421" s="20"/>
      <c r="G421" s="21"/>
      <c r="H421" s="22"/>
      <c r="I421" s="22"/>
      <c r="J421" s="23" t="str">
        <f t="shared" si="69"/>
        <v/>
      </c>
      <c r="K421" s="18" t="str">
        <f t="shared" si="70"/>
        <v/>
      </c>
      <c r="L421" s="20"/>
      <c r="M421" s="21"/>
      <c r="N421" s="18" t="str">
        <f t="shared" si="71"/>
        <v/>
      </c>
      <c r="O421" s="24" t="str">
        <f t="shared" si="72"/>
        <v/>
      </c>
      <c r="P421" s="25" t="str">
        <f t="shared" si="73"/>
        <v/>
      </c>
      <c r="Q421" s="25" t="str">
        <f t="shared" si="74"/>
        <v/>
      </c>
      <c r="R421" s="25" t="str">
        <f t="shared" si="75"/>
        <v/>
      </c>
      <c r="S421" s="23" t="str">
        <f t="shared" si="76"/>
        <v/>
      </c>
      <c r="T421" s="19"/>
    </row>
    <row r="422" spans="1:20" ht="27.75" customHeight="1" x14ac:dyDescent="0.25">
      <c r="A422" s="26" t="str">
        <f t="shared" si="66"/>
        <v/>
      </c>
      <c r="B422" s="26" t="str">
        <f t="shared" si="67"/>
        <v/>
      </c>
      <c r="C422" s="27"/>
      <c r="D422" s="28"/>
      <c r="E422" s="26" t="str">
        <f t="shared" si="68"/>
        <v/>
      </c>
      <c r="F422" s="28"/>
      <c r="G422" s="29"/>
      <c r="H422" s="30"/>
      <c r="I422" s="30"/>
      <c r="J422" s="31" t="str">
        <f t="shared" si="69"/>
        <v/>
      </c>
      <c r="K422" s="26" t="str">
        <f t="shared" si="70"/>
        <v/>
      </c>
      <c r="L422" s="28"/>
      <c r="M422" s="29"/>
      <c r="N422" s="26" t="str">
        <f t="shared" si="71"/>
        <v/>
      </c>
      <c r="O422" s="32" t="str">
        <f t="shared" si="72"/>
        <v/>
      </c>
      <c r="P422" s="33" t="str">
        <f t="shared" si="73"/>
        <v/>
      </c>
      <c r="Q422" s="33" t="str">
        <f t="shared" si="74"/>
        <v/>
      </c>
      <c r="R422" s="33" t="str">
        <f t="shared" si="75"/>
        <v/>
      </c>
      <c r="S422" s="31" t="str">
        <f t="shared" si="76"/>
        <v/>
      </c>
      <c r="T422" s="27"/>
    </row>
    <row r="423" spans="1:20" ht="27.75" customHeight="1" x14ac:dyDescent="0.25">
      <c r="A423" s="18" t="str">
        <f t="shared" si="66"/>
        <v/>
      </c>
      <c r="B423" s="18" t="str">
        <f t="shared" si="67"/>
        <v/>
      </c>
      <c r="C423" s="19"/>
      <c r="D423" s="20"/>
      <c r="E423" s="18" t="str">
        <f t="shared" si="68"/>
        <v/>
      </c>
      <c r="F423" s="20"/>
      <c r="G423" s="21"/>
      <c r="H423" s="22"/>
      <c r="I423" s="22"/>
      <c r="J423" s="23" t="str">
        <f t="shared" si="69"/>
        <v/>
      </c>
      <c r="K423" s="18" t="str">
        <f t="shared" si="70"/>
        <v/>
      </c>
      <c r="L423" s="20"/>
      <c r="M423" s="21"/>
      <c r="N423" s="18" t="str">
        <f t="shared" si="71"/>
        <v/>
      </c>
      <c r="O423" s="24" t="str">
        <f t="shared" si="72"/>
        <v/>
      </c>
      <c r="P423" s="25" t="str">
        <f t="shared" si="73"/>
        <v/>
      </c>
      <c r="Q423" s="25" t="str">
        <f t="shared" si="74"/>
        <v/>
      </c>
      <c r="R423" s="25" t="str">
        <f t="shared" si="75"/>
        <v/>
      </c>
      <c r="S423" s="23" t="str">
        <f t="shared" si="76"/>
        <v/>
      </c>
      <c r="T423" s="19"/>
    </row>
    <row r="424" spans="1:20" ht="27.75" customHeight="1" x14ac:dyDescent="0.25">
      <c r="A424" s="26" t="str">
        <f t="shared" si="66"/>
        <v/>
      </c>
      <c r="B424" s="26" t="str">
        <f t="shared" si="67"/>
        <v/>
      </c>
      <c r="C424" s="27"/>
      <c r="D424" s="28"/>
      <c r="E424" s="26" t="str">
        <f t="shared" si="68"/>
        <v/>
      </c>
      <c r="F424" s="28"/>
      <c r="G424" s="29"/>
      <c r="H424" s="30"/>
      <c r="I424" s="30"/>
      <c r="J424" s="31" t="str">
        <f t="shared" si="69"/>
        <v/>
      </c>
      <c r="K424" s="26" t="str">
        <f t="shared" si="70"/>
        <v/>
      </c>
      <c r="L424" s="28"/>
      <c r="M424" s="29"/>
      <c r="N424" s="26" t="str">
        <f t="shared" si="71"/>
        <v/>
      </c>
      <c r="O424" s="32" t="str">
        <f t="shared" si="72"/>
        <v/>
      </c>
      <c r="P424" s="33" t="str">
        <f t="shared" si="73"/>
        <v/>
      </c>
      <c r="Q424" s="33" t="str">
        <f t="shared" si="74"/>
        <v/>
      </c>
      <c r="R424" s="33" t="str">
        <f t="shared" si="75"/>
        <v/>
      </c>
      <c r="S424" s="31" t="str">
        <f t="shared" si="76"/>
        <v/>
      </c>
      <c r="T424" s="27"/>
    </row>
    <row r="425" spans="1:20" ht="27.75" customHeight="1" x14ac:dyDescent="0.25">
      <c r="A425" s="18" t="str">
        <f t="shared" si="66"/>
        <v/>
      </c>
      <c r="B425" s="18" t="str">
        <f t="shared" si="67"/>
        <v/>
      </c>
      <c r="C425" s="19"/>
      <c r="D425" s="20"/>
      <c r="E425" s="18" t="str">
        <f t="shared" si="68"/>
        <v/>
      </c>
      <c r="F425" s="20"/>
      <c r="G425" s="21"/>
      <c r="H425" s="22"/>
      <c r="I425" s="22"/>
      <c r="J425" s="23" t="str">
        <f t="shared" si="69"/>
        <v/>
      </c>
      <c r="K425" s="18" t="str">
        <f t="shared" si="70"/>
        <v/>
      </c>
      <c r="L425" s="20"/>
      <c r="M425" s="21"/>
      <c r="N425" s="18" t="str">
        <f t="shared" si="71"/>
        <v/>
      </c>
      <c r="O425" s="24" t="str">
        <f t="shared" si="72"/>
        <v/>
      </c>
      <c r="P425" s="25" t="str">
        <f t="shared" si="73"/>
        <v/>
      </c>
      <c r="Q425" s="25" t="str">
        <f t="shared" si="74"/>
        <v/>
      </c>
      <c r="R425" s="25" t="str">
        <f t="shared" si="75"/>
        <v/>
      </c>
      <c r="S425" s="23" t="str">
        <f t="shared" si="76"/>
        <v/>
      </c>
      <c r="T425" s="19"/>
    </row>
    <row r="426" spans="1:20" ht="27.75" customHeight="1" x14ac:dyDescent="0.25">
      <c r="A426" s="26" t="str">
        <f t="shared" si="66"/>
        <v/>
      </c>
      <c r="B426" s="26" t="str">
        <f t="shared" si="67"/>
        <v/>
      </c>
      <c r="C426" s="27"/>
      <c r="D426" s="28"/>
      <c r="E426" s="26" t="str">
        <f t="shared" si="68"/>
        <v/>
      </c>
      <c r="F426" s="28"/>
      <c r="G426" s="29"/>
      <c r="H426" s="30"/>
      <c r="I426" s="30"/>
      <c r="J426" s="31" t="str">
        <f t="shared" si="69"/>
        <v/>
      </c>
      <c r="K426" s="26" t="str">
        <f t="shared" si="70"/>
        <v/>
      </c>
      <c r="L426" s="28"/>
      <c r="M426" s="29"/>
      <c r="N426" s="26" t="str">
        <f t="shared" si="71"/>
        <v/>
      </c>
      <c r="O426" s="32" t="str">
        <f t="shared" si="72"/>
        <v/>
      </c>
      <c r="P426" s="33" t="str">
        <f t="shared" si="73"/>
        <v/>
      </c>
      <c r="Q426" s="33" t="str">
        <f t="shared" si="74"/>
        <v/>
      </c>
      <c r="R426" s="33" t="str">
        <f t="shared" si="75"/>
        <v/>
      </c>
      <c r="S426" s="31" t="str">
        <f t="shared" si="76"/>
        <v/>
      </c>
      <c r="T426" s="27"/>
    </row>
    <row r="427" spans="1:20" ht="27.75" customHeight="1" x14ac:dyDescent="0.25">
      <c r="A427" s="18" t="str">
        <f t="shared" si="66"/>
        <v/>
      </c>
      <c r="B427" s="18" t="str">
        <f t="shared" si="67"/>
        <v/>
      </c>
      <c r="C427" s="19"/>
      <c r="D427" s="20"/>
      <c r="E427" s="18" t="str">
        <f t="shared" si="68"/>
        <v/>
      </c>
      <c r="F427" s="20"/>
      <c r="G427" s="21"/>
      <c r="H427" s="22"/>
      <c r="I427" s="22"/>
      <c r="J427" s="23" t="str">
        <f t="shared" si="69"/>
        <v/>
      </c>
      <c r="K427" s="18" t="str">
        <f t="shared" si="70"/>
        <v/>
      </c>
      <c r="L427" s="20"/>
      <c r="M427" s="21"/>
      <c r="N427" s="18" t="str">
        <f t="shared" si="71"/>
        <v/>
      </c>
      <c r="O427" s="24" t="str">
        <f t="shared" si="72"/>
        <v/>
      </c>
      <c r="P427" s="25" t="str">
        <f t="shared" si="73"/>
        <v/>
      </c>
      <c r="Q427" s="25" t="str">
        <f t="shared" si="74"/>
        <v/>
      </c>
      <c r="R427" s="25" t="str">
        <f t="shared" si="75"/>
        <v/>
      </c>
      <c r="S427" s="23" t="str">
        <f t="shared" si="76"/>
        <v/>
      </c>
      <c r="T427" s="19"/>
    </row>
    <row r="428" spans="1:20" ht="27.75" customHeight="1" x14ac:dyDescent="0.25">
      <c r="A428" s="26" t="str">
        <f t="shared" si="66"/>
        <v/>
      </c>
      <c r="B428" s="26" t="str">
        <f t="shared" si="67"/>
        <v/>
      </c>
      <c r="C428" s="27"/>
      <c r="D428" s="28"/>
      <c r="E428" s="26" t="str">
        <f t="shared" si="68"/>
        <v/>
      </c>
      <c r="F428" s="28"/>
      <c r="G428" s="29"/>
      <c r="H428" s="30"/>
      <c r="I428" s="30"/>
      <c r="J428" s="31" t="str">
        <f t="shared" si="69"/>
        <v/>
      </c>
      <c r="K428" s="26" t="str">
        <f t="shared" si="70"/>
        <v/>
      </c>
      <c r="L428" s="28"/>
      <c r="M428" s="29"/>
      <c r="N428" s="26" t="str">
        <f t="shared" si="71"/>
        <v/>
      </c>
      <c r="O428" s="32" t="str">
        <f t="shared" si="72"/>
        <v/>
      </c>
      <c r="P428" s="33" t="str">
        <f t="shared" si="73"/>
        <v/>
      </c>
      <c r="Q428" s="33" t="str">
        <f t="shared" si="74"/>
        <v/>
      </c>
      <c r="R428" s="33" t="str">
        <f t="shared" si="75"/>
        <v/>
      </c>
      <c r="S428" s="31" t="str">
        <f t="shared" si="76"/>
        <v/>
      </c>
      <c r="T428" s="27"/>
    </row>
    <row r="429" spans="1:20" ht="27.75" customHeight="1" x14ac:dyDescent="0.25">
      <c r="A429" s="18" t="str">
        <f t="shared" si="66"/>
        <v/>
      </c>
      <c r="B429" s="18" t="str">
        <f t="shared" si="67"/>
        <v/>
      </c>
      <c r="C429" s="19"/>
      <c r="D429" s="20"/>
      <c r="E429" s="18" t="str">
        <f t="shared" si="68"/>
        <v/>
      </c>
      <c r="F429" s="20"/>
      <c r="G429" s="21"/>
      <c r="H429" s="22"/>
      <c r="I429" s="22"/>
      <c r="J429" s="23" t="str">
        <f t="shared" si="69"/>
        <v/>
      </c>
      <c r="K429" s="18" t="str">
        <f t="shared" si="70"/>
        <v/>
      </c>
      <c r="L429" s="20"/>
      <c r="M429" s="21"/>
      <c r="N429" s="18" t="str">
        <f t="shared" si="71"/>
        <v/>
      </c>
      <c r="O429" s="24" t="str">
        <f t="shared" si="72"/>
        <v/>
      </c>
      <c r="P429" s="25" t="str">
        <f t="shared" si="73"/>
        <v/>
      </c>
      <c r="Q429" s="25" t="str">
        <f t="shared" si="74"/>
        <v/>
      </c>
      <c r="R429" s="25" t="str">
        <f t="shared" si="75"/>
        <v/>
      </c>
      <c r="S429" s="23" t="str">
        <f t="shared" si="76"/>
        <v/>
      </c>
      <c r="T429" s="19"/>
    </row>
    <row r="430" spans="1:20" ht="27.75" customHeight="1" x14ac:dyDescent="0.25">
      <c r="A430" s="26" t="str">
        <f t="shared" si="66"/>
        <v/>
      </c>
      <c r="B430" s="26" t="str">
        <f t="shared" si="67"/>
        <v/>
      </c>
      <c r="C430" s="27"/>
      <c r="D430" s="28"/>
      <c r="E430" s="26" t="str">
        <f t="shared" si="68"/>
        <v/>
      </c>
      <c r="F430" s="28"/>
      <c r="G430" s="29"/>
      <c r="H430" s="30"/>
      <c r="I430" s="30"/>
      <c r="J430" s="31" t="str">
        <f t="shared" si="69"/>
        <v/>
      </c>
      <c r="K430" s="26" t="str">
        <f t="shared" si="70"/>
        <v/>
      </c>
      <c r="L430" s="28"/>
      <c r="M430" s="29"/>
      <c r="N430" s="26" t="str">
        <f t="shared" si="71"/>
        <v/>
      </c>
      <c r="O430" s="32" t="str">
        <f t="shared" si="72"/>
        <v/>
      </c>
      <c r="P430" s="33" t="str">
        <f t="shared" si="73"/>
        <v/>
      </c>
      <c r="Q430" s="33" t="str">
        <f t="shared" si="74"/>
        <v/>
      </c>
      <c r="R430" s="33" t="str">
        <f t="shared" si="75"/>
        <v/>
      </c>
      <c r="S430" s="31" t="str">
        <f t="shared" si="76"/>
        <v/>
      </c>
      <c r="T430" s="27"/>
    </row>
    <row r="431" spans="1:20" ht="27.75" customHeight="1" x14ac:dyDescent="0.25">
      <c r="A431" s="18" t="str">
        <f t="shared" si="66"/>
        <v/>
      </c>
      <c r="B431" s="18" t="str">
        <f t="shared" si="67"/>
        <v/>
      </c>
      <c r="C431" s="19"/>
      <c r="D431" s="20"/>
      <c r="E431" s="18" t="str">
        <f t="shared" si="68"/>
        <v/>
      </c>
      <c r="F431" s="20"/>
      <c r="G431" s="21"/>
      <c r="H431" s="22"/>
      <c r="I431" s="22"/>
      <c r="J431" s="23" t="str">
        <f t="shared" si="69"/>
        <v/>
      </c>
      <c r="K431" s="18" t="str">
        <f t="shared" si="70"/>
        <v/>
      </c>
      <c r="L431" s="20"/>
      <c r="M431" s="21"/>
      <c r="N431" s="18" t="str">
        <f t="shared" si="71"/>
        <v/>
      </c>
      <c r="O431" s="24" t="str">
        <f t="shared" si="72"/>
        <v/>
      </c>
      <c r="P431" s="25" t="str">
        <f t="shared" si="73"/>
        <v/>
      </c>
      <c r="Q431" s="25" t="str">
        <f t="shared" si="74"/>
        <v/>
      </c>
      <c r="R431" s="25" t="str">
        <f t="shared" si="75"/>
        <v/>
      </c>
      <c r="S431" s="23" t="str">
        <f t="shared" si="76"/>
        <v/>
      </c>
      <c r="T431" s="19"/>
    </row>
    <row r="432" spans="1:20" ht="27.75" customHeight="1" x14ac:dyDescent="0.25">
      <c r="A432" s="26" t="str">
        <f t="shared" si="66"/>
        <v/>
      </c>
      <c r="B432" s="26" t="str">
        <f t="shared" si="67"/>
        <v/>
      </c>
      <c r="C432" s="27"/>
      <c r="D432" s="28"/>
      <c r="E432" s="26" t="str">
        <f t="shared" si="68"/>
        <v/>
      </c>
      <c r="F432" s="28"/>
      <c r="G432" s="29"/>
      <c r="H432" s="30"/>
      <c r="I432" s="30"/>
      <c r="J432" s="31" t="str">
        <f t="shared" si="69"/>
        <v/>
      </c>
      <c r="K432" s="26" t="str">
        <f t="shared" si="70"/>
        <v/>
      </c>
      <c r="L432" s="28"/>
      <c r="M432" s="29"/>
      <c r="N432" s="26" t="str">
        <f t="shared" si="71"/>
        <v/>
      </c>
      <c r="O432" s="32" t="str">
        <f t="shared" si="72"/>
        <v/>
      </c>
      <c r="P432" s="33" t="str">
        <f t="shared" si="73"/>
        <v/>
      </c>
      <c r="Q432" s="33" t="str">
        <f t="shared" si="74"/>
        <v/>
      </c>
      <c r="R432" s="33" t="str">
        <f t="shared" si="75"/>
        <v/>
      </c>
      <c r="S432" s="31" t="str">
        <f t="shared" si="76"/>
        <v/>
      </c>
      <c r="T432" s="27"/>
    </row>
    <row r="433" spans="1:20" ht="27.75" customHeight="1" x14ac:dyDescent="0.25">
      <c r="A433" s="18" t="str">
        <f t="shared" si="66"/>
        <v/>
      </c>
      <c r="B433" s="18" t="str">
        <f t="shared" si="67"/>
        <v/>
      </c>
      <c r="C433" s="19"/>
      <c r="D433" s="20"/>
      <c r="E433" s="18" t="str">
        <f t="shared" si="68"/>
        <v/>
      </c>
      <c r="F433" s="20"/>
      <c r="G433" s="21"/>
      <c r="H433" s="22"/>
      <c r="I433" s="22"/>
      <c r="J433" s="23" t="str">
        <f t="shared" si="69"/>
        <v/>
      </c>
      <c r="K433" s="18" t="str">
        <f t="shared" si="70"/>
        <v/>
      </c>
      <c r="L433" s="20"/>
      <c r="M433" s="21"/>
      <c r="N433" s="18" t="str">
        <f t="shared" si="71"/>
        <v/>
      </c>
      <c r="O433" s="24" t="str">
        <f t="shared" si="72"/>
        <v/>
      </c>
      <c r="P433" s="25" t="str">
        <f t="shared" si="73"/>
        <v/>
      </c>
      <c r="Q433" s="25" t="str">
        <f t="shared" si="74"/>
        <v/>
      </c>
      <c r="R433" s="25" t="str">
        <f t="shared" si="75"/>
        <v/>
      </c>
      <c r="S433" s="23" t="str">
        <f t="shared" si="76"/>
        <v/>
      </c>
      <c r="T433" s="19"/>
    </row>
    <row r="434" spans="1:20" ht="27.75" customHeight="1" x14ac:dyDescent="0.25">
      <c r="A434" s="26" t="str">
        <f t="shared" si="66"/>
        <v/>
      </c>
      <c r="B434" s="26" t="str">
        <f t="shared" si="67"/>
        <v/>
      </c>
      <c r="C434" s="27"/>
      <c r="D434" s="28"/>
      <c r="E434" s="26" t="str">
        <f t="shared" si="68"/>
        <v/>
      </c>
      <c r="F434" s="28"/>
      <c r="G434" s="29"/>
      <c r="H434" s="30"/>
      <c r="I434" s="30"/>
      <c r="J434" s="31" t="str">
        <f t="shared" si="69"/>
        <v/>
      </c>
      <c r="K434" s="26" t="str">
        <f t="shared" si="70"/>
        <v/>
      </c>
      <c r="L434" s="28"/>
      <c r="M434" s="29"/>
      <c r="N434" s="26" t="str">
        <f t="shared" si="71"/>
        <v/>
      </c>
      <c r="O434" s="32" t="str">
        <f t="shared" si="72"/>
        <v/>
      </c>
      <c r="P434" s="33" t="str">
        <f t="shared" si="73"/>
        <v/>
      </c>
      <c r="Q434" s="33" t="str">
        <f t="shared" si="74"/>
        <v/>
      </c>
      <c r="R434" s="33" t="str">
        <f t="shared" si="75"/>
        <v/>
      </c>
      <c r="S434" s="31" t="str">
        <f t="shared" si="76"/>
        <v/>
      </c>
      <c r="T434" s="27"/>
    </row>
    <row r="435" spans="1:20" ht="27.75" customHeight="1" x14ac:dyDescent="0.25">
      <c r="A435" s="18" t="str">
        <f t="shared" si="66"/>
        <v/>
      </c>
      <c r="B435" s="18" t="str">
        <f t="shared" si="67"/>
        <v/>
      </c>
      <c r="C435" s="19"/>
      <c r="D435" s="20"/>
      <c r="E435" s="18" t="str">
        <f t="shared" si="68"/>
        <v/>
      </c>
      <c r="F435" s="20"/>
      <c r="G435" s="21"/>
      <c r="H435" s="22"/>
      <c r="I435" s="22"/>
      <c r="J435" s="23" t="str">
        <f t="shared" si="69"/>
        <v/>
      </c>
      <c r="K435" s="18" t="str">
        <f t="shared" si="70"/>
        <v/>
      </c>
      <c r="L435" s="20"/>
      <c r="M435" s="21"/>
      <c r="N435" s="18" t="str">
        <f t="shared" si="71"/>
        <v/>
      </c>
      <c r="O435" s="24" t="str">
        <f t="shared" si="72"/>
        <v/>
      </c>
      <c r="P435" s="25" t="str">
        <f t="shared" si="73"/>
        <v/>
      </c>
      <c r="Q435" s="25" t="str">
        <f t="shared" si="74"/>
        <v/>
      </c>
      <c r="R435" s="25" t="str">
        <f t="shared" si="75"/>
        <v/>
      </c>
      <c r="S435" s="23" t="str">
        <f t="shared" si="76"/>
        <v/>
      </c>
      <c r="T435" s="19"/>
    </row>
    <row r="436" spans="1:20" ht="27.75" customHeight="1" x14ac:dyDescent="0.25">
      <c r="A436" s="26" t="str">
        <f t="shared" si="66"/>
        <v/>
      </c>
      <c r="B436" s="26" t="str">
        <f t="shared" si="67"/>
        <v/>
      </c>
      <c r="C436" s="27"/>
      <c r="D436" s="28"/>
      <c r="E436" s="26" t="str">
        <f t="shared" si="68"/>
        <v/>
      </c>
      <c r="F436" s="28"/>
      <c r="G436" s="29"/>
      <c r="H436" s="30"/>
      <c r="I436" s="30"/>
      <c r="J436" s="31" t="str">
        <f t="shared" si="69"/>
        <v/>
      </c>
      <c r="K436" s="26" t="str">
        <f t="shared" si="70"/>
        <v/>
      </c>
      <c r="L436" s="28"/>
      <c r="M436" s="29"/>
      <c r="N436" s="26" t="str">
        <f t="shared" si="71"/>
        <v/>
      </c>
      <c r="O436" s="32" t="str">
        <f t="shared" si="72"/>
        <v/>
      </c>
      <c r="P436" s="33" t="str">
        <f t="shared" si="73"/>
        <v/>
      </c>
      <c r="Q436" s="33" t="str">
        <f t="shared" si="74"/>
        <v/>
      </c>
      <c r="R436" s="33" t="str">
        <f t="shared" si="75"/>
        <v/>
      </c>
      <c r="S436" s="31" t="str">
        <f t="shared" si="76"/>
        <v/>
      </c>
      <c r="T436" s="27"/>
    </row>
    <row r="437" spans="1:20" ht="27.75" customHeight="1" x14ac:dyDescent="0.25">
      <c r="A437" s="18" t="str">
        <f t="shared" si="66"/>
        <v/>
      </c>
      <c r="B437" s="18" t="str">
        <f t="shared" si="67"/>
        <v/>
      </c>
      <c r="C437" s="19"/>
      <c r="D437" s="20"/>
      <c r="E437" s="18" t="str">
        <f t="shared" si="68"/>
        <v/>
      </c>
      <c r="F437" s="20"/>
      <c r="G437" s="21"/>
      <c r="H437" s="22"/>
      <c r="I437" s="22"/>
      <c r="J437" s="23" t="str">
        <f t="shared" si="69"/>
        <v/>
      </c>
      <c r="K437" s="18" t="str">
        <f t="shared" si="70"/>
        <v/>
      </c>
      <c r="L437" s="20"/>
      <c r="M437" s="21"/>
      <c r="N437" s="18" t="str">
        <f t="shared" si="71"/>
        <v/>
      </c>
      <c r="O437" s="24" t="str">
        <f t="shared" si="72"/>
        <v/>
      </c>
      <c r="P437" s="25" t="str">
        <f t="shared" si="73"/>
        <v/>
      </c>
      <c r="Q437" s="25" t="str">
        <f t="shared" si="74"/>
        <v/>
      </c>
      <c r="R437" s="25" t="str">
        <f t="shared" si="75"/>
        <v/>
      </c>
      <c r="S437" s="23" t="str">
        <f t="shared" si="76"/>
        <v/>
      </c>
      <c r="T437" s="19"/>
    </row>
    <row r="438" spans="1:20" ht="27.75" customHeight="1" x14ac:dyDescent="0.25">
      <c r="A438" s="26" t="str">
        <f t="shared" si="66"/>
        <v/>
      </c>
      <c r="B438" s="26" t="str">
        <f t="shared" si="67"/>
        <v/>
      </c>
      <c r="C438" s="27"/>
      <c r="D438" s="28"/>
      <c r="E438" s="26" t="str">
        <f t="shared" si="68"/>
        <v/>
      </c>
      <c r="F438" s="28"/>
      <c r="G438" s="29"/>
      <c r="H438" s="30"/>
      <c r="I438" s="30"/>
      <c r="J438" s="31" t="str">
        <f t="shared" si="69"/>
        <v/>
      </c>
      <c r="K438" s="26" t="str">
        <f t="shared" si="70"/>
        <v/>
      </c>
      <c r="L438" s="28"/>
      <c r="M438" s="29"/>
      <c r="N438" s="26" t="str">
        <f t="shared" si="71"/>
        <v/>
      </c>
      <c r="O438" s="32" t="str">
        <f t="shared" si="72"/>
        <v/>
      </c>
      <c r="P438" s="33" t="str">
        <f t="shared" si="73"/>
        <v/>
      </c>
      <c r="Q438" s="33" t="str">
        <f t="shared" si="74"/>
        <v/>
      </c>
      <c r="R438" s="33" t="str">
        <f t="shared" si="75"/>
        <v/>
      </c>
      <c r="S438" s="31" t="str">
        <f t="shared" si="76"/>
        <v/>
      </c>
      <c r="T438" s="27"/>
    </row>
    <row r="439" spans="1:20" ht="27.75" customHeight="1" x14ac:dyDescent="0.25">
      <c r="A439" s="18" t="str">
        <f t="shared" si="66"/>
        <v/>
      </c>
      <c r="B439" s="18" t="str">
        <f t="shared" si="67"/>
        <v/>
      </c>
      <c r="C439" s="19"/>
      <c r="D439" s="20"/>
      <c r="E439" s="18" t="str">
        <f t="shared" si="68"/>
        <v/>
      </c>
      <c r="F439" s="20"/>
      <c r="G439" s="21"/>
      <c r="H439" s="22"/>
      <c r="I439" s="22"/>
      <c r="J439" s="23" t="str">
        <f t="shared" si="69"/>
        <v/>
      </c>
      <c r="K439" s="18" t="str">
        <f t="shared" si="70"/>
        <v/>
      </c>
      <c r="L439" s="20"/>
      <c r="M439" s="21"/>
      <c r="N439" s="18" t="str">
        <f t="shared" si="71"/>
        <v/>
      </c>
      <c r="O439" s="24" t="str">
        <f t="shared" si="72"/>
        <v/>
      </c>
      <c r="P439" s="25" t="str">
        <f t="shared" si="73"/>
        <v/>
      </c>
      <c r="Q439" s="25" t="str">
        <f t="shared" si="74"/>
        <v/>
      </c>
      <c r="R439" s="25" t="str">
        <f t="shared" si="75"/>
        <v/>
      </c>
      <c r="S439" s="23" t="str">
        <f t="shared" si="76"/>
        <v/>
      </c>
      <c r="T439" s="19"/>
    </row>
    <row r="440" spans="1:20" ht="27.75" customHeight="1" x14ac:dyDescent="0.25">
      <c r="A440" s="26" t="str">
        <f t="shared" si="66"/>
        <v/>
      </c>
      <c r="B440" s="26" t="str">
        <f t="shared" si="67"/>
        <v/>
      </c>
      <c r="C440" s="27"/>
      <c r="D440" s="28"/>
      <c r="E440" s="26" t="str">
        <f t="shared" si="68"/>
        <v/>
      </c>
      <c r="F440" s="28"/>
      <c r="G440" s="29"/>
      <c r="H440" s="30"/>
      <c r="I440" s="30"/>
      <c r="J440" s="31" t="str">
        <f t="shared" si="69"/>
        <v/>
      </c>
      <c r="K440" s="26" t="str">
        <f t="shared" si="70"/>
        <v/>
      </c>
      <c r="L440" s="28"/>
      <c r="M440" s="29"/>
      <c r="N440" s="26" t="str">
        <f t="shared" si="71"/>
        <v/>
      </c>
      <c r="O440" s="32" t="str">
        <f t="shared" si="72"/>
        <v/>
      </c>
      <c r="P440" s="33" t="str">
        <f t="shared" si="73"/>
        <v/>
      </c>
      <c r="Q440" s="33" t="str">
        <f t="shared" si="74"/>
        <v/>
      </c>
      <c r="R440" s="33" t="str">
        <f t="shared" si="75"/>
        <v/>
      </c>
      <c r="S440" s="31" t="str">
        <f t="shared" si="76"/>
        <v/>
      </c>
      <c r="T440" s="27"/>
    </row>
    <row r="441" spans="1:20" ht="27.75" customHeight="1" x14ac:dyDescent="0.25">
      <c r="A441" s="18" t="str">
        <f t="shared" si="66"/>
        <v/>
      </c>
      <c r="B441" s="18" t="str">
        <f t="shared" si="67"/>
        <v/>
      </c>
      <c r="C441" s="19"/>
      <c r="D441" s="20"/>
      <c r="E441" s="18" t="str">
        <f t="shared" si="68"/>
        <v/>
      </c>
      <c r="F441" s="20"/>
      <c r="G441" s="21"/>
      <c r="H441" s="22"/>
      <c r="I441" s="22"/>
      <c r="J441" s="23" t="str">
        <f t="shared" si="69"/>
        <v/>
      </c>
      <c r="K441" s="18" t="str">
        <f t="shared" si="70"/>
        <v/>
      </c>
      <c r="L441" s="20"/>
      <c r="M441" s="21"/>
      <c r="N441" s="18" t="str">
        <f t="shared" si="71"/>
        <v/>
      </c>
      <c r="O441" s="24" t="str">
        <f t="shared" si="72"/>
        <v/>
      </c>
      <c r="P441" s="25" t="str">
        <f t="shared" si="73"/>
        <v/>
      </c>
      <c r="Q441" s="25" t="str">
        <f t="shared" si="74"/>
        <v/>
      </c>
      <c r="R441" s="25" t="str">
        <f t="shared" si="75"/>
        <v/>
      </c>
      <c r="S441" s="23" t="str">
        <f t="shared" si="76"/>
        <v/>
      </c>
      <c r="T441" s="19"/>
    </row>
    <row r="442" spans="1:20" ht="27.75" customHeight="1" x14ac:dyDescent="0.25">
      <c r="A442" s="26" t="str">
        <f t="shared" si="66"/>
        <v/>
      </c>
      <c r="B442" s="26" t="str">
        <f t="shared" si="67"/>
        <v/>
      </c>
      <c r="C442" s="27"/>
      <c r="D442" s="28"/>
      <c r="E442" s="26" t="str">
        <f t="shared" si="68"/>
        <v/>
      </c>
      <c r="F442" s="28"/>
      <c r="G442" s="29"/>
      <c r="H442" s="30"/>
      <c r="I442" s="30"/>
      <c r="J442" s="31" t="str">
        <f t="shared" si="69"/>
        <v/>
      </c>
      <c r="K442" s="26" t="str">
        <f t="shared" si="70"/>
        <v/>
      </c>
      <c r="L442" s="28"/>
      <c r="M442" s="29"/>
      <c r="N442" s="26" t="str">
        <f t="shared" si="71"/>
        <v/>
      </c>
      <c r="O442" s="32" t="str">
        <f t="shared" si="72"/>
        <v/>
      </c>
      <c r="P442" s="33" t="str">
        <f t="shared" si="73"/>
        <v/>
      </c>
      <c r="Q442" s="33" t="str">
        <f t="shared" si="74"/>
        <v/>
      </c>
      <c r="R442" s="33" t="str">
        <f t="shared" si="75"/>
        <v/>
      </c>
      <c r="S442" s="31" t="str">
        <f t="shared" si="76"/>
        <v/>
      </c>
      <c r="T442" s="27"/>
    </row>
    <row r="443" spans="1:20" ht="27.75" customHeight="1" x14ac:dyDescent="0.25">
      <c r="A443" s="18" t="str">
        <f t="shared" si="66"/>
        <v/>
      </c>
      <c r="B443" s="18" t="str">
        <f t="shared" si="67"/>
        <v/>
      </c>
      <c r="C443" s="19"/>
      <c r="D443" s="20"/>
      <c r="E443" s="18" t="str">
        <f t="shared" si="68"/>
        <v/>
      </c>
      <c r="F443" s="20"/>
      <c r="G443" s="21"/>
      <c r="H443" s="22"/>
      <c r="I443" s="22"/>
      <c r="J443" s="23" t="str">
        <f t="shared" si="69"/>
        <v/>
      </c>
      <c r="K443" s="18" t="str">
        <f t="shared" si="70"/>
        <v/>
      </c>
      <c r="L443" s="20"/>
      <c r="M443" s="21"/>
      <c r="N443" s="18" t="str">
        <f t="shared" si="71"/>
        <v/>
      </c>
      <c r="O443" s="24" t="str">
        <f t="shared" si="72"/>
        <v/>
      </c>
      <c r="P443" s="25" t="str">
        <f t="shared" si="73"/>
        <v/>
      </c>
      <c r="Q443" s="25" t="str">
        <f t="shared" si="74"/>
        <v/>
      </c>
      <c r="R443" s="25" t="str">
        <f t="shared" si="75"/>
        <v/>
      </c>
      <c r="S443" s="23" t="str">
        <f t="shared" si="76"/>
        <v/>
      </c>
      <c r="T443" s="19"/>
    </row>
    <row r="444" spans="1:20" ht="27.75" customHeight="1" x14ac:dyDescent="0.25">
      <c r="A444" s="26" t="str">
        <f t="shared" si="66"/>
        <v/>
      </c>
      <c r="B444" s="26" t="str">
        <f t="shared" si="67"/>
        <v/>
      </c>
      <c r="C444" s="27"/>
      <c r="D444" s="28"/>
      <c r="E444" s="26" t="str">
        <f t="shared" si="68"/>
        <v/>
      </c>
      <c r="F444" s="28"/>
      <c r="G444" s="29"/>
      <c r="H444" s="30"/>
      <c r="I444" s="30"/>
      <c r="J444" s="31" t="str">
        <f t="shared" si="69"/>
        <v/>
      </c>
      <c r="K444" s="26" t="str">
        <f t="shared" si="70"/>
        <v/>
      </c>
      <c r="L444" s="28"/>
      <c r="M444" s="29"/>
      <c r="N444" s="26" t="str">
        <f t="shared" si="71"/>
        <v/>
      </c>
      <c r="O444" s="32" t="str">
        <f t="shared" si="72"/>
        <v/>
      </c>
      <c r="P444" s="33" t="str">
        <f t="shared" si="73"/>
        <v/>
      </c>
      <c r="Q444" s="33" t="str">
        <f t="shared" si="74"/>
        <v/>
      </c>
      <c r="R444" s="33" t="str">
        <f t="shared" si="75"/>
        <v/>
      </c>
      <c r="S444" s="31" t="str">
        <f t="shared" si="76"/>
        <v/>
      </c>
      <c r="T444" s="27"/>
    </row>
    <row r="445" spans="1:20" ht="27.75" customHeight="1" x14ac:dyDescent="0.25">
      <c r="A445" s="18" t="str">
        <f t="shared" si="66"/>
        <v/>
      </c>
      <c r="B445" s="18" t="str">
        <f t="shared" si="67"/>
        <v/>
      </c>
      <c r="C445" s="19"/>
      <c r="D445" s="20"/>
      <c r="E445" s="18" t="str">
        <f t="shared" si="68"/>
        <v/>
      </c>
      <c r="F445" s="20"/>
      <c r="G445" s="21"/>
      <c r="H445" s="22"/>
      <c r="I445" s="22"/>
      <c r="J445" s="23" t="str">
        <f t="shared" si="69"/>
        <v/>
      </c>
      <c r="K445" s="18" t="str">
        <f t="shared" si="70"/>
        <v/>
      </c>
      <c r="L445" s="20"/>
      <c r="M445" s="21"/>
      <c r="N445" s="18" t="str">
        <f t="shared" si="71"/>
        <v/>
      </c>
      <c r="O445" s="24" t="str">
        <f t="shared" si="72"/>
        <v/>
      </c>
      <c r="P445" s="25" t="str">
        <f t="shared" si="73"/>
        <v/>
      </c>
      <c r="Q445" s="25" t="str">
        <f t="shared" si="74"/>
        <v/>
      </c>
      <c r="R445" s="25" t="str">
        <f t="shared" si="75"/>
        <v/>
      </c>
      <c r="S445" s="23" t="str">
        <f t="shared" si="76"/>
        <v/>
      </c>
      <c r="T445" s="19"/>
    </row>
    <row r="446" spans="1:20" ht="27.75" customHeight="1" x14ac:dyDescent="0.25">
      <c r="A446" s="26" t="str">
        <f t="shared" si="66"/>
        <v/>
      </c>
      <c r="B446" s="26" t="str">
        <f t="shared" si="67"/>
        <v/>
      </c>
      <c r="C446" s="27"/>
      <c r="D446" s="28"/>
      <c r="E446" s="26" t="str">
        <f t="shared" si="68"/>
        <v/>
      </c>
      <c r="F446" s="28"/>
      <c r="G446" s="29"/>
      <c r="H446" s="30"/>
      <c r="I446" s="30"/>
      <c r="J446" s="31" t="str">
        <f t="shared" si="69"/>
        <v/>
      </c>
      <c r="K446" s="26" t="str">
        <f t="shared" si="70"/>
        <v/>
      </c>
      <c r="L446" s="28"/>
      <c r="M446" s="29"/>
      <c r="N446" s="26" t="str">
        <f t="shared" si="71"/>
        <v/>
      </c>
      <c r="O446" s="32" t="str">
        <f t="shared" si="72"/>
        <v/>
      </c>
      <c r="P446" s="33" t="str">
        <f t="shared" si="73"/>
        <v/>
      </c>
      <c r="Q446" s="33" t="str">
        <f t="shared" si="74"/>
        <v/>
      </c>
      <c r="R446" s="33" t="str">
        <f t="shared" si="75"/>
        <v/>
      </c>
      <c r="S446" s="31" t="str">
        <f t="shared" si="76"/>
        <v/>
      </c>
      <c r="T446" s="27"/>
    </row>
    <row r="447" spans="1:20" ht="27.75" customHeight="1" x14ac:dyDescent="0.25">
      <c r="A447" s="18" t="str">
        <f t="shared" si="66"/>
        <v/>
      </c>
      <c r="B447" s="18" t="str">
        <f t="shared" si="67"/>
        <v/>
      </c>
      <c r="C447" s="19"/>
      <c r="D447" s="20"/>
      <c r="E447" s="18" t="str">
        <f t="shared" si="68"/>
        <v/>
      </c>
      <c r="F447" s="20"/>
      <c r="G447" s="21"/>
      <c r="H447" s="22"/>
      <c r="I447" s="22"/>
      <c r="J447" s="23" t="str">
        <f t="shared" si="69"/>
        <v/>
      </c>
      <c r="K447" s="18" t="str">
        <f t="shared" si="70"/>
        <v/>
      </c>
      <c r="L447" s="20"/>
      <c r="M447" s="21"/>
      <c r="N447" s="18" t="str">
        <f t="shared" si="71"/>
        <v/>
      </c>
      <c r="O447" s="24" t="str">
        <f t="shared" si="72"/>
        <v/>
      </c>
      <c r="P447" s="25" t="str">
        <f t="shared" si="73"/>
        <v/>
      </c>
      <c r="Q447" s="25" t="str">
        <f t="shared" si="74"/>
        <v/>
      </c>
      <c r="R447" s="25" t="str">
        <f t="shared" si="75"/>
        <v/>
      </c>
      <c r="S447" s="23" t="str">
        <f t="shared" si="76"/>
        <v/>
      </c>
      <c r="T447" s="19"/>
    </row>
    <row r="448" spans="1:20" ht="27.75" customHeight="1" x14ac:dyDescent="0.25">
      <c r="A448" s="26" t="str">
        <f t="shared" si="66"/>
        <v/>
      </c>
      <c r="B448" s="26" t="str">
        <f t="shared" si="67"/>
        <v/>
      </c>
      <c r="C448" s="27"/>
      <c r="D448" s="28"/>
      <c r="E448" s="26" t="str">
        <f t="shared" si="68"/>
        <v/>
      </c>
      <c r="F448" s="28"/>
      <c r="G448" s="29"/>
      <c r="H448" s="30"/>
      <c r="I448" s="30"/>
      <c r="J448" s="31" t="str">
        <f t="shared" si="69"/>
        <v/>
      </c>
      <c r="K448" s="26" t="str">
        <f t="shared" si="70"/>
        <v/>
      </c>
      <c r="L448" s="28"/>
      <c r="M448" s="29"/>
      <c r="N448" s="26" t="str">
        <f t="shared" si="71"/>
        <v/>
      </c>
      <c r="O448" s="32" t="str">
        <f t="shared" si="72"/>
        <v/>
      </c>
      <c r="P448" s="33" t="str">
        <f t="shared" si="73"/>
        <v/>
      </c>
      <c r="Q448" s="33" t="str">
        <f t="shared" si="74"/>
        <v/>
      </c>
      <c r="R448" s="33" t="str">
        <f t="shared" si="75"/>
        <v/>
      </c>
      <c r="S448" s="31" t="str">
        <f t="shared" si="76"/>
        <v/>
      </c>
      <c r="T448" s="27"/>
    </row>
    <row r="449" spans="1:20" ht="27.75" customHeight="1" x14ac:dyDescent="0.25">
      <c r="A449" s="18" t="str">
        <f t="shared" si="66"/>
        <v/>
      </c>
      <c r="B449" s="18" t="str">
        <f t="shared" si="67"/>
        <v/>
      </c>
      <c r="C449" s="19"/>
      <c r="D449" s="20"/>
      <c r="E449" s="18" t="str">
        <f t="shared" si="68"/>
        <v/>
      </c>
      <c r="F449" s="20"/>
      <c r="G449" s="21"/>
      <c r="H449" s="22"/>
      <c r="I449" s="22"/>
      <c r="J449" s="23" t="str">
        <f t="shared" si="69"/>
        <v/>
      </c>
      <c r="K449" s="18" t="str">
        <f t="shared" si="70"/>
        <v/>
      </c>
      <c r="L449" s="20"/>
      <c r="M449" s="21"/>
      <c r="N449" s="18" t="str">
        <f t="shared" si="71"/>
        <v/>
      </c>
      <c r="O449" s="24" t="str">
        <f t="shared" si="72"/>
        <v/>
      </c>
      <c r="P449" s="25" t="str">
        <f t="shared" si="73"/>
        <v/>
      </c>
      <c r="Q449" s="25" t="str">
        <f t="shared" si="74"/>
        <v/>
      </c>
      <c r="R449" s="25" t="str">
        <f t="shared" si="75"/>
        <v/>
      </c>
      <c r="S449" s="23" t="str">
        <f t="shared" si="76"/>
        <v/>
      </c>
      <c r="T449" s="19"/>
    </row>
    <row r="450" spans="1:20" ht="27.75" customHeight="1" x14ac:dyDescent="0.25">
      <c r="A450" s="26" t="str">
        <f t="shared" si="66"/>
        <v/>
      </c>
      <c r="B450" s="26" t="str">
        <f t="shared" si="67"/>
        <v/>
      </c>
      <c r="C450" s="27"/>
      <c r="D450" s="28"/>
      <c r="E450" s="26" t="str">
        <f t="shared" si="68"/>
        <v/>
      </c>
      <c r="F450" s="28"/>
      <c r="G450" s="29"/>
      <c r="H450" s="30"/>
      <c r="I450" s="30"/>
      <c r="J450" s="31" t="str">
        <f t="shared" si="69"/>
        <v/>
      </c>
      <c r="K450" s="26" t="str">
        <f t="shared" si="70"/>
        <v/>
      </c>
      <c r="L450" s="28"/>
      <c r="M450" s="29"/>
      <c r="N450" s="26" t="str">
        <f t="shared" si="71"/>
        <v/>
      </c>
      <c r="O450" s="32" t="str">
        <f t="shared" si="72"/>
        <v/>
      </c>
      <c r="P450" s="33" t="str">
        <f t="shared" si="73"/>
        <v/>
      </c>
      <c r="Q450" s="33" t="str">
        <f t="shared" si="74"/>
        <v/>
      </c>
      <c r="R450" s="33" t="str">
        <f t="shared" si="75"/>
        <v/>
      </c>
      <c r="S450" s="31" t="str">
        <f t="shared" si="76"/>
        <v/>
      </c>
      <c r="T450" s="27"/>
    </row>
    <row r="451" spans="1:20" ht="27.75" customHeight="1" x14ac:dyDescent="0.25">
      <c r="A451" s="18" t="str">
        <f t="shared" si="66"/>
        <v/>
      </c>
      <c r="B451" s="18" t="str">
        <f t="shared" si="67"/>
        <v/>
      </c>
      <c r="C451" s="19"/>
      <c r="D451" s="20"/>
      <c r="E451" s="18" t="str">
        <f t="shared" si="68"/>
        <v/>
      </c>
      <c r="F451" s="20"/>
      <c r="G451" s="21"/>
      <c r="H451" s="22"/>
      <c r="I451" s="22"/>
      <c r="J451" s="23" t="str">
        <f t="shared" si="69"/>
        <v/>
      </c>
      <c r="K451" s="18" t="str">
        <f t="shared" si="70"/>
        <v/>
      </c>
      <c r="L451" s="20"/>
      <c r="M451" s="21"/>
      <c r="N451" s="18" t="str">
        <f t="shared" si="71"/>
        <v/>
      </c>
      <c r="O451" s="24" t="str">
        <f t="shared" si="72"/>
        <v/>
      </c>
      <c r="P451" s="25" t="str">
        <f t="shared" si="73"/>
        <v/>
      </c>
      <c r="Q451" s="25" t="str">
        <f t="shared" si="74"/>
        <v/>
      </c>
      <c r="R451" s="25" t="str">
        <f t="shared" si="75"/>
        <v/>
      </c>
      <c r="S451" s="23" t="str">
        <f t="shared" si="76"/>
        <v/>
      </c>
      <c r="T451" s="19"/>
    </row>
    <row r="452" spans="1:20" ht="27.75" customHeight="1" x14ac:dyDescent="0.25">
      <c r="A452" s="26" t="str">
        <f t="shared" si="66"/>
        <v/>
      </c>
      <c r="B452" s="26" t="str">
        <f t="shared" si="67"/>
        <v/>
      </c>
      <c r="C452" s="27"/>
      <c r="D452" s="28"/>
      <c r="E452" s="26" t="str">
        <f t="shared" si="68"/>
        <v/>
      </c>
      <c r="F452" s="28"/>
      <c r="G452" s="29"/>
      <c r="H452" s="30"/>
      <c r="I452" s="30"/>
      <c r="J452" s="31" t="str">
        <f t="shared" si="69"/>
        <v/>
      </c>
      <c r="K452" s="26" t="str">
        <f t="shared" si="70"/>
        <v/>
      </c>
      <c r="L452" s="28"/>
      <c r="M452" s="29"/>
      <c r="N452" s="26" t="str">
        <f t="shared" si="71"/>
        <v/>
      </c>
      <c r="O452" s="32" t="str">
        <f t="shared" si="72"/>
        <v/>
      </c>
      <c r="P452" s="33" t="str">
        <f t="shared" si="73"/>
        <v/>
      </c>
      <c r="Q452" s="33" t="str">
        <f t="shared" si="74"/>
        <v/>
      </c>
      <c r="R452" s="33" t="str">
        <f t="shared" si="75"/>
        <v/>
      </c>
      <c r="S452" s="31" t="str">
        <f t="shared" si="76"/>
        <v/>
      </c>
      <c r="T452" s="27"/>
    </row>
    <row r="453" spans="1:20" ht="27.75" customHeight="1" x14ac:dyDescent="0.25">
      <c r="A453" s="18" t="str">
        <f t="shared" ref="A453:A504" si="77">IF(C453="","",ROW()-4)</f>
        <v/>
      </c>
      <c r="B453" s="18" t="str">
        <f t="shared" ref="B453:B504" si="78">IF(C453="","","FA-"&amp;TEXT(ROW()-4,"0000"))</f>
        <v/>
      </c>
      <c r="C453" s="19"/>
      <c r="D453" s="20"/>
      <c r="E453" s="18" t="str">
        <f t="shared" ref="E453:E504" si="79">IF(D453="","",IFERROR(VLOOKUP(D453,جدول_الفئات,2,FALSE()),"⚠ كود غير صحيح"))</f>
        <v/>
      </c>
      <c r="F453" s="20"/>
      <c r="G453" s="21"/>
      <c r="H453" s="22"/>
      <c r="I453" s="22"/>
      <c r="J453" s="23" t="str">
        <f t="shared" ref="J453:J504" si="80">IF(D453="","",IFERROR(VLOOKUP(D453,جدول_الفئات,3,FALSE()),0))</f>
        <v/>
      </c>
      <c r="K453" s="18" t="str">
        <f t="shared" ref="K453:K504" si="81">IF(D453="","",IFERROR(VLOOKUP(D453,جدول_الفئات,4,FALSE()),""))</f>
        <v/>
      </c>
      <c r="L453" s="20"/>
      <c r="M453" s="21"/>
      <c r="N453" s="18" t="str">
        <f t="shared" ref="N453:N504" si="82">IF(C453="","",IF(M453&lt;&gt;"","مستبعد",IF(R453&lt;=0.01,"مستهلك بالكامل","نشط")))</f>
        <v/>
      </c>
      <c r="O453" s="24" t="str">
        <f t="shared" ref="O453:O504" si="83">IF(OR(C453="",G453=""),"",MAX(0,MIN(IF(M453="",تاريخ_التقرير,M453),تاريخ_التقرير)-G453+1))</f>
        <v/>
      </c>
      <c r="P453" s="25" t="str">
        <f t="shared" ref="P453:P504" si="84">IF(C453="","",IFERROR((H453-IF(I453="",0,I453))*J453,0))</f>
        <v/>
      </c>
      <c r="Q453" s="25" t="str">
        <f t="shared" ref="Q453:Q504" si="85">IF(C453="","",IFERROR(MIN(H453-IF(I453="",0,I453),(H453-IF(I453="",0,I453))*J453/365*O453),0))</f>
        <v/>
      </c>
      <c r="R453" s="25" t="str">
        <f t="shared" ref="R453:R504" si="86">IF(C453="","",H453-Q453)</f>
        <v/>
      </c>
      <c r="S453" s="23" t="str">
        <f t="shared" ref="S453:S504" si="87">IF(OR(C453="",H453=0),"",IFERROR(Q453/(H453-IF(I453="",0,I453)),0))</f>
        <v/>
      </c>
      <c r="T453" s="19"/>
    </row>
    <row r="454" spans="1:20" ht="27.75" customHeight="1" x14ac:dyDescent="0.25">
      <c r="A454" s="26" t="str">
        <f t="shared" si="77"/>
        <v/>
      </c>
      <c r="B454" s="26" t="str">
        <f t="shared" si="78"/>
        <v/>
      </c>
      <c r="C454" s="27"/>
      <c r="D454" s="28"/>
      <c r="E454" s="26" t="str">
        <f t="shared" si="79"/>
        <v/>
      </c>
      <c r="F454" s="28"/>
      <c r="G454" s="29"/>
      <c r="H454" s="30"/>
      <c r="I454" s="30"/>
      <c r="J454" s="31" t="str">
        <f t="shared" si="80"/>
        <v/>
      </c>
      <c r="K454" s="26" t="str">
        <f t="shared" si="81"/>
        <v/>
      </c>
      <c r="L454" s="28"/>
      <c r="M454" s="29"/>
      <c r="N454" s="26" t="str">
        <f t="shared" si="82"/>
        <v/>
      </c>
      <c r="O454" s="32" t="str">
        <f t="shared" si="83"/>
        <v/>
      </c>
      <c r="P454" s="33" t="str">
        <f t="shared" si="84"/>
        <v/>
      </c>
      <c r="Q454" s="33" t="str">
        <f t="shared" si="85"/>
        <v/>
      </c>
      <c r="R454" s="33" t="str">
        <f t="shared" si="86"/>
        <v/>
      </c>
      <c r="S454" s="31" t="str">
        <f t="shared" si="87"/>
        <v/>
      </c>
      <c r="T454" s="27"/>
    </row>
    <row r="455" spans="1:20" ht="27.75" customHeight="1" x14ac:dyDescent="0.25">
      <c r="A455" s="18" t="str">
        <f t="shared" si="77"/>
        <v/>
      </c>
      <c r="B455" s="18" t="str">
        <f t="shared" si="78"/>
        <v/>
      </c>
      <c r="C455" s="19"/>
      <c r="D455" s="20"/>
      <c r="E455" s="18" t="str">
        <f t="shared" si="79"/>
        <v/>
      </c>
      <c r="F455" s="20"/>
      <c r="G455" s="21"/>
      <c r="H455" s="22"/>
      <c r="I455" s="22"/>
      <c r="J455" s="23" t="str">
        <f t="shared" si="80"/>
        <v/>
      </c>
      <c r="K455" s="18" t="str">
        <f t="shared" si="81"/>
        <v/>
      </c>
      <c r="L455" s="20"/>
      <c r="M455" s="21"/>
      <c r="N455" s="18" t="str">
        <f t="shared" si="82"/>
        <v/>
      </c>
      <c r="O455" s="24" t="str">
        <f t="shared" si="83"/>
        <v/>
      </c>
      <c r="P455" s="25" t="str">
        <f t="shared" si="84"/>
        <v/>
      </c>
      <c r="Q455" s="25" t="str">
        <f t="shared" si="85"/>
        <v/>
      </c>
      <c r="R455" s="25" t="str">
        <f t="shared" si="86"/>
        <v/>
      </c>
      <c r="S455" s="23" t="str">
        <f t="shared" si="87"/>
        <v/>
      </c>
      <c r="T455" s="19"/>
    </row>
    <row r="456" spans="1:20" ht="27.75" customHeight="1" x14ac:dyDescent="0.25">
      <c r="A456" s="26" t="str">
        <f t="shared" si="77"/>
        <v/>
      </c>
      <c r="B456" s="26" t="str">
        <f t="shared" si="78"/>
        <v/>
      </c>
      <c r="C456" s="27"/>
      <c r="D456" s="28"/>
      <c r="E456" s="26" t="str">
        <f t="shared" si="79"/>
        <v/>
      </c>
      <c r="F456" s="28"/>
      <c r="G456" s="29"/>
      <c r="H456" s="30"/>
      <c r="I456" s="30"/>
      <c r="J456" s="31" t="str">
        <f t="shared" si="80"/>
        <v/>
      </c>
      <c r="K456" s="26" t="str">
        <f t="shared" si="81"/>
        <v/>
      </c>
      <c r="L456" s="28"/>
      <c r="M456" s="29"/>
      <c r="N456" s="26" t="str">
        <f t="shared" si="82"/>
        <v/>
      </c>
      <c r="O456" s="32" t="str">
        <f t="shared" si="83"/>
        <v/>
      </c>
      <c r="P456" s="33" t="str">
        <f t="shared" si="84"/>
        <v/>
      </c>
      <c r="Q456" s="33" t="str">
        <f t="shared" si="85"/>
        <v/>
      </c>
      <c r="R456" s="33" t="str">
        <f t="shared" si="86"/>
        <v/>
      </c>
      <c r="S456" s="31" t="str">
        <f t="shared" si="87"/>
        <v/>
      </c>
      <c r="T456" s="27"/>
    </row>
    <row r="457" spans="1:20" ht="27.75" customHeight="1" x14ac:dyDescent="0.25">
      <c r="A457" s="18" t="str">
        <f t="shared" si="77"/>
        <v/>
      </c>
      <c r="B457" s="18" t="str">
        <f t="shared" si="78"/>
        <v/>
      </c>
      <c r="C457" s="19"/>
      <c r="D457" s="20"/>
      <c r="E457" s="18" t="str">
        <f t="shared" si="79"/>
        <v/>
      </c>
      <c r="F457" s="20"/>
      <c r="G457" s="21"/>
      <c r="H457" s="22"/>
      <c r="I457" s="22"/>
      <c r="J457" s="23" t="str">
        <f t="shared" si="80"/>
        <v/>
      </c>
      <c r="K457" s="18" t="str">
        <f t="shared" si="81"/>
        <v/>
      </c>
      <c r="L457" s="20"/>
      <c r="M457" s="21"/>
      <c r="N457" s="18" t="str">
        <f t="shared" si="82"/>
        <v/>
      </c>
      <c r="O457" s="24" t="str">
        <f t="shared" si="83"/>
        <v/>
      </c>
      <c r="P457" s="25" t="str">
        <f t="shared" si="84"/>
        <v/>
      </c>
      <c r="Q457" s="25" t="str">
        <f t="shared" si="85"/>
        <v/>
      </c>
      <c r="R457" s="25" t="str">
        <f t="shared" si="86"/>
        <v/>
      </c>
      <c r="S457" s="23" t="str">
        <f t="shared" si="87"/>
        <v/>
      </c>
      <c r="T457" s="19"/>
    </row>
    <row r="458" spans="1:20" ht="27.75" customHeight="1" x14ac:dyDescent="0.25">
      <c r="A458" s="26" t="str">
        <f t="shared" si="77"/>
        <v/>
      </c>
      <c r="B458" s="26" t="str">
        <f t="shared" si="78"/>
        <v/>
      </c>
      <c r="C458" s="27"/>
      <c r="D458" s="28"/>
      <c r="E458" s="26" t="str">
        <f t="shared" si="79"/>
        <v/>
      </c>
      <c r="F458" s="28"/>
      <c r="G458" s="29"/>
      <c r="H458" s="30"/>
      <c r="I458" s="30"/>
      <c r="J458" s="31" t="str">
        <f t="shared" si="80"/>
        <v/>
      </c>
      <c r="K458" s="26" t="str">
        <f t="shared" si="81"/>
        <v/>
      </c>
      <c r="L458" s="28"/>
      <c r="M458" s="29"/>
      <c r="N458" s="26" t="str">
        <f t="shared" si="82"/>
        <v/>
      </c>
      <c r="O458" s="32" t="str">
        <f t="shared" si="83"/>
        <v/>
      </c>
      <c r="P458" s="33" t="str">
        <f t="shared" si="84"/>
        <v/>
      </c>
      <c r="Q458" s="33" t="str">
        <f t="shared" si="85"/>
        <v/>
      </c>
      <c r="R458" s="33" t="str">
        <f t="shared" si="86"/>
        <v/>
      </c>
      <c r="S458" s="31" t="str">
        <f t="shared" si="87"/>
        <v/>
      </c>
      <c r="T458" s="27"/>
    </row>
    <row r="459" spans="1:20" ht="27.75" customHeight="1" x14ac:dyDescent="0.25">
      <c r="A459" s="18" t="str">
        <f t="shared" si="77"/>
        <v/>
      </c>
      <c r="B459" s="18" t="str">
        <f t="shared" si="78"/>
        <v/>
      </c>
      <c r="C459" s="19"/>
      <c r="D459" s="20"/>
      <c r="E459" s="18" t="str">
        <f t="shared" si="79"/>
        <v/>
      </c>
      <c r="F459" s="20"/>
      <c r="G459" s="21"/>
      <c r="H459" s="22"/>
      <c r="I459" s="22"/>
      <c r="J459" s="23" t="str">
        <f t="shared" si="80"/>
        <v/>
      </c>
      <c r="K459" s="18" t="str">
        <f t="shared" si="81"/>
        <v/>
      </c>
      <c r="L459" s="20"/>
      <c r="M459" s="21"/>
      <c r="N459" s="18" t="str">
        <f t="shared" si="82"/>
        <v/>
      </c>
      <c r="O459" s="24" t="str">
        <f t="shared" si="83"/>
        <v/>
      </c>
      <c r="P459" s="25" t="str">
        <f t="shared" si="84"/>
        <v/>
      </c>
      <c r="Q459" s="25" t="str">
        <f t="shared" si="85"/>
        <v/>
      </c>
      <c r="R459" s="25" t="str">
        <f t="shared" si="86"/>
        <v/>
      </c>
      <c r="S459" s="23" t="str">
        <f t="shared" si="87"/>
        <v/>
      </c>
      <c r="T459" s="19"/>
    </row>
    <row r="460" spans="1:20" ht="27.75" customHeight="1" x14ac:dyDescent="0.25">
      <c r="A460" s="26" t="str">
        <f t="shared" si="77"/>
        <v/>
      </c>
      <c r="B460" s="26" t="str">
        <f t="shared" si="78"/>
        <v/>
      </c>
      <c r="C460" s="27"/>
      <c r="D460" s="28"/>
      <c r="E460" s="26" t="str">
        <f t="shared" si="79"/>
        <v/>
      </c>
      <c r="F460" s="28"/>
      <c r="G460" s="29"/>
      <c r="H460" s="30"/>
      <c r="I460" s="30"/>
      <c r="J460" s="31" t="str">
        <f t="shared" si="80"/>
        <v/>
      </c>
      <c r="K460" s="26" t="str">
        <f t="shared" si="81"/>
        <v/>
      </c>
      <c r="L460" s="28"/>
      <c r="M460" s="29"/>
      <c r="N460" s="26" t="str">
        <f t="shared" si="82"/>
        <v/>
      </c>
      <c r="O460" s="32" t="str">
        <f t="shared" si="83"/>
        <v/>
      </c>
      <c r="P460" s="33" t="str">
        <f t="shared" si="84"/>
        <v/>
      </c>
      <c r="Q460" s="33" t="str">
        <f t="shared" si="85"/>
        <v/>
      </c>
      <c r="R460" s="33" t="str">
        <f t="shared" si="86"/>
        <v/>
      </c>
      <c r="S460" s="31" t="str">
        <f t="shared" si="87"/>
        <v/>
      </c>
      <c r="T460" s="27"/>
    </row>
    <row r="461" spans="1:20" ht="27.75" customHeight="1" x14ac:dyDescent="0.25">
      <c r="A461" s="18" t="str">
        <f t="shared" si="77"/>
        <v/>
      </c>
      <c r="B461" s="18" t="str">
        <f t="shared" si="78"/>
        <v/>
      </c>
      <c r="C461" s="19"/>
      <c r="D461" s="20"/>
      <c r="E461" s="18" t="str">
        <f t="shared" si="79"/>
        <v/>
      </c>
      <c r="F461" s="20"/>
      <c r="G461" s="21"/>
      <c r="H461" s="22"/>
      <c r="I461" s="22"/>
      <c r="J461" s="23" t="str">
        <f t="shared" si="80"/>
        <v/>
      </c>
      <c r="K461" s="18" t="str">
        <f t="shared" si="81"/>
        <v/>
      </c>
      <c r="L461" s="20"/>
      <c r="M461" s="21"/>
      <c r="N461" s="18" t="str">
        <f t="shared" si="82"/>
        <v/>
      </c>
      <c r="O461" s="24" t="str">
        <f t="shared" si="83"/>
        <v/>
      </c>
      <c r="P461" s="25" t="str">
        <f t="shared" si="84"/>
        <v/>
      </c>
      <c r="Q461" s="25" t="str">
        <f t="shared" si="85"/>
        <v/>
      </c>
      <c r="R461" s="25" t="str">
        <f t="shared" si="86"/>
        <v/>
      </c>
      <c r="S461" s="23" t="str">
        <f t="shared" si="87"/>
        <v/>
      </c>
      <c r="T461" s="19"/>
    </row>
    <row r="462" spans="1:20" ht="27.75" customHeight="1" x14ac:dyDescent="0.25">
      <c r="A462" s="26" t="str">
        <f t="shared" si="77"/>
        <v/>
      </c>
      <c r="B462" s="26" t="str">
        <f t="shared" si="78"/>
        <v/>
      </c>
      <c r="C462" s="27"/>
      <c r="D462" s="28"/>
      <c r="E462" s="26" t="str">
        <f t="shared" si="79"/>
        <v/>
      </c>
      <c r="F462" s="28"/>
      <c r="G462" s="29"/>
      <c r="H462" s="30"/>
      <c r="I462" s="30"/>
      <c r="J462" s="31" t="str">
        <f t="shared" si="80"/>
        <v/>
      </c>
      <c r="K462" s="26" t="str">
        <f t="shared" si="81"/>
        <v/>
      </c>
      <c r="L462" s="28"/>
      <c r="M462" s="29"/>
      <c r="N462" s="26" t="str">
        <f t="shared" si="82"/>
        <v/>
      </c>
      <c r="O462" s="32" t="str">
        <f t="shared" si="83"/>
        <v/>
      </c>
      <c r="P462" s="33" t="str">
        <f t="shared" si="84"/>
        <v/>
      </c>
      <c r="Q462" s="33" t="str">
        <f t="shared" si="85"/>
        <v/>
      </c>
      <c r="R462" s="33" t="str">
        <f t="shared" si="86"/>
        <v/>
      </c>
      <c r="S462" s="31" t="str">
        <f t="shared" si="87"/>
        <v/>
      </c>
      <c r="T462" s="27"/>
    </row>
    <row r="463" spans="1:20" ht="27.75" customHeight="1" x14ac:dyDescent="0.25">
      <c r="A463" s="18" t="str">
        <f t="shared" si="77"/>
        <v/>
      </c>
      <c r="B463" s="18" t="str">
        <f t="shared" si="78"/>
        <v/>
      </c>
      <c r="C463" s="19"/>
      <c r="D463" s="20"/>
      <c r="E463" s="18" t="str">
        <f t="shared" si="79"/>
        <v/>
      </c>
      <c r="F463" s="20"/>
      <c r="G463" s="21"/>
      <c r="H463" s="22"/>
      <c r="I463" s="22"/>
      <c r="J463" s="23" t="str">
        <f t="shared" si="80"/>
        <v/>
      </c>
      <c r="K463" s="18" t="str">
        <f t="shared" si="81"/>
        <v/>
      </c>
      <c r="L463" s="20"/>
      <c r="M463" s="21"/>
      <c r="N463" s="18" t="str">
        <f t="shared" si="82"/>
        <v/>
      </c>
      <c r="O463" s="24" t="str">
        <f t="shared" si="83"/>
        <v/>
      </c>
      <c r="P463" s="25" t="str">
        <f t="shared" si="84"/>
        <v/>
      </c>
      <c r="Q463" s="25" t="str">
        <f t="shared" si="85"/>
        <v/>
      </c>
      <c r="R463" s="25" t="str">
        <f t="shared" si="86"/>
        <v/>
      </c>
      <c r="S463" s="23" t="str">
        <f t="shared" si="87"/>
        <v/>
      </c>
      <c r="T463" s="19"/>
    </row>
    <row r="464" spans="1:20" ht="27.75" customHeight="1" x14ac:dyDescent="0.25">
      <c r="A464" s="26" t="str">
        <f t="shared" si="77"/>
        <v/>
      </c>
      <c r="B464" s="26" t="str">
        <f t="shared" si="78"/>
        <v/>
      </c>
      <c r="C464" s="27"/>
      <c r="D464" s="28"/>
      <c r="E464" s="26" t="str">
        <f t="shared" si="79"/>
        <v/>
      </c>
      <c r="F464" s="28"/>
      <c r="G464" s="29"/>
      <c r="H464" s="30"/>
      <c r="I464" s="30"/>
      <c r="J464" s="31" t="str">
        <f t="shared" si="80"/>
        <v/>
      </c>
      <c r="K464" s="26" t="str">
        <f t="shared" si="81"/>
        <v/>
      </c>
      <c r="L464" s="28"/>
      <c r="M464" s="29"/>
      <c r="N464" s="26" t="str">
        <f t="shared" si="82"/>
        <v/>
      </c>
      <c r="O464" s="32" t="str">
        <f t="shared" si="83"/>
        <v/>
      </c>
      <c r="P464" s="33" t="str">
        <f t="shared" si="84"/>
        <v/>
      </c>
      <c r="Q464" s="33" t="str">
        <f t="shared" si="85"/>
        <v/>
      </c>
      <c r="R464" s="33" t="str">
        <f t="shared" si="86"/>
        <v/>
      </c>
      <c r="S464" s="31" t="str">
        <f t="shared" si="87"/>
        <v/>
      </c>
      <c r="T464" s="27"/>
    </row>
    <row r="465" spans="1:20" ht="27.75" customHeight="1" x14ac:dyDescent="0.25">
      <c r="A465" s="18" t="str">
        <f t="shared" si="77"/>
        <v/>
      </c>
      <c r="B465" s="18" t="str">
        <f t="shared" si="78"/>
        <v/>
      </c>
      <c r="C465" s="19"/>
      <c r="D465" s="20"/>
      <c r="E465" s="18" t="str">
        <f t="shared" si="79"/>
        <v/>
      </c>
      <c r="F465" s="20"/>
      <c r="G465" s="21"/>
      <c r="H465" s="22"/>
      <c r="I465" s="22"/>
      <c r="J465" s="23" t="str">
        <f t="shared" si="80"/>
        <v/>
      </c>
      <c r="K465" s="18" t="str">
        <f t="shared" si="81"/>
        <v/>
      </c>
      <c r="L465" s="20"/>
      <c r="M465" s="21"/>
      <c r="N465" s="18" t="str">
        <f t="shared" si="82"/>
        <v/>
      </c>
      <c r="O465" s="24" t="str">
        <f t="shared" si="83"/>
        <v/>
      </c>
      <c r="P465" s="25" t="str">
        <f t="shared" si="84"/>
        <v/>
      </c>
      <c r="Q465" s="25" t="str">
        <f t="shared" si="85"/>
        <v/>
      </c>
      <c r="R465" s="25" t="str">
        <f t="shared" si="86"/>
        <v/>
      </c>
      <c r="S465" s="23" t="str">
        <f t="shared" si="87"/>
        <v/>
      </c>
      <c r="T465" s="19"/>
    </row>
    <row r="466" spans="1:20" ht="27.75" customHeight="1" x14ac:dyDescent="0.25">
      <c r="A466" s="26" t="str">
        <f t="shared" si="77"/>
        <v/>
      </c>
      <c r="B466" s="26" t="str">
        <f t="shared" si="78"/>
        <v/>
      </c>
      <c r="C466" s="27"/>
      <c r="D466" s="28"/>
      <c r="E466" s="26" t="str">
        <f t="shared" si="79"/>
        <v/>
      </c>
      <c r="F466" s="28"/>
      <c r="G466" s="29"/>
      <c r="H466" s="30"/>
      <c r="I466" s="30"/>
      <c r="J466" s="31" t="str">
        <f t="shared" si="80"/>
        <v/>
      </c>
      <c r="K466" s="26" t="str">
        <f t="shared" si="81"/>
        <v/>
      </c>
      <c r="L466" s="28"/>
      <c r="M466" s="29"/>
      <c r="N466" s="26" t="str">
        <f t="shared" si="82"/>
        <v/>
      </c>
      <c r="O466" s="32" t="str">
        <f t="shared" si="83"/>
        <v/>
      </c>
      <c r="P466" s="33" t="str">
        <f t="shared" si="84"/>
        <v/>
      </c>
      <c r="Q466" s="33" t="str">
        <f t="shared" si="85"/>
        <v/>
      </c>
      <c r="R466" s="33" t="str">
        <f t="shared" si="86"/>
        <v/>
      </c>
      <c r="S466" s="31" t="str">
        <f t="shared" si="87"/>
        <v/>
      </c>
      <c r="T466" s="27"/>
    </row>
    <row r="467" spans="1:20" ht="27.75" customHeight="1" x14ac:dyDescent="0.25">
      <c r="A467" s="18" t="str">
        <f t="shared" si="77"/>
        <v/>
      </c>
      <c r="B467" s="18" t="str">
        <f t="shared" si="78"/>
        <v/>
      </c>
      <c r="C467" s="19"/>
      <c r="D467" s="20"/>
      <c r="E467" s="18" t="str">
        <f t="shared" si="79"/>
        <v/>
      </c>
      <c r="F467" s="20"/>
      <c r="G467" s="21"/>
      <c r="H467" s="22"/>
      <c r="I467" s="22"/>
      <c r="J467" s="23" t="str">
        <f t="shared" si="80"/>
        <v/>
      </c>
      <c r="K467" s="18" t="str">
        <f t="shared" si="81"/>
        <v/>
      </c>
      <c r="L467" s="20"/>
      <c r="M467" s="21"/>
      <c r="N467" s="18" t="str">
        <f t="shared" si="82"/>
        <v/>
      </c>
      <c r="O467" s="24" t="str">
        <f t="shared" si="83"/>
        <v/>
      </c>
      <c r="P467" s="25" t="str">
        <f t="shared" si="84"/>
        <v/>
      </c>
      <c r="Q467" s="25" t="str">
        <f t="shared" si="85"/>
        <v/>
      </c>
      <c r="R467" s="25" t="str">
        <f t="shared" si="86"/>
        <v/>
      </c>
      <c r="S467" s="23" t="str">
        <f t="shared" si="87"/>
        <v/>
      </c>
      <c r="T467" s="19"/>
    </row>
    <row r="468" spans="1:20" ht="27.75" customHeight="1" x14ac:dyDescent="0.25">
      <c r="A468" s="26" t="str">
        <f t="shared" si="77"/>
        <v/>
      </c>
      <c r="B468" s="26" t="str">
        <f t="shared" si="78"/>
        <v/>
      </c>
      <c r="C468" s="27"/>
      <c r="D468" s="28"/>
      <c r="E468" s="26" t="str">
        <f t="shared" si="79"/>
        <v/>
      </c>
      <c r="F468" s="28"/>
      <c r="G468" s="29"/>
      <c r="H468" s="30"/>
      <c r="I468" s="30"/>
      <c r="J468" s="31" t="str">
        <f t="shared" si="80"/>
        <v/>
      </c>
      <c r="K468" s="26" t="str">
        <f t="shared" si="81"/>
        <v/>
      </c>
      <c r="L468" s="28"/>
      <c r="M468" s="29"/>
      <c r="N468" s="26" t="str">
        <f t="shared" si="82"/>
        <v/>
      </c>
      <c r="O468" s="32" t="str">
        <f t="shared" si="83"/>
        <v/>
      </c>
      <c r="P468" s="33" t="str">
        <f t="shared" si="84"/>
        <v/>
      </c>
      <c r="Q468" s="33" t="str">
        <f t="shared" si="85"/>
        <v/>
      </c>
      <c r="R468" s="33" t="str">
        <f t="shared" si="86"/>
        <v/>
      </c>
      <c r="S468" s="31" t="str">
        <f t="shared" si="87"/>
        <v/>
      </c>
      <c r="T468" s="27"/>
    </row>
    <row r="469" spans="1:20" ht="27.75" customHeight="1" x14ac:dyDescent="0.25">
      <c r="A469" s="18" t="str">
        <f t="shared" si="77"/>
        <v/>
      </c>
      <c r="B469" s="18" t="str">
        <f t="shared" si="78"/>
        <v/>
      </c>
      <c r="C469" s="19"/>
      <c r="D469" s="20"/>
      <c r="E469" s="18" t="str">
        <f t="shared" si="79"/>
        <v/>
      </c>
      <c r="F469" s="20"/>
      <c r="G469" s="21"/>
      <c r="H469" s="22"/>
      <c r="I469" s="22"/>
      <c r="J469" s="23" t="str">
        <f t="shared" si="80"/>
        <v/>
      </c>
      <c r="K469" s="18" t="str">
        <f t="shared" si="81"/>
        <v/>
      </c>
      <c r="L469" s="20"/>
      <c r="M469" s="21"/>
      <c r="N469" s="18" t="str">
        <f t="shared" si="82"/>
        <v/>
      </c>
      <c r="O469" s="24" t="str">
        <f t="shared" si="83"/>
        <v/>
      </c>
      <c r="P469" s="25" t="str">
        <f t="shared" si="84"/>
        <v/>
      </c>
      <c r="Q469" s="25" t="str">
        <f t="shared" si="85"/>
        <v/>
      </c>
      <c r="R469" s="25" t="str">
        <f t="shared" si="86"/>
        <v/>
      </c>
      <c r="S469" s="23" t="str">
        <f t="shared" si="87"/>
        <v/>
      </c>
      <c r="T469" s="19"/>
    </row>
    <row r="470" spans="1:20" ht="27.75" customHeight="1" x14ac:dyDescent="0.25">
      <c r="A470" s="26" t="str">
        <f t="shared" si="77"/>
        <v/>
      </c>
      <c r="B470" s="26" t="str">
        <f t="shared" si="78"/>
        <v/>
      </c>
      <c r="C470" s="27"/>
      <c r="D470" s="28"/>
      <c r="E470" s="26" t="str">
        <f t="shared" si="79"/>
        <v/>
      </c>
      <c r="F470" s="28"/>
      <c r="G470" s="29"/>
      <c r="H470" s="30"/>
      <c r="I470" s="30"/>
      <c r="J470" s="31" t="str">
        <f t="shared" si="80"/>
        <v/>
      </c>
      <c r="K470" s="26" t="str">
        <f t="shared" si="81"/>
        <v/>
      </c>
      <c r="L470" s="28"/>
      <c r="M470" s="29"/>
      <c r="N470" s="26" t="str">
        <f t="shared" si="82"/>
        <v/>
      </c>
      <c r="O470" s="32" t="str">
        <f t="shared" si="83"/>
        <v/>
      </c>
      <c r="P470" s="33" t="str">
        <f t="shared" si="84"/>
        <v/>
      </c>
      <c r="Q470" s="33" t="str">
        <f t="shared" si="85"/>
        <v/>
      </c>
      <c r="R470" s="33" t="str">
        <f t="shared" si="86"/>
        <v/>
      </c>
      <c r="S470" s="31" t="str">
        <f t="shared" si="87"/>
        <v/>
      </c>
      <c r="T470" s="27"/>
    </row>
    <row r="471" spans="1:20" ht="27.75" customHeight="1" x14ac:dyDescent="0.25">
      <c r="A471" s="18" t="str">
        <f t="shared" si="77"/>
        <v/>
      </c>
      <c r="B471" s="18" t="str">
        <f t="shared" si="78"/>
        <v/>
      </c>
      <c r="C471" s="19"/>
      <c r="D471" s="20"/>
      <c r="E471" s="18" t="str">
        <f t="shared" si="79"/>
        <v/>
      </c>
      <c r="F471" s="20"/>
      <c r="G471" s="21"/>
      <c r="H471" s="22"/>
      <c r="I471" s="22"/>
      <c r="J471" s="23" t="str">
        <f t="shared" si="80"/>
        <v/>
      </c>
      <c r="K471" s="18" t="str">
        <f t="shared" si="81"/>
        <v/>
      </c>
      <c r="L471" s="20"/>
      <c r="M471" s="21"/>
      <c r="N471" s="18" t="str">
        <f t="shared" si="82"/>
        <v/>
      </c>
      <c r="O471" s="24" t="str">
        <f t="shared" si="83"/>
        <v/>
      </c>
      <c r="P471" s="25" t="str">
        <f t="shared" si="84"/>
        <v/>
      </c>
      <c r="Q471" s="25" t="str">
        <f t="shared" si="85"/>
        <v/>
      </c>
      <c r="R471" s="25" t="str">
        <f t="shared" si="86"/>
        <v/>
      </c>
      <c r="S471" s="23" t="str">
        <f t="shared" si="87"/>
        <v/>
      </c>
      <c r="T471" s="19"/>
    </row>
    <row r="472" spans="1:20" ht="27.75" customHeight="1" x14ac:dyDescent="0.25">
      <c r="A472" s="26" t="str">
        <f t="shared" si="77"/>
        <v/>
      </c>
      <c r="B472" s="26" t="str">
        <f t="shared" si="78"/>
        <v/>
      </c>
      <c r="C472" s="27"/>
      <c r="D472" s="28"/>
      <c r="E472" s="26" t="str">
        <f t="shared" si="79"/>
        <v/>
      </c>
      <c r="F472" s="28"/>
      <c r="G472" s="29"/>
      <c r="H472" s="30"/>
      <c r="I472" s="30"/>
      <c r="J472" s="31" t="str">
        <f t="shared" si="80"/>
        <v/>
      </c>
      <c r="K472" s="26" t="str">
        <f t="shared" si="81"/>
        <v/>
      </c>
      <c r="L472" s="28"/>
      <c r="M472" s="29"/>
      <c r="N472" s="26" t="str">
        <f t="shared" si="82"/>
        <v/>
      </c>
      <c r="O472" s="32" t="str">
        <f t="shared" si="83"/>
        <v/>
      </c>
      <c r="P472" s="33" t="str">
        <f t="shared" si="84"/>
        <v/>
      </c>
      <c r="Q472" s="33" t="str">
        <f t="shared" si="85"/>
        <v/>
      </c>
      <c r="R472" s="33" t="str">
        <f t="shared" si="86"/>
        <v/>
      </c>
      <c r="S472" s="31" t="str">
        <f t="shared" si="87"/>
        <v/>
      </c>
      <c r="T472" s="27"/>
    </row>
    <row r="473" spans="1:20" ht="27.75" customHeight="1" x14ac:dyDescent="0.25">
      <c r="A473" s="18" t="str">
        <f t="shared" si="77"/>
        <v/>
      </c>
      <c r="B473" s="18" t="str">
        <f t="shared" si="78"/>
        <v/>
      </c>
      <c r="C473" s="19"/>
      <c r="D473" s="20"/>
      <c r="E473" s="18" t="str">
        <f t="shared" si="79"/>
        <v/>
      </c>
      <c r="F473" s="20"/>
      <c r="G473" s="21"/>
      <c r="H473" s="22"/>
      <c r="I473" s="22"/>
      <c r="J473" s="23" t="str">
        <f t="shared" si="80"/>
        <v/>
      </c>
      <c r="K473" s="18" t="str">
        <f t="shared" si="81"/>
        <v/>
      </c>
      <c r="L473" s="20"/>
      <c r="M473" s="21"/>
      <c r="N473" s="18" t="str">
        <f t="shared" si="82"/>
        <v/>
      </c>
      <c r="O473" s="24" t="str">
        <f t="shared" si="83"/>
        <v/>
      </c>
      <c r="P473" s="25" t="str">
        <f t="shared" si="84"/>
        <v/>
      </c>
      <c r="Q473" s="25" t="str">
        <f t="shared" si="85"/>
        <v/>
      </c>
      <c r="R473" s="25" t="str">
        <f t="shared" si="86"/>
        <v/>
      </c>
      <c r="S473" s="23" t="str">
        <f t="shared" si="87"/>
        <v/>
      </c>
      <c r="T473" s="19"/>
    </row>
    <row r="474" spans="1:20" ht="27.75" customHeight="1" x14ac:dyDescent="0.25">
      <c r="A474" s="26" t="str">
        <f t="shared" si="77"/>
        <v/>
      </c>
      <c r="B474" s="26" t="str">
        <f t="shared" si="78"/>
        <v/>
      </c>
      <c r="C474" s="27"/>
      <c r="D474" s="28"/>
      <c r="E474" s="26" t="str">
        <f t="shared" si="79"/>
        <v/>
      </c>
      <c r="F474" s="28"/>
      <c r="G474" s="29"/>
      <c r="H474" s="30"/>
      <c r="I474" s="30"/>
      <c r="J474" s="31" t="str">
        <f t="shared" si="80"/>
        <v/>
      </c>
      <c r="K474" s="26" t="str">
        <f t="shared" si="81"/>
        <v/>
      </c>
      <c r="L474" s="28"/>
      <c r="M474" s="29"/>
      <c r="N474" s="26" t="str">
        <f t="shared" si="82"/>
        <v/>
      </c>
      <c r="O474" s="32" t="str">
        <f t="shared" si="83"/>
        <v/>
      </c>
      <c r="P474" s="33" t="str">
        <f t="shared" si="84"/>
        <v/>
      </c>
      <c r="Q474" s="33" t="str">
        <f t="shared" si="85"/>
        <v/>
      </c>
      <c r="R474" s="33" t="str">
        <f t="shared" si="86"/>
        <v/>
      </c>
      <c r="S474" s="31" t="str">
        <f t="shared" si="87"/>
        <v/>
      </c>
      <c r="T474" s="27"/>
    </row>
    <row r="475" spans="1:20" ht="27.75" customHeight="1" x14ac:dyDescent="0.25">
      <c r="A475" s="18" t="str">
        <f t="shared" si="77"/>
        <v/>
      </c>
      <c r="B475" s="18" t="str">
        <f t="shared" si="78"/>
        <v/>
      </c>
      <c r="C475" s="19"/>
      <c r="D475" s="20"/>
      <c r="E475" s="18" t="str">
        <f t="shared" si="79"/>
        <v/>
      </c>
      <c r="F475" s="20"/>
      <c r="G475" s="21"/>
      <c r="H475" s="22"/>
      <c r="I475" s="22"/>
      <c r="J475" s="23" t="str">
        <f t="shared" si="80"/>
        <v/>
      </c>
      <c r="K475" s="18" t="str">
        <f t="shared" si="81"/>
        <v/>
      </c>
      <c r="L475" s="20"/>
      <c r="M475" s="21"/>
      <c r="N475" s="18" t="str">
        <f t="shared" si="82"/>
        <v/>
      </c>
      <c r="O475" s="24" t="str">
        <f t="shared" si="83"/>
        <v/>
      </c>
      <c r="P475" s="25" t="str">
        <f t="shared" si="84"/>
        <v/>
      </c>
      <c r="Q475" s="25" t="str">
        <f t="shared" si="85"/>
        <v/>
      </c>
      <c r="R475" s="25" t="str">
        <f t="shared" si="86"/>
        <v/>
      </c>
      <c r="S475" s="23" t="str">
        <f t="shared" si="87"/>
        <v/>
      </c>
      <c r="T475" s="19"/>
    </row>
    <row r="476" spans="1:20" ht="27.75" customHeight="1" x14ac:dyDescent="0.25">
      <c r="A476" s="26" t="str">
        <f t="shared" si="77"/>
        <v/>
      </c>
      <c r="B476" s="26" t="str">
        <f t="shared" si="78"/>
        <v/>
      </c>
      <c r="C476" s="27"/>
      <c r="D476" s="28"/>
      <c r="E476" s="26" t="str">
        <f t="shared" si="79"/>
        <v/>
      </c>
      <c r="F476" s="28"/>
      <c r="G476" s="29"/>
      <c r="H476" s="30"/>
      <c r="I476" s="30"/>
      <c r="J476" s="31" t="str">
        <f t="shared" si="80"/>
        <v/>
      </c>
      <c r="K476" s="26" t="str">
        <f t="shared" si="81"/>
        <v/>
      </c>
      <c r="L476" s="28"/>
      <c r="M476" s="29"/>
      <c r="N476" s="26" t="str">
        <f t="shared" si="82"/>
        <v/>
      </c>
      <c r="O476" s="32" t="str">
        <f t="shared" si="83"/>
        <v/>
      </c>
      <c r="P476" s="33" t="str">
        <f t="shared" si="84"/>
        <v/>
      </c>
      <c r="Q476" s="33" t="str">
        <f t="shared" si="85"/>
        <v/>
      </c>
      <c r="R476" s="33" t="str">
        <f t="shared" si="86"/>
        <v/>
      </c>
      <c r="S476" s="31" t="str">
        <f t="shared" si="87"/>
        <v/>
      </c>
      <c r="T476" s="27"/>
    </row>
    <row r="477" spans="1:20" ht="27.75" customHeight="1" x14ac:dyDescent="0.25">
      <c r="A477" s="18" t="str">
        <f t="shared" si="77"/>
        <v/>
      </c>
      <c r="B477" s="18" t="str">
        <f t="shared" si="78"/>
        <v/>
      </c>
      <c r="C477" s="19"/>
      <c r="D477" s="20"/>
      <c r="E477" s="18" t="str">
        <f t="shared" si="79"/>
        <v/>
      </c>
      <c r="F477" s="20"/>
      <c r="G477" s="21"/>
      <c r="H477" s="22"/>
      <c r="I477" s="22"/>
      <c r="J477" s="23" t="str">
        <f t="shared" si="80"/>
        <v/>
      </c>
      <c r="K477" s="18" t="str">
        <f t="shared" si="81"/>
        <v/>
      </c>
      <c r="L477" s="20"/>
      <c r="M477" s="21"/>
      <c r="N477" s="18" t="str">
        <f t="shared" si="82"/>
        <v/>
      </c>
      <c r="O477" s="24" t="str">
        <f t="shared" si="83"/>
        <v/>
      </c>
      <c r="P477" s="25" t="str">
        <f t="shared" si="84"/>
        <v/>
      </c>
      <c r="Q477" s="25" t="str">
        <f t="shared" si="85"/>
        <v/>
      </c>
      <c r="R477" s="25" t="str">
        <f t="shared" si="86"/>
        <v/>
      </c>
      <c r="S477" s="23" t="str">
        <f t="shared" si="87"/>
        <v/>
      </c>
      <c r="T477" s="19"/>
    </row>
    <row r="478" spans="1:20" ht="27.75" customHeight="1" x14ac:dyDescent="0.25">
      <c r="A478" s="26" t="str">
        <f t="shared" si="77"/>
        <v/>
      </c>
      <c r="B478" s="26" t="str">
        <f t="shared" si="78"/>
        <v/>
      </c>
      <c r="C478" s="27"/>
      <c r="D478" s="28"/>
      <c r="E478" s="26" t="str">
        <f t="shared" si="79"/>
        <v/>
      </c>
      <c r="F478" s="28"/>
      <c r="G478" s="29"/>
      <c r="H478" s="30"/>
      <c r="I478" s="30"/>
      <c r="J478" s="31" t="str">
        <f t="shared" si="80"/>
        <v/>
      </c>
      <c r="K478" s="26" t="str">
        <f t="shared" si="81"/>
        <v/>
      </c>
      <c r="L478" s="28"/>
      <c r="M478" s="29"/>
      <c r="N478" s="26" t="str">
        <f t="shared" si="82"/>
        <v/>
      </c>
      <c r="O478" s="32" t="str">
        <f t="shared" si="83"/>
        <v/>
      </c>
      <c r="P478" s="33" t="str">
        <f t="shared" si="84"/>
        <v/>
      </c>
      <c r="Q478" s="33" t="str">
        <f t="shared" si="85"/>
        <v/>
      </c>
      <c r="R478" s="33" t="str">
        <f t="shared" si="86"/>
        <v/>
      </c>
      <c r="S478" s="31" t="str">
        <f t="shared" si="87"/>
        <v/>
      </c>
      <c r="T478" s="27"/>
    </row>
    <row r="479" spans="1:20" ht="27.75" customHeight="1" x14ac:dyDescent="0.25">
      <c r="A479" s="18" t="str">
        <f t="shared" si="77"/>
        <v/>
      </c>
      <c r="B479" s="18" t="str">
        <f t="shared" si="78"/>
        <v/>
      </c>
      <c r="C479" s="19"/>
      <c r="D479" s="20"/>
      <c r="E479" s="18" t="str">
        <f t="shared" si="79"/>
        <v/>
      </c>
      <c r="F479" s="20"/>
      <c r="G479" s="21"/>
      <c r="H479" s="22"/>
      <c r="I479" s="22"/>
      <c r="J479" s="23" t="str">
        <f t="shared" si="80"/>
        <v/>
      </c>
      <c r="K479" s="18" t="str">
        <f t="shared" si="81"/>
        <v/>
      </c>
      <c r="L479" s="20"/>
      <c r="M479" s="21"/>
      <c r="N479" s="18" t="str">
        <f t="shared" si="82"/>
        <v/>
      </c>
      <c r="O479" s="24" t="str">
        <f t="shared" si="83"/>
        <v/>
      </c>
      <c r="P479" s="25" t="str">
        <f t="shared" si="84"/>
        <v/>
      </c>
      <c r="Q479" s="25" t="str">
        <f t="shared" si="85"/>
        <v/>
      </c>
      <c r="R479" s="25" t="str">
        <f t="shared" si="86"/>
        <v/>
      </c>
      <c r="S479" s="23" t="str">
        <f t="shared" si="87"/>
        <v/>
      </c>
      <c r="T479" s="19"/>
    </row>
    <row r="480" spans="1:20" ht="27.75" customHeight="1" x14ac:dyDescent="0.25">
      <c r="A480" s="26" t="str">
        <f t="shared" si="77"/>
        <v/>
      </c>
      <c r="B480" s="26" t="str">
        <f t="shared" si="78"/>
        <v/>
      </c>
      <c r="C480" s="27"/>
      <c r="D480" s="28"/>
      <c r="E480" s="26" t="str">
        <f t="shared" si="79"/>
        <v/>
      </c>
      <c r="F480" s="28"/>
      <c r="G480" s="29"/>
      <c r="H480" s="30"/>
      <c r="I480" s="30"/>
      <c r="J480" s="31" t="str">
        <f t="shared" si="80"/>
        <v/>
      </c>
      <c r="K480" s="26" t="str">
        <f t="shared" si="81"/>
        <v/>
      </c>
      <c r="L480" s="28"/>
      <c r="M480" s="29"/>
      <c r="N480" s="26" t="str">
        <f t="shared" si="82"/>
        <v/>
      </c>
      <c r="O480" s="32" t="str">
        <f t="shared" si="83"/>
        <v/>
      </c>
      <c r="P480" s="33" t="str">
        <f t="shared" si="84"/>
        <v/>
      </c>
      <c r="Q480" s="33" t="str">
        <f t="shared" si="85"/>
        <v/>
      </c>
      <c r="R480" s="33" t="str">
        <f t="shared" si="86"/>
        <v/>
      </c>
      <c r="S480" s="31" t="str">
        <f t="shared" si="87"/>
        <v/>
      </c>
      <c r="T480" s="27"/>
    </row>
    <row r="481" spans="1:20" ht="27.75" customHeight="1" x14ac:dyDescent="0.25">
      <c r="A481" s="18" t="str">
        <f t="shared" si="77"/>
        <v/>
      </c>
      <c r="B481" s="18" t="str">
        <f t="shared" si="78"/>
        <v/>
      </c>
      <c r="C481" s="19"/>
      <c r="D481" s="20"/>
      <c r="E481" s="18" t="str">
        <f t="shared" si="79"/>
        <v/>
      </c>
      <c r="F481" s="20"/>
      <c r="G481" s="21"/>
      <c r="H481" s="22"/>
      <c r="I481" s="22"/>
      <c r="J481" s="23" t="str">
        <f t="shared" si="80"/>
        <v/>
      </c>
      <c r="K481" s="18" t="str">
        <f t="shared" si="81"/>
        <v/>
      </c>
      <c r="L481" s="20"/>
      <c r="M481" s="21"/>
      <c r="N481" s="18" t="str">
        <f t="shared" si="82"/>
        <v/>
      </c>
      <c r="O481" s="24" t="str">
        <f t="shared" si="83"/>
        <v/>
      </c>
      <c r="P481" s="25" t="str">
        <f t="shared" si="84"/>
        <v/>
      </c>
      <c r="Q481" s="25" t="str">
        <f t="shared" si="85"/>
        <v/>
      </c>
      <c r="R481" s="25" t="str">
        <f t="shared" si="86"/>
        <v/>
      </c>
      <c r="S481" s="23" t="str">
        <f t="shared" si="87"/>
        <v/>
      </c>
      <c r="T481" s="19"/>
    </row>
    <row r="482" spans="1:20" ht="27.75" customHeight="1" x14ac:dyDescent="0.25">
      <c r="A482" s="26" t="str">
        <f t="shared" si="77"/>
        <v/>
      </c>
      <c r="B482" s="26" t="str">
        <f t="shared" si="78"/>
        <v/>
      </c>
      <c r="C482" s="27"/>
      <c r="D482" s="28"/>
      <c r="E482" s="26" t="str">
        <f t="shared" si="79"/>
        <v/>
      </c>
      <c r="F482" s="28"/>
      <c r="G482" s="29"/>
      <c r="H482" s="30"/>
      <c r="I482" s="30"/>
      <c r="J482" s="31" t="str">
        <f t="shared" si="80"/>
        <v/>
      </c>
      <c r="K482" s="26" t="str">
        <f t="shared" si="81"/>
        <v/>
      </c>
      <c r="L482" s="28"/>
      <c r="M482" s="29"/>
      <c r="N482" s="26" t="str">
        <f t="shared" si="82"/>
        <v/>
      </c>
      <c r="O482" s="32" t="str">
        <f t="shared" si="83"/>
        <v/>
      </c>
      <c r="P482" s="33" t="str">
        <f t="shared" si="84"/>
        <v/>
      </c>
      <c r="Q482" s="33" t="str">
        <f t="shared" si="85"/>
        <v/>
      </c>
      <c r="R482" s="33" t="str">
        <f t="shared" si="86"/>
        <v/>
      </c>
      <c r="S482" s="31" t="str">
        <f t="shared" si="87"/>
        <v/>
      </c>
      <c r="T482" s="27"/>
    </row>
    <row r="483" spans="1:20" ht="27.75" customHeight="1" x14ac:dyDescent="0.25">
      <c r="A483" s="18" t="str">
        <f t="shared" si="77"/>
        <v/>
      </c>
      <c r="B483" s="18" t="str">
        <f t="shared" si="78"/>
        <v/>
      </c>
      <c r="C483" s="19"/>
      <c r="D483" s="20"/>
      <c r="E483" s="18" t="str">
        <f t="shared" si="79"/>
        <v/>
      </c>
      <c r="F483" s="20"/>
      <c r="G483" s="21"/>
      <c r="H483" s="22"/>
      <c r="I483" s="22"/>
      <c r="J483" s="23" t="str">
        <f t="shared" si="80"/>
        <v/>
      </c>
      <c r="K483" s="18" t="str">
        <f t="shared" si="81"/>
        <v/>
      </c>
      <c r="L483" s="20"/>
      <c r="M483" s="21"/>
      <c r="N483" s="18" t="str">
        <f t="shared" si="82"/>
        <v/>
      </c>
      <c r="O483" s="24" t="str">
        <f t="shared" si="83"/>
        <v/>
      </c>
      <c r="P483" s="25" t="str">
        <f t="shared" si="84"/>
        <v/>
      </c>
      <c r="Q483" s="25" t="str">
        <f t="shared" si="85"/>
        <v/>
      </c>
      <c r="R483" s="25" t="str">
        <f t="shared" si="86"/>
        <v/>
      </c>
      <c r="S483" s="23" t="str">
        <f t="shared" si="87"/>
        <v/>
      </c>
      <c r="T483" s="19"/>
    </row>
    <row r="484" spans="1:20" ht="27.75" customHeight="1" x14ac:dyDescent="0.25">
      <c r="A484" s="26" t="str">
        <f t="shared" si="77"/>
        <v/>
      </c>
      <c r="B484" s="26" t="str">
        <f t="shared" si="78"/>
        <v/>
      </c>
      <c r="C484" s="27"/>
      <c r="D484" s="28"/>
      <c r="E484" s="26" t="str">
        <f t="shared" si="79"/>
        <v/>
      </c>
      <c r="F484" s="28"/>
      <c r="G484" s="29"/>
      <c r="H484" s="30"/>
      <c r="I484" s="30"/>
      <c r="J484" s="31" t="str">
        <f t="shared" si="80"/>
        <v/>
      </c>
      <c r="K484" s="26" t="str">
        <f t="shared" si="81"/>
        <v/>
      </c>
      <c r="L484" s="28"/>
      <c r="M484" s="29"/>
      <c r="N484" s="26" t="str">
        <f t="shared" si="82"/>
        <v/>
      </c>
      <c r="O484" s="32" t="str">
        <f t="shared" si="83"/>
        <v/>
      </c>
      <c r="P484" s="33" t="str">
        <f t="shared" si="84"/>
        <v/>
      </c>
      <c r="Q484" s="33" t="str">
        <f t="shared" si="85"/>
        <v/>
      </c>
      <c r="R484" s="33" t="str">
        <f t="shared" si="86"/>
        <v/>
      </c>
      <c r="S484" s="31" t="str">
        <f t="shared" si="87"/>
        <v/>
      </c>
      <c r="T484" s="27"/>
    </row>
    <row r="485" spans="1:20" ht="27.75" customHeight="1" x14ac:dyDescent="0.25">
      <c r="A485" s="18" t="str">
        <f t="shared" si="77"/>
        <v/>
      </c>
      <c r="B485" s="18" t="str">
        <f t="shared" si="78"/>
        <v/>
      </c>
      <c r="C485" s="19"/>
      <c r="D485" s="20"/>
      <c r="E485" s="18" t="str">
        <f t="shared" si="79"/>
        <v/>
      </c>
      <c r="F485" s="20"/>
      <c r="G485" s="21"/>
      <c r="H485" s="22"/>
      <c r="I485" s="22"/>
      <c r="J485" s="23" t="str">
        <f t="shared" si="80"/>
        <v/>
      </c>
      <c r="K485" s="18" t="str">
        <f t="shared" si="81"/>
        <v/>
      </c>
      <c r="L485" s="20"/>
      <c r="M485" s="21"/>
      <c r="N485" s="18" t="str">
        <f t="shared" si="82"/>
        <v/>
      </c>
      <c r="O485" s="24" t="str">
        <f t="shared" si="83"/>
        <v/>
      </c>
      <c r="P485" s="25" t="str">
        <f t="shared" si="84"/>
        <v/>
      </c>
      <c r="Q485" s="25" t="str">
        <f t="shared" si="85"/>
        <v/>
      </c>
      <c r="R485" s="25" t="str">
        <f t="shared" si="86"/>
        <v/>
      </c>
      <c r="S485" s="23" t="str">
        <f t="shared" si="87"/>
        <v/>
      </c>
      <c r="T485" s="19"/>
    </row>
    <row r="486" spans="1:20" ht="27.75" customHeight="1" x14ac:dyDescent="0.25">
      <c r="A486" s="26" t="str">
        <f t="shared" si="77"/>
        <v/>
      </c>
      <c r="B486" s="26" t="str">
        <f t="shared" si="78"/>
        <v/>
      </c>
      <c r="C486" s="27"/>
      <c r="D486" s="28"/>
      <c r="E486" s="26" t="str">
        <f t="shared" si="79"/>
        <v/>
      </c>
      <c r="F486" s="28"/>
      <c r="G486" s="29"/>
      <c r="H486" s="30"/>
      <c r="I486" s="30"/>
      <c r="J486" s="31" t="str">
        <f t="shared" si="80"/>
        <v/>
      </c>
      <c r="K486" s="26" t="str">
        <f t="shared" si="81"/>
        <v/>
      </c>
      <c r="L486" s="28"/>
      <c r="M486" s="29"/>
      <c r="N486" s="26" t="str">
        <f t="shared" si="82"/>
        <v/>
      </c>
      <c r="O486" s="32" t="str">
        <f t="shared" si="83"/>
        <v/>
      </c>
      <c r="P486" s="33" t="str">
        <f t="shared" si="84"/>
        <v/>
      </c>
      <c r="Q486" s="33" t="str">
        <f t="shared" si="85"/>
        <v/>
      </c>
      <c r="R486" s="33" t="str">
        <f t="shared" si="86"/>
        <v/>
      </c>
      <c r="S486" s="31" t="str">
        <f t="shared" si="87"/>
        <v/>
      </c>
      <c r="T486" s="27"/>
    </row>
    <row r="487" spans="1:20" ht="27.75" customHeight="1" x14ac:dyDescent="0.25">
      <c r="A487" s="18" t="str">
        <f t="shared" si="77"/>
        <v/>
      </c>
      <c r="B487" s="18" t="str">
        <f t="shared" si="78"/>
        <v/>
      </c>
      <c r="C487" s="19"/>
      <c r="D487" s="20"/>
      <c r="E487" s="18" t="str">
        <f t="shared" si="79"/>
        <v/>
      </c>
      <c r="F487" s="20"/>
      <c r="G487" s="21"/>
      <c r="H487" s="22"/>
      <c r="I487" s="22"/>
      <c r="J487" s="23" t="str">
        <f t="shared" si="80"/>
        <v/>
      </c>
      <c r="K487" s="18" t="str">
        <f t="shared" si="81"/>
        <v/>
      </c>
      <c r="L487" s="20"/>
      <c r="M487" s="21"/>
      <c r="N487" s="18" t="str">
        <f t="shared" si="82"/>
        <v/>
      </c>
      <c r="O487" s="24" t="str">
        <f t="shared" si="83"/>
        <v/>
      </c>
      <c r="P487" s="25" t="str">
        <f t="shared" si="84"/>
        <v/>
      </c>
      <c r="Q487" s="25" t="str">
        <f t="shared" si="85"/>
        <v/>
      </c>
      <c r="R487" s="25" t="str">
        <f t="shared" si="86"/>
        <v/>
      </c>
      <c r="S487" s="23" t="str">
        <f t="shared" si="87"/>
        <v/>
      </c>
      <c r="T487" s="19"/>
    </row>
    <row r="488" spans="1:20" ht="27.75" customHeight="1" x14ac:dyDescent="0.25">
      <c r="A488" s="26" t="str">
        <f t="shared" si="77"/>
        <v/>
      </c>
      <c r="B488" s="26" t="str">
        <f t="shared" si="78"/>
        <v/>
      </c>
      <c r="C488" s="27"/>
      <c r="D488" s="28"/>
      <c r="E488" s="26" t="str">
        <f t="shared" si="79"/>
        <v/>
      </c>
      <c r="F488" s="28"/>
      <c r="G488" s="29"/>
      <c r="H488" s="30"/>
      <c r="I488" s="30"/>
      <c r="J488" s="31" t="str">
        <f t="shared" si="80"/>
        <v/>
      </c>
      <c r="K488" s="26" t="str">
        <f t="shared" si="81"/>
        <v/>
      </c>
      <c r="L488" s="28"/>
      <c r="M488" s="29"/>
      <c r="N488" s="26" t="str">
        <f t="shared" si="82"/>
        <v/>
      </c>
      <c r="O488" s="32" t="str">
        <f t="shared" si="83"/>
        <v/>
      </c>
      <c r="P488" s="33" t="str">
        <f t="shared" si="84"/>
        <v/>
      </c>
      <c r="Q488" s="33" t="str">
        <f t="shared" si="85"/>
        <v/>
      </c>
      <c r="R488" s="33" t="str">
        <f t="shared" si="86"/>
        <v/>
      </c>
      <c r="S488" s="31" t="str">
        <f t="shared" si="87"/>
        <v/>
      </c>
      <c r="T488" s="27"/>
    </row>
    <row r="489" spans="1:20" ht="27.75" customHeight="1" x14ac:dyDescent="0.25">
      <c r="A489" s="18" t="str">
        <f t="shared" si="77"/>
        <v/>
      </c>
      <c r="B489" s="18" t="str">
        <f t="shared" si="78"/>
        <v/>
      </c>
      <c r="C489" s="19"/>
      <c r="D489" s="20"/>
      <c r="E489" s="18" t="str">
        <f t="shared" si="79"/>
        <v/>
      </c>
      <c r="F489" s="20"/>
      <c r="G489" s="21"/>
      <c r="H489" s="22"/>
      <c r="I489" s="22"/>
      <c r="J489" s="23" t="str">
        <f t="shared" si="80"/>
        <v/>
      </c>
      <c r="K489" s="18" t="str">
        <f t="shared" si="81"/>
        <v/>
      </c>
      <c r="L489" s="20"/>
      <c r="M489" s="21"/>
      <c r="N489" s="18" t="str">
        <f t="shared" si="82"/>
        <v/>
      </c>
      <c r="O489" s="24" t="str">
        <f t="shared" si="83"/>
        <v/>
      </c>
      <c r="P489" s="25" t="str">
        <f t="shared" si="84"/>
        <v/>
      </c>
      <c r="Q489" s="25" t="str">
        <f t="shared" si="85"/>
        <v/>
      </c>
      <c r="R489" s="25" t="str">
        <f t="shared" si="86"/>
        <v/>
      </c>
      <c r="S489" s="23" t="str">
        <f t="shared" si="87"/>
        <v/>
      </c>
      <c r="T489" s="19"/>
    </row>
    <row r="490" spans="1:20" ht="27.75" customHeight="1" x14ac:dyDescent="0.25">
      <c r="A490" s="26" t="str">
        <f t="shared" si="77"/>
        <v/>
      </c>
      <c r="B490" s="26" t="str">
        <f t="shared" si="78"/>
        <v/>
      </c>
      <c r="C490" s="27"/>
      <c r="D490" s="28"/>
      <c r="E490" s="26" t="str">
        <f t="shared" si="79"/>
        <v/>
      </c>
      <c r="F490" s="28"/>
      <c r="G490" s="29"/>
      <c r="H490" s="30"/>
      <c r="I490" s="30"/>
      <c r="J490" s="31" t="str">
        <f t="shared" si="80"/>
        <v/>
      </c>
      <c r="K490" s="26" t="str">
        <f t="shared" si="81"/>
        <v/>
      </c>
      <c r="L490" s="28"/>
      <c r="M490" s="29"/>
      <c r="N490" s="26" t="str">
        <f t="shared" si="82"/>
        <v/>
      </c>
      <c r="O490" s="32" t="str">
        <f t="shared" si="83"/>
        <v/>
      </c>
      <c r="P490" s="33" t="str">
        <f t="shared" si="84"/>
        <v/>
      </c>
      <c r="Q490" s="33" t="str">
        <f t="shared" si="85"/>
        <v/>
      </c>
      <c r="R490" s="33" t="str">
        <f t="shared" si="86"/>
        <v/>
      </c>
      <c r="S490" s="31" t="str">
        <f t="shared" si="87"/>
        <v/>
      </c>
      <c r="T490" s="27"/>
    </row>
    <row r="491" spans="1:20" ht="27.75" customHeight="1" x14ac:dyDescent="0.25">
      <c r="A491" s="18" t="str">
        <f t="shared" si="77"/>
        <v/>
      </c>
      <c r="B491" s="18" t="str">
        <f t="shared" si="78"/>
        <v/>
      </c>
      <c r="C491" s="19"/>
      <c r="D491" s="20"/>
      <c r="E491" s="18" t="str">
        <f t="shared" si="79"/>
        <v/>
      </c>
      <c r="F491" s="20"/>
      <c r="G491" s="21"/>
      <c r="H491" s="22"/>
      <c r="I491" s="22"/>
      <c r="J491" s="23" t="str">
        <f t="shared" si="80"/>
        <v/>
      </c>
      <c r="K491" s="18" t="str">
        <f t="shared" si="81"/>
        <v/>
      </c>
      <c r="L491" s="20"/>
      <c r="M491" s="21"/>
      <c r="N491" s="18" t="str">
        <f t="shared" si="82"/>
        <v/>
      </c>
      <c r="O491" s="24" t="str">
        <f t="shared" si="83"/>
        <v/>
      </c>
      <c r="P491" s="25" t="str">
        <f t="shared" si="84"/>
        <v/>
      </c>
      <c r="Q491" s="25" t="str">
        <f t="shared" si="85"/>
        <v/>
      </c>
      <c r="R491" s="25" t="str">
        <f t="shared" si="86"/>
        <v/>
      </c>
      <c r="S491" s="23" t="str">
        <f t="shared" si="87"/>
        <v/>
      </c>
      <c r="T491" s="19"/>
    </row>
    <row r="492" spans="1:20" ht="27.75" customHeight="1" x14ac:dyDescent="0.25">
      <c r="A492" s="26" t="str">
        <f t="shared" si="77"/>
        <v/>
      </c>
      <c r="B492" s="26" t="str">
        <f t="shared" si="78"/>
        <v/>
      </c>
      <c r="C492" s="27"/>
      <c r="D492" s="28"/>
      <c r="E492" s="26" t="str">
        <f t="shared" si="79"/>
        <v/>
      </c>
      <c r="F492" s="28"/>
      <c r="G492" s="29"/>
      <c r="H492" s="30"/>
      <c r="I492" s="30"/>
      <c r="J492" s="31" t="str">
        <f t="shared" si="80"/>
        <v/>
      </c>
      <c r="K492" s="26" t="str">
        <f t="shared" si="81"/>
        <v/>
      </c>
      <c r="L492" s="28"/>
      <c r="M492" s="29"/>
      <c r="N492" s="26" t="str">
        <f t="shared" si="82"/>
        <v/>
      </c>
      <c r="O492" s="32" t="str">
        <f t="shared" si="83"/>
        <v/>
      </c>
      <c r="P492" s="33" t="str">
        <f t="shared" si="84"/>
        <v/>
      </c>
      <c r="Q492" s="33" t="str">
        <f t="shared" si="85"/>
        <v/>
      </c>
      <c r="R492" s="33" t="str">
        <f t="shared" si="86"/>
        <v/>
      </c>
      <c r="S492" s="31" t="str">
        <f t="shared" si="87"/>
        <v/>
      </c>
      <c r="T492" s="27"/>
    </row>
    <row r="493" spans="1:20" ht="27.75" customHeight="1" x14ac:dyDescent="0.25">
      <c r="A493" s="18" t="str">
        <f t="shared" si="77"/>
        <v/>
      </c>
      <c r="B493" s="18" t="str">
        <f t="shared" si="78"/>
        <v/>
      </c>
      <c r="C493" s="19"/>
      <c r="D493" s="20"/>
      <c r="E493" s="18" t="str">
        <f t="shared" si="79"/>
        <v/>
      </c>
      <c r="F493" s="20"/>
      <c r="G493" s="21"/>
      <c r="H493" s="22"/>
      <c r="I493" s="22"/>
      <c r="J493" s="23" t="str">
        <f t="shared" si="80"/>
        <v/>
      </c>
      <c r="K493" s="18" t="str">
        <f t="shared" si="81"/>
        <v/>
      </c>
      <c r="L493" s="20"/>
      <c r="M493" s="21"/>
      <c r="N493" s="18" t="str">
        <f t="shared" si="82"/>
        <v/>
      </c>
      <c r="O493" s="24" t="str">
        <f t="shared" si="83"/>
        <v/>
      </c>
      <c r="P493" s="25" t="str">
        <f t="shared" si="84"/>
        <v/>
      </c>
      <c r="Q493" s="25" t="str">
        <f t="shared" si="85"/>
        <v/>
      </c>
      <c r="R493" s="25" t="str">
        <f t="shared" si="86"/>
        <v/>
      </c>
      <c r="S493" s="23" t="str">
        <f t="shared" si="87"/>
        <v/>
      </c>
      <c r="T493" s="19"/>
    </row>
    <row r="494" spans="1:20" ht="27.75" customHeight="1" x14ac:dyDescent="0.25">
      <c r="A494" s="26" t="str">
        <f t="shared" si="77"/>
        <v/>
      </c>
      <c r="B494" s="26" t="str">
        <f t="shared" si="78"/>
        <v/>
      </c>
      <c r="C494" s="27"/>
      <c r="D494" s="28"/>
      <c r="E494" s="26" t="str">
        <f t="shared" si="79"/>
        <v/>
      </c>
      <c r="F494" s="28"/>
      <c r="G494" s="29"/>
      <c r="H494" s="30"/>
      <c r="I494" s="30"/>
      <c r="J494" s="31" t="str">
        <f t="shared" si="80"/>
        <v/>
      </c>
      <c r="K494" s="26" t="str">
        <f t="shared" si="81"/>
        <v/>
      </c>
      <c r="L494" s="28"/>
      <c r="M494" s="29"/>
      <c r="N494" s="26" t="str">
        <f t="shared" si="82"/>
        <v/>
      </c>
      <c r="O494" s="32" t="str">
        <f t="shared" si="83"/>
        <v/>
      </c>
      <c r="P494" s="33" t="str">
        <f t="shared" si="84"/>
        <v/>
      </c>
      <c r="Q494" s="33" t="str">
        <f t="shared" si="85"/>
        <v/>
      </c>
      <c r="R494" s="33" t="str">
        <f t="shared" si="86"/>
        <v/>
      </c>
      <c r="S494" s="31" t="str">
        <f t="shared" si="87"/>
        <v/>
      </c>
      <c r="T494" s="27"/>
    </row>
    <row r="495" spans="1:20" ht="27.75" customHeight="1" x14ac:dyDescent="0.25">
      <c r="A495" s="18" t="str">
        <f t="shared" si="77"/>
        <v/>
      </c>
      <c r="B495" s="18" t="str">
        <f t="shared" si="78"/>
        <v/>
      </c>
      <c r="C495" s="19"/>
      <c r="D495" s="20"/>
      <c r="E495" s="18" t="str">
        <f t="shared" si="79"/>
        <v/>
      </c>
      <c r="F495" s="20"/>
      <c r="G495" s="21"/>
      <c r="H495" s="22"/>
      <c r="I495" s="22"/>
      <c r="J495" s="23" t="str">
        <f t="shared" si="80"/>
        <v/>
      </c>
      <c r="K495" s="18" t="str">
        <f t="shared" si="81"/>
        <v/>
      </c>
      <c r="L495" s="20"/>
      <c r="M495" s="21"/>
      <c r="N495" s="18" t="str">
        <f t="shared" si="82"/>
        <v/>
      </c>
      <c r="O495" s="24" t="str">
        <f t="shared" si="83"/>
        <v/>
      </c>
      <c r="P495" s="25" t="str">
        <f t="shared" si="84"/>
        <v/>
      </c>
      <c r="Q495" s="25" t="str">
        <f t="shared" si="85"/>
        <v/>
      </c>
      <c r="R495" s="25" t="str">
        <f t="shared" si="86"/>
        <v/>
      </c>
      <c r="S495" s="23" t="str">
        <f t="shared" si="87"/>
        <v/>
      </c>
      <c r="T495" s="19"/>
    </row>
    <row r="496" spans="1:20" ht="27.75" customHeight="1" x14ac:dyDescent="0.25">
      <c r="A496" s="26" t="str">
        <f t="shared" si="77"/>
        <v/>
      </c>
      <c r="B496" s="26" t="str">
        <f t="shared" si="78"/>
        <v/>
      </c>
      <c r="C496" s="27"/>
      <c r="D496" s="28"/>
      <c r="E496" s="26" t="str">
        <f t="shared" si="79"/>
        <v/>
      </c>
      <c r="F496" s="28"/>
      <c r="G496" s="29"/>
      <c r="H496" s="30"/>
      <c r="I496" s="30"/>
      <c r="J496" s="31" t="str">
        <f t="shared" si="80"/>
        <v/>
      </c>
      <c r="K496" s="26" t="str">
        <f t="shared" si="81"/>
        <v/>
      </c>
      <c r="L496" s="28"/>
      <c r="M496" s="29"/>
      <c r="N496" s="26" t="str">
        <f t="shared" si="82"/>
        <v/>
      </c>
      <c r="O496" s="32" t="str">
        <f t="shared" si="83"/>
        <v/>
      </c>
      <c r="P496" s="33" t="str">
        <f t="shared" si="84"/>
        <v/>
      </c>
      <c r="Q496" s="33" t="str">
        <f t="shared" si="85"/>
        <v/>
      </c>
      <c r="R496" s="33" t="str">
        <f t="shared" si="86"/>
        <v/>
      </c>
      <c r="S496" s="31" t="str">
        <f t="shared" si="87"/>
        <v/>
      </c>
      <c r="T496" s="27"/>
    </row>
    <row r="497" spans="1:20" ht="27.75" customHeight="1" x14ac:dyDescent="0.25">
      <c r="A497" s="18" t="str">
        <f t="shared" si="77"/>
        <v/>
      </c>
      <c r="B497" s="18" t="str">
        <f t="shared" si="78"/>
        <v/>
      </c>
      <c r="C497" s="19"/>
      <c r="D497" s="20"/>
      <c r="E497" s="18" t="str">
        <f t="shared" si="79"/>
        <v/>
      </c>
      <c r="F497" s="20"/>
      <c r="G497" s="21"/>
      <c r="H497" s="22"/>
      <c r="I497" s="22"/>
      <c r="J497" s="23" t="str">
        <f t="shared" si="80"/>
        <v/>
      </c>
      <c r="K497" s="18" t="str">
        <f t="shared" si="81"/>
        <v/>
      </c>
      <c r="L497" s="20"/>
      <c r="M497" s="21"/>
      <c r="N497" s="18" t="str">
        <f t="shared" si="82"/>
        <v/>
      </c>
      <c r="O497" s="24" t="str">
        <f t="shared" si="83"/>
        <v/>
      </c>
      <c r="P497" s="25" t="str">
        <f t="shared" si="84"/>
        <v/>
      </c>
      <c r="Q497" s="25" t="str">
        <f t="shared" si="85"/>
        <v/>
      </c>
      <c r="R497" s="25" t="str">
        <f t="shared" si="86"/>
        <v/>
      </c>
      <c r="S497" s="23" t="str">
        <f t="shared" si="87"/>
        <v/>
      </c>
      <c r="T497" s="19"/>
    </row>
    <row r="498" spans="1:20" ht="27.75" customHeight="1" x14ac:dyDescent="0.25">
      <c r="A498" s="26" t="str">
        <f t="shared" si="77"/>
        <v/>
      </c>
      <c r="B498" s="26" t="str">
        <f t="shared" si="78"/>
        <v/>
      </c>
      <c r="C498" s="27"/>
      <c r="D498" s="28"/>
      <c r="E498" s="26" t="str">
        <f t="shared" si="79"/>
        <v/>
      </c>
      <c r="F498" s="28"/>
      <c r="G498" s="29"/>
      <c r="H498" s="30"/>
      <c r="I498" s="30"/>
      <c r="J498" s="31" t="str">
        <f t="shared" si="80"/>
        <v/>
      </c>
      <c r="K498" s="26" t="str">
        <f t="shared" si="81"/>
        <v/>
      </c>
      <c r="L498" s="28"/>
      <c r="M498" s="29"/>
      <c r="N498" s="26" t="str">
        <f t="shared" si="82"/>
        <v/>
      </c>
      <c r="O498" s="32" t="str">
        <f t="shared" si="83"/>
        <v/>
      </c>
      <c r="P498" s="33" t="str">
        <f t="shared" si="84"/>
        <v/>
      </c>
      <c r="Q498" s="33" t="str">
        <f t="shared" si="85"/>
        <v/>
      </c>
      <c r="R498" s="33" t="str">
        <f t="shared" si="86"/>
        <v/>
      </c>
      <c r="S498" s="31" t="str">
        <f t="shared" si="87"/>
        <v/>
      </c>
      <c r="T498" s="27"/>
    </row>
    <row r="499" spans="1:20" ht="27.75" customHeight="1" x14ac:dyDescent="0.25">
      <c r="A499" s="18" t="str">
        <f t="shared" si="77"/>
        <v/>
      </c>
      <c r="B499" s="18" t="str">
        <f t="shared" si="78"/>
        <v/>
      </c>
      <c r="C499" s="19"/>
      <c r="D499" s="20"/>
      <c r="E499" s="18" t="str">
        <f t="shared" si="79"/>
        <v/>
      </c>
      <c r="F499" s="20"/>
      <c r="G499" s="21"/>
      <c r="H499" s="22"/>
      <c r="I499" s="22"/>
      <c r="J499" s="23" t="str">
        <f t="shared" si="80"/>
        <v/>
      </c>
      <c r="K499" s="18" t="str">
        <f t="shared" si="81"/>
        <v/>
      </c>
      <c r="L499" s="20"/>
      <c r="M499" s="21"/>
      <c r="N499" s="18" t="str">
        <f t="shared" si="82"/>
        <v/>
      </c>
      <c r="O499" s="24" t="str">
        <f t="shared" si="83"/>
        <v/>
      </c>
      <c r="P499" s="25" t="str">
        <f t="shared" si="84"/>
        <v/>
      </c>
      <c r="Q499" s="25" t="str">
        <f t="shared" si="85"/>
        <v/>
      </c>
      <c r="R499" s="25" t="str">
        <f t="shared" si="86"/>
        <v/>
      </c>
      <c r="S499" s="23" t="str">
        <f t="shared" si="87"/>
        <v/>
      </c>
      <c r="T499" s="19"/>
    </row>
    <row r="500" spans="1:20" ht="27.75" customHeight="1" x14ac:dyDescent="0.25">
      <c r="A500" s="26" t="str">
        <f t="shared" si="77"/>
        <v/>
      </c>
      <c r="B500" s="26" t="str">
        <f t="shared" si="78"/>
        <v/>
      </c>
      <c r="C500" s="27"/>
      <c r="D500" s="28"/>
      <c r="E500" s="26" t="str">
        <f t="shared" si="79"/>
        <v/>
      </c>
      <c r="F500" s="28"/>
      <c r="G500" s="29"/>
      <c r="H500" s="30"/>
      <c r="I500" s="30"/>
      <c r="J500" s="31" t="str">
        <f t="shared" si="80"/>
        <v/>
      </c>
      <c r="K500" s="26" t="str">
        <f t="shared" si="81"/>
        <v/>
      </c>
      <c r="L500" s="28"/>
      <c r="M500" s="29"/>
      <c r="N500" s="26" t="str">
        <f t="shared" si="82"/>
        <v/>
      </c>
      <c r="O500" s="32" t="str">
        <f t="shared" si="83"/>
        <v/>
      </c>
      <c r="P500" s="33" t="str">
        <f t="shared" si="84"/>
        <v/>
      </c>
      <c r="Q500" s="33" t="str">
        <f t="shared" si="85"/>
        <v/>
      </c>
      <c r="R500" s="33" t="str">
        <f t="shared" si="86"/>
        <v/>
      </c>
      <c r="S500" s="31" t="str">
        <f t="shared" si="87"/>
        <v/>
      </c>
      <c r="T500" s="27"/>
    </row>
    <row r="501" spans="1:20" ht="27.75" customHeight="1" x14ac:dyDescent="0.25">
      <c r="A501" s="18" t="str">
        <f t="shared" si="77"/>
        <v/>
      </c>
      <c r="B501" s="18" t="str">
        <f t="shared" si="78"/>
        <v/>
      </c>
      <c r="C501" s="19"/>
      <c r="D501" s="20"/>
      <c r="E501" s="18" t="str">
        <f t="shared" si="79"/>
        <v/>
      </c>
      <c r="F501" s="20"/>
      <c r="G501" s="21"/>
      <c r="H501" s="22"/>
      <c r="I501" s="22"/>
      <c r="J501" s="23" t="str">
        <f t="shared" si="80"/>
        <v/>
      </c>
      <c r="K501" s="18" t="str">
        <f t="shared" si="81"/>
        <v/>
      </c>
      <c r="L501" s="20"/>
      <c r="M501" s="21"/>
      <c r="N501" s="18" t="str">
        <f t="shared" si="82"/>
        <v/>
      </c>
      <c r="O501" s="24" t="str">
        <f t="shared" si="83"/>
        <v/>
      </c>
      <c r="P501" s="25" t="str">
        <f t="shared" si="84"/>
        <v/>
      </c>
      <c r="Q501" s="25" t="str">
        <f t="shared" si="85"/>
        <v/>
      </c>
      <c r="R501" s="25" t="str">
        <f t="shared" si="86"/>
        <v/>
      </c>
      <c r="S501" s="23" t="str">
        <f t="shared" si="87"/>
        <v/>
      </c>
      <c r="T501" s="19"/>
    </row>
    <row r="502" spans="1:20" ht="27.75" customHeight="1" x14ac:dyDescent="0.25">
      <c r="A502" s="26" t="str">
        <f t="shared" si="77"/>
        <v/>
      </c>
      <c r="B502" s="26" t="str">
        <f t="shared" si="78"/>
        <v/>
      </c>
      <c r="C502" s="27"/>
      <c r="D502" s="28"/>
      <c r="E502" s="26" t="str">
        <f t="shared" si="79"/>
        <v/>
      </c>
      <c r="F502" s="28"/>
      <c r="G502" s="29"/>
      <c r="H502" s="30"/>
      <c r="I502" s="30"/>
      <c r="J502" s="31" t="str">
        <f t="shared" si="80"/>
        <v/>
      </c>
      <c r="K502" s="26" t="str">
        <f t="shared" si="81"/>
        <v/>
      </c>
      <c r="L502" s="28"/>
      <c r="M502" s="29"/>
      <c r="N502" s="26" t="str">
        <f t="shared" si="82"/>
        <v/>
      </c>
      <c r="O502" s="32" t="str">
        <f t="shared" si="83"/>
        <v/>
      </c>
      <c r="P502" s="33" t="str">
        <f t="shared" si="84"/>
        <v/>
      </c>
      <c r="Q502" s="33" t="str">
        <f t="shared" si="85"/>
        <v/>
      </c>
      <c r="R502" s="33" t="str">
        <f t="shared" si="86"/>
        <v/>
      </c>
      <c r="S502" s="31" t="str">
        <f t="shared" si="87"/>
        <v/>
      </c>
      <c r="T502" s="27"/>
    </row>
    <row r="503" spans="1:20" ht="27.75" customHeight="1" x14ac:dyDescent="0.25">
      <c r="A503" s="18" t="str">
        <f t="shared" si="77"/>
        <v/>
      </c>
      <c r="B503" s="18" t="str">
        <f t="shared" si="78"/>
        <v/>
      </c>
      <c r="C503" s="19"/>
      <c r="D503" s="20"/>
      <c r="E503" s="18" t="str">
        <f t="shared" si="79"/>
        <v/>
      </c>
      <c r="F503" s="20"/>
      <c r="G503" s="21"/>
      <c r="H503" s="22"/>
      <c r="I503" s="22"/>
      <c r="J503" s="23" t="str">
        <f t="shared" si="80"/>
        <v/>
      </c>
      <c r="K503" s="18" t="str">
        <f t="shared" si="81"/>
        <v/>
      </c>
      <c r="L503" s="20"/>
      <c r="M503" s="21"/>
      <c r="N503" s="18" t="str">
        <f t="shared" si="82"/>
        <v/>
      </c>
      <c r="O503" s="24" t="str">
        <f t="shared" si="83"/>
        <v/>
      </c>
      <c r="P503" s="25" t="str">
        <f t="shared" si="84"/>
        <v/>
      </c>
      <c r="Q503" s="25" t="str">
        <f t="shared" si="85"/>
        <v/>
      </c>
      <c r="R503" s="25" t="str">
        <f t="shared" si="86"/>
        <v/>
      </c>
      <c r="S503" s="23" t="str">
        <f t="shared" si="87"/>
        <v/>
      </c>
      <c r="T503" s="19"/>
    </row>
    <row r="504" spans="1:20" ht="27.75" customHeight="1" thickBot="1" x14ac:dyDescent="0.3">
      <c r="A504" s="26" t="str">
        <f t="shared" si="77"/>
        <v/>
      </c>
      <c r="B504" s="26" t="str">
        <f t="shared" si="78"/>
        <v/>
      </c>
      <c r="C504" s="27"/>
      <c r="D504" s="28"/>
      <c r="E504" s="26" t="str">
        <f t="shared" si="79"/>
        <v/>
      </c>
      <c r="F504" s="28"/>
      <c r="G504" s="29"/>
      <c r="H504" s="30"/>
      <c r="I504" s="30"/>
      <c r="J504" s="31" t="str">
        <f t="shared" si="80"/>
        <v/>
      </c>
      <c r="K504" s="26" t="str">
        <f t="shared" si="81"/>
        <v/>
      </c>
      <c r="L504" s="28"/>
      <c r="M504" s="29"/>
      <c r="N504" s="26" t="str">
        <f t="shared" si="82"/>
        <v/>
      </c>
      <c r="O504" s="32" t="str">
        <f t="shared" si="83"/>
        <v/>
      </c>
      <c r="P504" s="33" t="str">
        <f t="shared" si="84"/>
        <v/>
      </c>
      <c r="Q504" s="33" t="str">
        <f t="shared" si="85"/>
        <v/>
      </c>
      <c r="R504" s="33" t="str">
        <f t="shared" si="86"/>
        <v/>
      </c>
      <c r="S504" s="31" t="str">
        <f t="shared" si="87"/>
        <v/>
      </c>
      <c r="T504" s="27"/>
    </row>
    <row r="505" spans="1:20" ht="24.75" customHeight="1" thickTop="1" thickBot="1" x14ac:dyDescent="0.3">
      <c r="A505" s="94" t="s">
        <v>104</v>
      </c>
      <c r="B505" s="94"/>
      <c r="C505" s="94"/>
      <c r="D505" s="94"/>
      <c r="E505" s="94"/>
      <c r="F505" s="94"/>
      <c r="G505" s="94"/>
      <c r="H505" s="35">
        <f>SUBTOTAL(9,H5:H504)</f>
        <v>0</v>
      </c>
      <c r="I505" s="35">
        <f>SUBTOTAL(9,I5:I504)</f>
        <v>0</v>
      </c>
      <c r="J505" s="34"/>
      <c r="K505" s="34"/>
      <c r="L505" s="34"/>
      <c r="M505" s="34"/>
      <c r="N505" s="34"/>
      <c r="O505" s="34"/>
      <c r="P505" s="35">
        <f>SUBTOTAL(9,P5:P504)</f>
        <v>0</v>
      </c>
      <c r="Q505" s="35">
        <f>SUBTOTAL(9,Q5:Q504)</f>
        <v>0</v>
      </c>
      <c r="R505" s="35">
        <f>SUBTOTAL(9,R5:R504)</f>
        <v>0</v>
      </c>
      <c r="S505" s="34"/>
      <c r="T505" s="34"/>
    </row>
  </sheetData>
  <mergeCells count="4">
    <mergeCell ref="A1:T1"/>
    <mergeCell ref="A2:T2"/>
    <mergeCell ref="A3:T3"/>
    <mergeCell ref="A505:G505"/>
  </mergeCells>
  <phoneticPr fontId="26" type="noConversion"/>
  <conditionalFormatting sqref="N5:N504">
    <cfRule type="cellIs" dxfId="2" priority="2" operator="equal">
      <formula>"نشط"</formula>
    </cfRule>
    <cfRule type="cellIs" dxfId="1" priority="3" operator="equal">
      <formula>"مستهلك بالكامل"</formula>
    </cfRule>
    <cfRule type="cellIs" dxfId="0" priority="4" operator="equal">
      <formula>"مستبعد"</formula>
    </cfRule>
  </conditionalFormatting>
  <conditionalFormatting sqref="S5:S504">
    <cfRule type="dataBar" priority="5">
      <dataBar>
        <cfvo type="num" val="0"/>
        <cfvo type="num" val="1"/>
        <color rgb="FF2E7D8F"/>
      </dataBar>
      <extLst>
        <ext xmlns:x14="http://schemas.microsoft.com/office/spreadsheetml/2009/9/main" uri="{B025F937-C7B1-47D3-B67F-A62EFF666E3E}">
          <x14:id>{32171E1B-4427-40EA-B1D2-7029BE7C62D8}</x14:id>
        </ext>
      </extLst>
    </cfRule>
  </conditionalFormatting>
  <dataValidations count="2">
    <dataValidation type="list" allowBlank="1" errorTitle="كود فئة غير صحيح" error="كود الفئة يجب أن يكون من الإعدادات" promptTitle="كود الفئة" prompt="اختر كود الفئة من القائمة" sqref="D5:D504" xr:uid="{00000000-0002-0000-0200-000000000000}">
      <formula1>قائمة_الفئات</formula1>
      <formula2>0</formula2>
    </dataValidation>
    <dataValidation type="list" allowBlank="1" prompt="اختر طريقة الإهلاك" sqref="L5:L504" xr:uid="{00000000-0002-0000-0200-000001000000}">
      <formula1>"القسط الثابت,الرصيد المتناقص,وحدات الإنتاج"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2171E1B-4427-40EA-B1D2-7029BE7C62D8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2E7D8F"/>
            </x14:dataBar>
          </x14:cfRule>
          <xm:sqref>S5:S504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48235"/>
  </sheetPr>
  <dimension ref="A1:R506"/>
  <sheetViews>
    <sheetView showGridLines="0" rightToLeft="1" zoomScaleNormal="100" workbookViewId="0">
      <pane xSplit="6" ySplit="4" topLeftCell="G70" activePane="bottomRight" state="frozen"/>
      <selection pane="topRight" activeCell="G1" sqref="G1"/>
      <selection pane="bottomLeft" activeCell="A5" sqref="A5"/>
      <selection pane="bottomRight" activeCell="C78" sqref="C78"/>
    </sheetView>
  </sheetViews>
  <sheetFormatPr defaultColWidth="8.7109375" defaultRowHeight="15" x14ac:dyDescent="0.25"/>
  <cols>
    <col min="1" max="1" width="5" customWidth="1"/>
    <col min="2" max="2" width="12" customWidth="1"/>
    <col min="3" max="3" width="40" bestFit="1" customWidth="1"/>
    <col min="4" max="4" width="18" customWidth="1"/>
    <col min="5" max="6" width="13" customWidth="1"/>
    <col min="7" max="18" width="11" customWidth="1"/>
  </cols>
  <sheetData>
    <row r="1" spans="1:18" ht="24" customHeight="1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</row>
    <row r="2" spans="1:18" ht="30" customHeight="1" x14ac:dyDescent="0.25">
      <c r="A2" s="92" t="s">
        <v>105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ht="19.5" customHeight="1" x14ac:dyDescent="0.25">
      <c r="A3" s="93" t="s">
        <v>106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 ht="37.5" customHeight="1" x14ac:dyDescent="0.25">
      <c r="A4" s="15" t="s">
        <v>84</v>
      </c>
      <c r="B4" s="15" t="s">
        <v>85</v>
      </c>
      <c r="C4" s="15" t="s">
        <v>86</v>
      </c>
      <c r="D4" s="15" t="s">
        <v>107</v>
      </c>
      <c r="E4" s="15" t="s">
        <v>89</v>
      </c>
      <c r="F4" s="15" t="s">
        <v>108</v>
      </c>
      <c r="G4" s="15" t="s">
        <v>109</v>
      </c>
      <c r="H4" s="15" t="s">
        <v>110</v>
      </c>
      <c r="I4" s="15" t="s">
        <v>111</v>
      </c>
      <c r="J4" s="15" t="s">
        <v>112</v>
      </c>
      <c r="K4" s="15" t="s">
        <v>113</v>
      </c>
      <c r="L4" s="15" t="s">
        <v>114</v>
      </c>
      <c r="M4" s="15" t="s">
        <v>115</v>
      </c>
      <c r="N4" s="15" t="s">
        <v>116</v>
      </c>
      <c r="O4" s="15" t="s">
        <v>117</v>
      </c>
      <c r="P4" s="15" t="s">
        <v>118</v>
      </c>
      <c r="Q4" s="15" t="s">
        <v>119</v>
      </c>
      <c r="R4" s="15" t="s">
        <v>120</v>
      </c>
    </row>
    <row r="5" spans="1:18" ht="24.75" customHeight="1" x14ac:dyDescent="0.25">
      <c r="A5" s="18" t="str">
        <f>IF('📋 سجل الأصول'!C5="","",'📋 سجل الأصول'!A5)</f>
        <v/>
      </c>
      <c r="B5" s="18" t="str">
        <f>IF('📋 سجل الأصول'!C5="","",'📋 سجل الأصول'!B5)</f>
        <v/>
      </c>
      <c r="C5" s="36" t="str">
        <f>IF('📋 سجل الأصول'!C5="","",'📋 سجل الأصول'!C5)</f>
        <v/>
      </c>
      <c r="D5" s="18" t="str">
        <f>IF('📋 سجل الأصول'!C5="","",'📋 سجل الأصول'!E5)</f>
        <v/>
      </c>
      <c r="E5" s="37" t="str">
        <f>IF('📋 سجل الأصول'!C5="","",'📋 سجل الأصول'!G5)</f>
        <v/>
      </c>
      <c r="F5" s="25" t="str">
        <f>IF('📋 سجل الأصول'!C5="","",'📋 سجل الأصول'!H5)</f>
        <v/>
      </c>
      <c r="G5" s="25" t="str">
        <f>IF('📋 سجل الأصول'!C5="","",IFERROR(MAX(0,MIN(('📋 سجل الأصول'!H5-IF('📋 سجل الأصول'!I5="",0,'📋 سجل الأصول'!I5)),('📋 سجل الأصول'!H5-IF('📋 سجل الأصول'!I5="",0,'📋 سجل الأصول'!I5))*'📋 سجل الأصول'!J5/365*MAX(0,MIN(EOMONTH(DATE(2026,1,1),0),IF('📋 سجل الأصول'!M5="",DATE(9999,12,31),'📋 سجل الأصول'!M5))-'📋 سجل الأصول'!G5+1))-MIN(('📋 سجل الأصول'!H5-IF('📋 سجل الأصول'!I5="",0,'📋 سجل الأصول'!I5)),('📋 سجل الأصول'!H5-IF('📋 سجل الأصول'!I5="",0,'📋 سجل الأصول'!I5))*'📋 سجل الأصول'!J5/365*MAX(0,MIN(EOMONTH(DATE(2026,1,1),-1),IF('📋 سجل الأصول'!M5="",DATE(9999,12,31),'📋 سجل الأصول'!M5))-'📋 سجل الأصول'!G5+1))),0))</f>
        <v/>
      </c>
      <c r="H5" s="25" t="str">
        <f>IF('📋 سجل الأصول'!C5="","",IFERROR(MAX(0,MIN(('📋 سجل الأصول'!H5-IF('📋 سجل الأصول'!I5="",0,'📋 سجل الأصول'!I5)),('📋 سجل الأصول'!H5-IF('📋 سجل الأصول'!I5="",0,'📋 سجل الأصول'!I5))*'📋 سجل الأصول'!J5/365*MAX(0,MIN(EOMONTH(DATE(2026,2,1),0),IF('📋 سجل الأصول'!M5="",DATE(9999,12,31),'📋 سجل الأصول'!M5))-'📋 سجل الأصول'!G5+1))-MIN(('📋 سجل الأصول'!H5-IF('📋 سجل الأصول'!I5="",0,'📋 سجل الأصول'!I5)),('📋 سجل الأصول'!H5-IF('📋 سجل الأصول'!I5="",0,'📋 سجل الأصول'!I5))*'📋 سجل الأصول'!J5/365*MAX(0,MIN(EOMONTH(DATE(2026,2,1),-1),IF('📋 سجل الأصول'!M5="",DATE(9999,12,31),'📋 سجل الأصول'!M5))-'📋 سجل الأصول'!G5+1))),0))</f>
        <v/>
      </c>
      <c r="I5" s="25" t="str">
        <f>IF('📋 سجل الأصول'!C5="","",IFERROR(MAX(0,MIN(('📋 سجل الأصول'!H5-IF('📋 سجل الأصول'!I5="",0,'📋 سجل الأصول'!I5)),('📋 سجل الأصول'!H5-IF('📋 سجل الأصول'!I5="",0,'📋 سجل الأصول'!I5))*'📋 سجل الأصول'!J5/365*MAX(0,MIN(EOMONTH(DATE(2026,3,1),0),IF('📋 سجل الأصول'!M5="",DATE(9999,12,31),'📋 سجل الأصول'!M5))-'📋 سجل الأصول'!G5+1))-MIN(('📋 سجل الأصول'!H5-IF('📋 سجل الأصول'!I5="",0,'📋 سجل الأصول'!I5)),('📋 سجل الأصول'!H5-IF('📋 سجل الأصول'!I5="",0,'📋 سجل الأصول'!I5))*'📋 سجل الأصول'!J5/365*MAX(0,MIN(EOMONTH(DATE(2026,3,1),-1),IF('📋 سجل الأصول'!M5="",DATE(9999,12,31),'📋 سجل الأصول'!M5))-'📋 سجل الأصول'!G5+1))),0))</f>
        <v/>
      </c>
      <c r="J5" s="25" t="str">
        <f>IF('📋 سجل الأصول'!C5="","",IFERROR(MAX(0,MIN(('📋 سجل الأصول'!H5-IF('📋 سجل الأصول'!I5="",0,'📋 سجل الأصول'!I5)),('📋 سجل الأصول'!H5-IF('📋 سجل الأصول'!I5="",0,'📋 سجل الأصول'!I5))*'📋 سجل الأصول'!J5/365*MAX(0,MIN(EOMONTH(DATE(2026,4,1),0),IF('📋 سجل الأصول'!M5="",DATE(9999,12,31),'📋 سجل الأصول'!M5))-'📋 سجل الأصول'!G5+1))-MIN(('📋 سجل الأصول'!H5-IF('📋 سجل الأصول'!I5="",0,'📋 سجل الأصول'!I5)),('📋 سجل الأصول'!H5-IF('📋 سجل الأصول'!I5="",0,'📋 سجل الأصول'!I5))*'📋 سجل الأصول'!J5/365*MAX(0,MIN(EOMONTH(DATE(2026,4,1),-1),IF('📋 سجل الأصول'!M5="",DATE(9999,12,31),'📋 سجل الأصول'!M5))-'📋 سجل الأصول'!G5+1))),0))</f>
        <v/>
      </c>
      <c r="K5" s="25" t="str">
        <f>IF('📋 سجل الأصول'!C5="","",IFERROR(MAX(0,MIN(('📋 سجل الأصول'!H5-IF('📋 سجل الأصول'!I5="",0,'📋 سجل الأصول'!I5)),('📋 سجل الأصول'!H5-IF('📋 سجل الأصول'!I5="",0,'📋 سجل الأصول'!I5))*'📋 سجل الأصول'!J5/365*MAX(0,MIN(EOMONTH(DATE(2026,5,1),0),IF('📋 سجل الأصول'!M5="",DATE(9999,12,31),'📋 سجل الأصول'!M5))-'📋 سجل الأصول'!G5+1))-MIN(('📋 سجل الأصول'!H5-IF('📋 سجل الأصول'!I5="",0,'📋 سجل الأصول'!I5)),('📋 سجل الأصول'!H5-IF('📋 سجل الأصول'!I5="",0,'📋 سجل الأصول'!I5))*'📋 سجل الأصول'!J5/365*MAX(0,MIN(EOMONTH(DATE(2026,5,1),-1),IF('📋 سجل الأصول'!M5="",DATE(9999,12,31),'📋 سجل الأصول'!M5))-'📋 سجل الأصول'!G5+1))),0))</f>
        <v/>
      </c>
      <c r="L5" s="25" t="str">
        <f>IF('📋 سجل الأصول'!C5="","",IFERROR(MAX(0,MIN(('📋 سجل الأصول'!H5-IF('📋 سجل الأصول'!I5="",0,'📋 سجل الأصول'!I5)),('📋 سجل الأصول'!H5-IF('📋 سجل الأصول'!I5="",0,'📋 سجل الأصول'!I5))*'📋 سجل الأصول'!J5/365*MAX(0,MIN(EOMONTH(DATE(2026,6,1),0),IF('📋 سجل الأصول'!M5="",DATE(9999,12,31),'📋 سجل الأصول'!M5))-'📋 سجل الأصول'!G5+1))-MIN(('📋 سجل الأصول'!H5-IF('📋 سجل الأصول'!I5="",0,'📋 سجل الأصول'!I5)),('📋 سجل الأصول'!H5-IF('📋 سجل الأصول'!I5="",0,'📋 سجل الأصول'!I5))*'📋 سجل الأصول'!J5/365*MAX(0,MIN(EOMONTH(DATE(2026,6,1),-1),IF('📋 سجل الأصول'!M5="",DATE(9999,12,31),'📋 سجل الأصول'!M5))-'📋 سجل الأصول'!G5+1))),0))</f>
        <v/>
      </c>
      <c r="M5" s="25" t="str">
        <f>IF('📋 سجل الأصول'!C5="","",IFERROR(MAX(0,MIN(('📋 سجل الأصول'!H5-IF('📋 سجل الأصول'!I5="",0,'📋 سجل الأصول'!I5)),('📋 سجل الأصول'!H5-IF('📋 سجل الأصول'!I5="",0,'📋 سجل الأصول'!I5))*'📋 سجل الأصول'!J5/365*MAX(0,MIN(EOMONTH(DATE(2026,7,1),0),IF('📋 سجل الأصول'!M5="",DATE(9999,12,31),'📋 سجل الأصول'!M5))-'📋 سجل الأصول'!G5+1))-MIN(('📋 سجل الأصول'!H5-IF('📋 سجل الأصول'!I5="",0,'📋 سجل الأصول'!I5)),('📋 سجل الأصول'!H5-IF('📋 سجل الأصول'!I5="",0,'📋 سجل الأصول'!I5))*'📋 سجل الأصول'!J5/365*MAX(0,MIN(EOMONTH(DATE(2026,7,1),-1),IF('📋 سجل الأصول'!M5="",DATE(9999,12,31),'📋 سجل الأصول'!M5))-'📋 سجل الأصول'!G5+1))),0))</f>
        <v/>
      </c>
      <c r="N5" s="25" t="str">
        <f>IF('📋 سجل الأصول'!C5="","",IFERROR(MAX(0,MIN(('📋 سجل الأصول'!H5-IF('📋 سجل الأصول'!I5="",0,'📋 سجل الأصول'!I5)),('📋 سجل الأصول'!H5-IF('📋 سجل الأصول'!I5="",0,'📋 سجل الأصول'!I5))*'📋 سجل الأصول'!J5/365*MAX(0,MIN(EOMONTH(DATE(2026,8,1),0),IF('📋 سجل الأصول'!M5="",DATE(9999,12,31),'📋 سجل الأصول'!M5))-'📋 سجل الأصول'!G5+1))-MIN(('📋 سجل الأصول'!H5-IF('📋 سجل الأصول'!I5="",0,'📋 سجل الأصول'!I5)),('📋 سجل الأصول'!H5-IF('📋 سجل الأصول'!I5="",0,'📋 سجل الأصول'!I5))*'📋 سجل الأصول'!J5/365*MAX(0,MIN(EOMONTH(DATE(2026,8,1),-1),IF('📋 سجل الأصول'!M5="",DATE(9999,12,31),'📋 سجل الأصول'!M5))-'📋 سجل الأصول'!G5+1))),0))</f>
        <v/>
      </c>
      <c r="O5" s="25" t="str">
        <f>IF('📋 سجل الأصول'!C5="","",IFERROR(MAX(0,MIN(('📋 سجل الأصول'!H5-IF('📋 سجل الأصول'!I5="",0,'📋 سجل الأصول'!I5)),('📋 سجل الأصول'!H5-IF('📋 سجل الأصول'!I5="",0,'📋 سجل الأصول'!I5))*'📋 سجل الأصول'!J5/365*MAX(0,MIN(EOMONTH(DATE(2026,9,1),0),IF('📋 سجل الأصول'!M5="",DATE(9999,12,31),'📋 سجل الأصول'!M5))-'📋 سجل الأصول'!G5+1))-MIN(('📋 سجل الأصول'!H5-IF('📋 سجل الأصول'!I5="",0,'📋 سجل الأصول'!I5)),('📋 سجل الأصول'!H5-IF('📋 سجل الأصول'!I5="",0,'📋 سجل الأصول'!I5))*'📋 سجل الأصول'!J5/365*MAX(0,MIN(EOMONTH(DATE(2026,9,1),-1),IF('📋 سجل الأصول'!M5="",DATE(9999,12,31),'📋 سجل الأصول'!M5))-'📋 سجل الأصول'!G5+1))),0))</f>
        <v/>
      </c>
      <c r="P5" s="25" t="str">
        <f>IF('📋 سجل الأصول'!C5="","",IFERROR(MAX(0,MIN(('📋 سجل الأصول'!H5-IF('📋 سجل الأصول'!I5="",0,'📋 سجل الأصول'!I5)),('📋 سجل الأصول'!H5-IF('📋 سجل الأصول'!I5="",0,'📋 سجل الأصول'!I5))*'📋 سجل الأصول'!J5/365*MAX(0,MIN(EOMONTH(DATE(2026,10,1),0),IF('📋 سجل الأصول'!M5="",DATE(9999,12,31),'📋 سجل الأصول'!M5))-'📋 سجل الأصول'!G5+1))-MIN(('📋 سجل الأصول'!H5-IF('📋 سجل الأصول'!I5="",0,'📋 سجل الأصول'!I5)),('📋 سجل الأصول'!H5-IF('📋 سجل الأصول'!I5="",0,'📋 سجل الأصول'!I5))*'📋 سجل الأصول'!J5/365*MAX(0,MIN(EOMONTH(DATE(2026,10,1),-1),IF('📋 سجل الأصول'!M5="",DATE(9999,12,31),'📋 سجل الأصول'!M5))-'📋 سجل الأصول'!G5+1))),0))</f>
        <v/>
      </c>
      <c r="Q5" s="25" t="str">
        <f>IF('📋 سجل الأصول'!C5="","",IFERROR(MAX(0,MIN(('📋 سجل الأصول'!H5-IF('📋 سجل الأصول'!I5="",0,'📋 سجل الأصول'!I5)),('📋 سجل الأصول'!H5-IF('📋 سجل الأصول'!I5="",0,'📋 سجل الأصول'!I5))*'📋 سجل الأصول'!J5/365*MAX(0,MIN(EOMONTH(DATE(2026,11,1),0),IF('📋 سجل الأصول'!M5="",DATE(9999,12,31),'📋 سجل الأصول'!M5))-'📋 سجل الأصول'!G5+1))-MIN(('📋 سجل الأصول'!H5-IF('📋 سجل الأصول'!I5="",0,'📋 سجل الأصول'!I5)),('📋 سجل الأصول'!H5-IF('📋 سجل الأصول'!I5="",0,'📋 سجل الأصول'!I5))*'📋 سجل الأصول'!J5/365*MAX(0,MIN(EOMONTH(DATE(2026,11,1),-1),IF('📋 سجل الأصول'!M5="",DATE(9999,12,31),'📋 سجل الأصول'!M5))-'📋 سجل الأصول'!G5+1))),0))</f>
        <v/>
      </c>
      <c r="R5" s="25" t="str">
        <f>IF('📋 سجل الأصول'!C5="","",IFERROR(MAX(0,MIN(('📋 سجل الأصول'!H5-IF('📋 سجل الأصول'!I5="",0,'📋 سجل الأصول'!I5)),('📋 سجل الأصول'!H5-IF('📋 سجل الأصول'!I5="",0,'📋 سجل الأصول'!I5))*'📋 سجل الأصول'!J5/365*MAX(0,MIN(EOMONTH(DATE(2026,12,1),0),IF('📋 سجل الأصول'!M5="",DATE(9999,12,31),'📋 سجل الأصول'!M5))-'📋 سجل الأصول'!G5+1))-MIN(('📋 سجل الأصول'!H5-IF('📋 سجل الأصول'!I5="",0,'📋 سجل الأصول'!I5)),('📋 سجل الأصول'!H5-IF('📋 سجل الأصول'!I5="",0,'📋 سجل الأصول'!I5))*'📋 سجل الأصول'!J5/365*MAX(0,MIN(EOMONTH(DATE(2026,12,1),-1),IF('📋 سجل الأصول'!M5="",DATE(9999,12,31),'📋 سجل الأصول'!M5))-'📋 سجل الأصول'!G5+1))),0))</f>
        <v/>
      </c>
    </row>
    <row r="6" spans="1:18" ht="24.75" customHeight="1" x14ac:dyDescent="0.25">
      <c r="A6" s="26" t="str">
        <f>IF('📋 سجل الأصول'!C6="","",'📋 سجل الأصول'!A6)</f>
        <v/>
      </c>
      <c r="B6" s="26" t="str">
        <f>IF('📋 سجل الأصول'!C6="","",'📋 سجل الأصول'!B6)</f>
        <v/>
      </c>
      <c r="C6" s="38" t="str">
        <f>IF('📋 سجل الأصول'!C6="","",'📋 سجل الأصول'!C6)</f>
        <v/>
      </c>
      <c r="D6" s="26" t="str">
        <f>IF('📋 سجل الأصول'!C6="","",'📋 سجل الأصول'!E6)</f>
        <v/>
      </c>
      <c r="E6" s="39" t="str">
        <f>IF('📋 سجل الأصول'!C6="","",'📋 سجل الأصول'!G6)</f>
        <v/>
      </c>
      <c r="F6" s="33" t="str">
        <f>IF('📋 سجل الأصول'!C6="","",'📋 سجل الأصول'!H6)</f>
        <v/>
      </c>
      <c r="G6" s="33" t="str">
        <f>IF('📋 سجل الأصول'!C6="","",IFERROR(MAX(0,MIN(('📋 سجل الأصول'!H6-IF('📋 سجل الأصول'!I6="",0,'📋 سجل الأصول'!I6)),('📋 سجل الأصول'!H6-IF('📋 سجل الأصول'!I6="",0,'📋 سجل الأصول'!I6))*'📋 سجل الأصول'!J6/365*MAX(0,MIN(EOMONTH(DATE(2026,1,1),0),IF('📋 سجل الأصول'!M6="",DATE(9999,12,31),'📋 سجل الأصول'!M6))-'📋 سجل الأصول'!G6+1))-MIN(('📋 سجل الأصول'!H6-IF('📋 سجل الأصول'!I6="",0,'📋 سجل الأصول'!I6)),('📋 سجل الأصول'!H6-IF('📋 سجل الأصول'!I6="",0,'📋 سجل الأصول'!I6))*'📋 سجل الأصول'!J6/365*MAX(0,MIN(EOMONTH(DATE(2026,1,1),-1),IF('📋 سجل الأصول'!M6="",DATE(9999,12,31),'📋 سجل الأصول'!M6))-'📋 سجل الأصول'!G6+1))),0))</f>
        <v/>
      </c>
      <c r="H6" s="33" t="str">
        <f>IF('📋 سجل الأصول'!C6="","",IFERROR(MAX(0,MIN(('📋 سجل الأصول'!H6-IF('📋 سجل الأصول'!I6="",0,'📋 سجل الأصول'!I6)),('📋 سجل الأصول'!H6-IF('📋 سجل الأصول'!I6="",0,'📋 سجل الأصول'!I6))*'📋 سجل الأصول'!J6/365*MAX(0,MIN(EOMONTH(DATE(2026,2,1),0),IF('📋 سجل الأصول'!M6="",DATE(9999,12,31),'📋 سجل الأصول'!M6))-'📋 سجل الأصول'!G6+1))-MIN(('📋 سجل الأصول'!H6-IF('📋 سجل الأصول'!I6="",0,'📋 سجل الأصول'!I6)),('📋 سجل الأصول'!H6-IF('📋 سجل الأصول'!I6="",0,'📋 سجل الأصول'!I6))*'📋 سجل الأصول'!J6/365*MAX(0,MIN(EOMONTH(DATE(2026,2,1),-1),IF('📋 سجل الأصول'!M6="",DATE(9999,12,31),'📋 سجل الأصول'!M6))-'📋 سجل الأصول'!G6+1))),0))</f>
        <v/>
      </c>
      <c r="I6" s="33" t="str">
        <f>IF('📋 سجل الأصول'!C6="","",IFERROR(MAX(0,MIN(('📋 سجل الأصول'!H6-IF('📋 سجل الأصول'!I6="",0,'📋 سجل الأصول'!I6)),('📋 سجل الأصول'!H6-IF('📋 سجل الأصول'!I6="",0,'📋 سجل الأصول'!I6))*'📋 سجل الأصول'!J6/365*MAX(0,MIN(EOMONTH(DATE(2026,3,1),0),IF('📋 سجل الأصول'!M6="",DATE(9999,12,31),'📋 سجل الأصول'!M6))-'📋 سجل الأصول'!G6+1))-MIN(('📋 سجل الأصول'!H6-IF('📋 سجل الأصول'!I6="",0,'📋 سجل الأصول'!I6)),('📋 سجل الأصول'!H6-IF('📋 سجل الأصول'!I6="",0,'📋 سجل الأصول'!I6))*'📋 سجل الأصول'!J6/365*MAX(0,MIN(EOMONTH(DATE(2026,3,1),-1),IF('📋 سجل الأصول'!M6="",DATE(9999,12,31),'📋 سجل الأصول'!M6))-'📋 سجل الأصول'!G6+1))),0))</f>
        <v/>
      </c>
      <c r="J6" s="33" t="str">
        <f>IF('📋 سجل الأصول'!C6="","",IFERROR(MAX(0,MIN(('📋 سجل الأصول'!H6-IF('📋 سجل الأصول'!I6="",0,'📋 سجل الأصول'!I6)),('📋 سجل الأصول'!H6-IF('📋 سجل الأصول'!I6="",0,'📋 سجل الأصول'!I6))*'📋 سجل الأصول'!J6/365*MAX(0,MIN(EOMONTH(DATE(2026,4,1),0),IF('📋 سجل الأصول'!M6="",DATE(9999,12,31),'📋 سجل الأصول'!M6))-'📋 سجل الأصول'!G6+1))-MIN(('📋 سجل الأصول'!H6-IF('📋 سجل الأصول'!I6="",0,'📋 سجل الأصول'!I6)),('📋 سجل الأصول'!H6-IF('📋 سجل الأصول'!I6="",0,'📋 سجل الأصول'!I6))*'📋 سجل الأصول'!J6/365*MAX(0,MIN(EOMONTH(DATE(2026,4,1),-1),IF('📋 سجل الأصول'!M6="",DATE(9999,12,31),'📋 سجل الأصول'!M6))-'📋 سجل الأصول'!G6+1))),0))</f>
        <v/>
      </c>
      <c r="K6" s="33" t="str">
        <f>IF('📋 سجل الأصول'!C6="","",IFERROR(MAX(0,MIN(('📋 سجل الأصول'!H6-IF('📋 سجل الأصول'!I6="",0,'📋 سجل الأصول'!I6)),('📋 سجل الأصول'!H6-IF('📋 سجل الأصول'!I6="",0,'📋 سجل الأصول'!I6))*'📋 سجل الأصول'!J6/365*MAX(0,MIN(EOMONTH(DATE(2026,5,1),0),IF('📋 سجل الأصول'!M6="",DATE(9999,12,31),'📋 سجل الأصول'!M6))-'📋 سجل الأصول'!G6+1))-MIN(('📋 سجل الأصول'!H6-IF('📋 سجل الأصول'!I6="",0,'📋 سجل الأصول'!I6)),('📋 سجل الأصول'!H6-IF('📋 سجل الأصول'!I6="",0,'📋 سجل الأصول'!I6))*'📋 سجل الأصول'!J6/365*MAX(0,MIN(EOMONTH(DATE(2026,5,1),-1),IF('📋 سجل الأصول'!M6="",DATE(9999,12,31),'📋 سجل الأصول'!M6))-'📋 سجل الأصول'!G6+1))),0))</f>
        <v/>
      </c>
      <c r="L6" s="33" t="str">
        <f>IF('📋 سجل الأصول'!C6="","",IFERROR(MAX(0,MIN(('📋 سجل الأصول'!H6-IF('📋 سجل الأصول'!I6="",0,'📋 سجل الأصول'!I6)),('📋 سجل الأصول'!H6-IF('📋 سجل الأصول'!I6="",0,'📋 سجل الأصول'!I6))*'📋 سجل الأصول'!J6/365*MAX(0,MIN(EOMONTH(DATE(2026,6,1),0),IF('📋 سجل الأصول'!M6="",DATE(9999,12,31),'📋 سجل الأصول'!M6))-'📋 سجل الأصول'!G6+1))-MIN(('📋 سجل الأصول'!H6-IF('📋 سجل الأصول'!I6="",0,'📋 سجل الأصول'!I6)),('📋 سجل الأصول'!H6-IF('📋 سجل الأصول'!I6="",0,'📋 سجل الأصول'!I6))*'📋 سجل الأصول'!J6/365*MAX(0,MIN(EOMONTH(DATE(2026,6,1),-1),IF('📋 سجل الأصول'!M6="",DATE(9999,12,31),'📋 سجل الأصول'!M6))-'📋 سجل الأصول'!G6+1))),0))</f>
        <v/>
      </c>
      <c r="M6" s="33" t="str">
        <f>IF('📋 سجل الأصول'!C6="","",IFERROR(MAX(0,MIN(('📋 سجل الأصول'!H6-IF('📋 سجل الأصول'!I6="",0,'📋 سجل الأصول'!I6)),('📋 سجل الأصول'!H6-IF('📋 سجل الأصول'!I6="",0,'📋 سجل الأصول'!I6))*'📋 سجل الأصول'!J6/365*MAX(0,MIN(EOMONTH(DATE(2026,7,1),0),IF('📋 سجل الأصول'!M6="",DATE(9999,12,31),'📋 سجل الأصول'!M6))-'📋 سجل الأصول'!G6+1))-MIN(('📋 سجل الأصول'!H6-IF('📋 سجل الأصول'!I6="",0,'📋 سجل الأصول'!I6)),('📋 سجل الأصول'!H6-IF('📋 سجل الأصول'!I6="",0,'📋 سجل الأصول'!I6))*'📋 سجل الأصول'!J6/365*MAX(0,MIN(EOMONTH(DATE(2026,7,1),-1),IF('📋 سجل الأصول'!M6="",DATE(9999,12,31),'📋 سجل الأصول'!M6))-'📋 سجل الأصول'!G6+1))),0))</f>
        <v/>
      </c>
      <c r="N6" s="33" t="str">
        <f>IF('📋 سجل الأصول'!C6="","",IFERROR(MAX(0,MIN(('📋 سجل الأصول'!H6-IF('📋 سجل الأصول'!I6="",0,'📋 سجل الأصول'!I6)),('📋 سجل الأصول'!H6-IF('📋 سجل الأصول'!I6="",0,'📋 سجل الأصول'!I6))*'📋 سجل الأصول'!J6/365*MAX(0,MIN(EOMONTH(DATE(2026,8,1),0),IF('📋 سجل الأصول'!M6="",DATE(9999,12,31),'📋 سجل الأصول'!M6))-'📋 سجل الأصول'!G6+1))-MIN(('📋 سجل الأصول'!H6-IF('📋 سجل الأصول'!I6="",0,'📋 سجل الأصول'!I6)),('📋 سجل الأصول'!H6-IF('📋 سجل الأصول'!I6="",0,'📋 سجل الأصول'!I6))*'📋 سجل الأصول'!J6/365*MAX(0,MIN(EOMONTH(DATE(2026,8,1),-1),IF('📋 سجل الأصول'!M6="",DATE(9999,12,31),'📋 سجل الأصول'!M6))-'📋 سجل الأصول'!G6+1))),0))</f>
        <v/>
      </c>
      <c r="O6" s="33" t="str">
        <f>IF('📋 سجل الأصول'!C6="","",IFERROR(MAX(0,MIN(('📋 سجل الأصول'!H6-IF('📋 سجل الأصول'!I6="",0,'📋 سجل الأصول'!I6)),('📋 سجل الأصول'!H6-IF('📋 سجل الأصول'!I6="",0,'📋 سجل الأصول'!I6))*'📋 سجل الأصول'!J6/365*MAX(0,MIN(EOMONTH(DATE(2026,9,1),0),IF('📋 سجل الأصول'!M6="",DATE(9999,12,31),'📋 سجل الأصول'!M6))-'📋 سجل الأصول'!G6+1))-MIN(('📋 سجل الأصول'!H6-IF('📋 سجل الأصول'!I6="",0,'📋 سجل الأصول'!I6)),('📋 سجل الأصول'!H6-IF('📋 سجل الأصول'!I6="",0,'📋 سجل الأصول'!I6))*'📋 سجل الأصول'!J6/365*MAX(0,MIN(EOMONTH(DATE(2026,9,1),-1),IF('📋 سجل الأصول'!M6="",DATE(9999,12,31),'📋 سجل الأصول'!M6))-'📋 سجل الأصول'!G6+1))),0))</f>
        <v/>
      </c>
      <c r="P6" s="33" t="str">
        <f>IF('📋 سجل الأصول'!C6="","",IFERROR(MAX(0,MIN(('📋 سجل الأصول'!H6-IF('📋 سجل الأصول'!I6="",0,'📋 سجل الأصول'!I6)),('📋 سجل الأصول'!H6-IF('📋 سجل الأصول'!I6="",0,'📋 سجل الأصول'!I6))*'📋 سجل الأصول'!J6/365*MAX(0,MIN(EOMONTH(DATE(2026,10,1),0),IF('📋 سجل الأصول'!M6="",DATE(9999,12,31),'📋 سجل الأصول'!M6))-'📋 سجل الأصول'!G6+1))-MIN(('📋 سجل الأصول'!H6-IF('📋 سجل الأصول'!I6="",0,'📋 سجل الأصول'!I6)),('📋 سجل الأصول'!H6-IF('📋 سجل الأصول'!I6="",0,'📋 سجل الأصول'!I6))*'📋 سجل الأصول'!J6/365*MAX(0,MIN(EOMONTH(DATE(2026,10,1),-1),IF('📋 سجل الأصول'!M6="",DATE(9999,12,31),'📋 سجل الأصول'!M6))-'📋 سجل الأصول'!G6+1))),0))</f>
        <v/>
      </c>
      <c r="Q6" s="33" t="str">
        <f>IF('📋 سجل الأصول'!C6="","",IFERROR(MAX(0,MIN(('📋 سجل الأصول'!H6-IF('📋 سجل الأصول'!I6="",0,'📋 سجل الأصول'!I6)),('📋 سجل الأصول'!H6-IF('📋 سجل الأصول'!I6="",0,'📋 سجل الأصول'!I6))*'📋 سجل الأصول'!J6/365*MAX(0,MIN(EOMONTH(DATE(2026,11,1),0),IF('📋 سجل الأصول'!M6="",DATE(9999,12,31),'📋 سجل الأصول'!M6))-'📋 سجل الأصول'!G6+1))-MIN(('📋 سجل الأصول'!H6-IF('📋 سجل الأصول'!I6="",0,'📋 سجل الأصول'!I6)),('📋 سجل الأصول'!H6-IF('📋 سجل الأصول'!I6="",0,'📋 سجل الأصول'!I6))*'📋 سجل الأصول'!J6/365*MAX(0,MIN(EOMONTH(DATE(2026,11,1),-1),IF('📋 سجل الأصول'!M6="",DATE(9999,12,31),'📋 سجل الأصول'!M6))-'📋 سجل الأصول'!G6+1))),0))</f>
        <v/>
      </c>
      <c r="R6" s="33" t="str">
        <f>IF('📋 سجل الأصول'!C6="","",IFERROR(MAX(0,MIN(('📋 سجل الأصول'!H6-IF('📋 سجل الأصول'!I6="",0,'📋 سجل الأصول'!I6)),('📋 سجل الأصول'!H6-IF('📋 سجل الأصول'!I6="",0,'📋 سجل الأصول'!I6))*'📋 سجل الأصول'!J6/365*MAX(0,MIN(EOMONTH(DATE(2026,12,1),0),IF('📋 سجل الأصول'!M6="",DATE(9999,12,31),'📋 سجل الأصول'!M6))-'📋 سجل الأصول'!G6+1))-MIN(('📋 سجل الأصول'!H6-IF('📋 سجل الأصول'!I6="",0,'📋 سجل الأصول'!I6)),('📋 سجل الأصول'!H6-IF('📋 سجل الأصول'!I6="",0,'📋 سجل الأصول'!I6))*'📋 سجل الأصول'!J6/365*MAX(0,MIN(EOMONTH(DATE(2026,12,1),-1),IF('📋 سجل الأصول'!M6="",DATE(9999,12,31),'📋 سجل الأصول'!M6))-'📋 سجل الأصول'!G6+1))),0))</f>
        <v/>
      </c>
    </row>
    <row r="7" spans="1:18" ht="24.75" customHeight="1" x14ac:dyDescent="0.25">
      <c r="A7" s="18" t="str">
        <f>IF('📋 سجل الأصول'!C7="","",'📋 سجل الأصول'!A7)</f>
        <v/>
      </c>
      <c r="B7" s="18" t="str">
        <f>IF('📋 سجل الأصول'!C7="","",'📋 سجل الأصول'!B7)</f>
        <v/>
      </c>
      <c r="C7" s="36" t="str">
        <f>IF('📋 سجل الأصول'!C7="","",'📋 سجل الأصول'!C7)</f>
        <v/>
      </c>
      <c r="D7" s="18" t="str">
        <f>IF('📋 سجل الأصول'!C7="","",'📋 سجل الأصول'!E7)</f>
        <v/>
      </c>
      <c r="E7" s="37" t="str">
        <f>IF('📋 سجل الأصول'!C7="","",'📋 سجل الأصول'!G7)</f>
        <v/>
      </c>
      <c r="F7" s="25" t="str">
        <f>IF('📋 سجل الأصول'!C7="","",'📋 سجل الأصول'!H7)</f>
        <v/>
      </c>
      <c r="G7" s="25" t="str">
        <f>IF('📋 سجل الأصول'!C7="","",IFERROR(MAX(0,MIN(('📋 سجل الأصول'!H7-IF('📋 سجل الأصول'!I7="",0,'📋 سجل الأصول'!I7)),('📋 سجل الأصول'!H7-IF('📋 سجل الأصول'!I7="",0,'📋 سجل الأصول'!I7))*'📋 سجل الأصول'!J7/365*MAX(0,MIN(EOMONTH(DATE(2026,1,1),0),IF('📋 سجل الأصول'!M7="",DATE(9999,12,31),'📋 سجل الأصول'!M7))-'📋 سجل الأصول'!G7+1))-MIN(('📋 سجل الأصول'!H7-IF('📋 سجل الأصول'!I7="",0,'📋 سجل الأصول'!I7)),('📋 سجل الأصول'!H7-IF('📋 سجل الأصول'!I7="",0,'📋 سجل الأصول'!I7))*'📋 سجل الأصول'!J7/365*MAX(0,MIN(EOMONTH(DATE(2026,1,1),-1),IF('📋 سجل الأصول'!M7="",DATE(9999,12,31),'📋 سجل الأصول'!M7))-'📋 سجل الأصول'!G7+1))),0))</f>
        <v/>
      </c>
      <c r="H7" s="25" t="str">
        <f>IF('📋 سجل الأصول'!C7="","",IFERROR(MAX(0,MIN(('📋 سجل الأصول'!H7-IF('📋 سجل الأصول'!I7="",0,'📋 سجل الأصول'!I7)),('📋 سجل الأصول'!H7-IF('📋 سجل الأصول'!I7="",0,'📋 سجل الأصول'!I7))*'📋 سجل الأصول'!J7/365*MAX(0,MIN(EOMONTH(DATE(2026,2,1),0),IF('📋 سجل الأصول'!M7="",DATE(9999,12,31),'📋 سجل الأصول'!M7))-'📋 سجل الأصول'!G7+1))-MIN(('📋 سجل الأصول'!H7-IF('📋 سجل الأصول'!I7="",0,'📋 سجل الأصول'!I7)),('📋 سجل الأصول'!H7-IF('📋 سجل الأصول'!I7="",0,'📋 سجل الأصول'!I7))*'📋 سجل الأصول'!J7/365*MAX(0,MIN(EOMONTH(DATE(2026,2,1),-1),IF('📋 سجل الأصول'!M7="",DATE(9999,12,31),'📋 سجل الأصول'!M7))-'📋 سجل الأصول'!G7+1))),0))</f>
        <v/>
      </c>
      <c r="I7" s="25" t="str">
        <f>IF('📋 سجل الأصول'!C7="","",IFERROR(MAX(0,MIN(('📋 سجل الأصول'!H7-IF('📋 سجل الأصول'!I7="",0,'📋 سجل الأصول'!I7)),('📋 سجل الأصول'!H7-IF('📋 سجل الأصول'!I7="",0,'📋 سجل الأصول'!I7))*'📋 سجل الأصول'!J7/365*MAX(0,MIN(EOMONTH(DATE(2026,3,1),0),IF('📋 سجل الأصول'!M7="",DATE(9999,12,31),'📋 سجل الأصول'!M7))-'📋 سجل الأصول'!G7+1))-MIN(('📋 سجل الأصول'!H7-IF('📋 سجل الأصول'!I7="",0,'📋 سجل الأصول'!I7)),('📋 سجل الأصول'!H7-IF('📋 سجل الأصول'!I7="",0,'📋 سجل الأصول'!I7))*'📋 سجل الأصول'!J7/365*MAX(0,MIN(EOMONTH(DATE(2026,3,1),-1),IF('📋 سجل الأصول'!M7="",DATE(9999,12,31),'📋 سجل الأصول'!M7))-'📋 سجل الأصول'!G7+1))),0))</f>
        <v/>
      </c>
      <c r="J7" s="25" t="str">
        <f>IF('📋 سجل الأصول'!C7="","",IFERROR(MAX(0,MIN(('📋 سجل الأصول'!H7-IF('📋 سجل الأصول'!I7="",0,'📋 سجل الأصول'!I7)),('📋 سجل الأصول'!H7-IF('📋 سجل الأصول'!I7="",0,'📋 سجل الأصول'!I7))*'📋 سجل الأصول'!J7/365*MAX(0,MIN(EOMONTH(DATE(2026,4,1),0),IF('📋 سجل الأصول'!M7="",DATE(9999,12,31),'📋 سجل الأصول'!M7))-'📋 سجل الأصول'!G7+1))-MIN(('📋 سجل الأصول'!H7-IF('📋 سجل الأصول'!I7="",0,'📋 سجل الأصول'!I7)),('📋 سجل الأصول'!H7-IF('📋 سجل الأصول'!I7="",0,'📋 سجل الأصول'!I7))*'📋 سجل الأصول'!J7/365*MAX(0,MIN(EOMONTH(DATE(2026,4,1),-1),IF('📋 سجل الأصول'!M7="",DATE(9999,12,31),'📋 سجل الأصول'!M7))-'📋 سجل الأصول'!G7+1))),0))</f>
        <v/>
      </c>
      <c r="K7" s="25" t="str">
        <f>IF('📋 سجل الأصول'!C7="","",IFERROR(MAX(0,MIN(('📋 سجل الأصول'!H7-IF('📋 سجل الأصول'!I7="",0,'📋 سجل الأصول'!I7)),('📋 سجل الأصول'!H7-IF('📋 سجل الأصول'!I7="",0,'📋 سجل الأصول'!I7))*'📋 سجل الأصول'!J7/365*MAX(0,MIN(EOMONTH(DATE(2026,5,1),0),IF('📋 سجل الأصول'!M7="",DATE(9999,12,31),'📋 سجل الأصول'!M7))-'📋 سجل الأصول'!G7+1))-MIN(('📋 سجل الأصول'!H7-IF('📋 سجل الأصول'!I7="",0,'📋 سجل الأصول'!I7)),('📋 سجل الأصول'!H7-IF('📋 سجل الأصول'!I7="",0,'📋 سجل الأصول'!I7))*'📋 سجل الأصول'!J7/365*MAX(0,MIN(EOMONTH(DATE(2026,5,1),-1),IF('📋 سجل الأصول'!M7="",DATE(9999,12,31),'📋 سجل الأصول'!M7))-'📋 سجل الأصول'!G7+1))),0))</f>
        <v/>
      </c>
      <c r="L7" s="25" t="str">
        <f>IF('📋 سجل الأصول'!C7="","",IFERROR(MAX(0,MIN(('📋 سجل الأصول'!H7-IF('📋 سجل الأصول'!I7="",0,'📋 سجل الأصول'!I7)),('📋 سجل الأصول'!H7-IF('📋 سجل الأصول'!I7="",0,'📋 سجل الأصول'!I7))*'📋 سجل الأصول'!J7/365*MAX(0,MIN(EOMONTH(DATE(2026,6,1),0),IF('📋 سجل الأصول'!M7="",DATE(9999,12,31),'📋 سجل الأصول'!M7))-'📋 سجل الأصول'!G7+1))-MIN(('📋 سجل الأصول'!H7-IF('📋 سجل الأصول'!I7="",0,'📋 سجل الأصول'!I7)),('📋 سجل الأصول'!H7-IF('📋 سجل الأصول'!I7="",0,'📋 سجل الأصول'!I7))*'📋 سجل الأصول'!J7/365*MAX(0,MIN(EOMONTH(DATE(2026,6,1),-1),IF('📋 سجل الأصول'!M7="",DATE(9999,12,31),'📋 سجل الأصول'!M7))-'📋 سجل الأصول'!G7+1))),0))</f>
        <v/>
      </c>
      <c r="M7" s="25" t="str">
        <f>IF('📋 سجل الأصول'!C7="","",IFERROR(MAX(0,MIN(('📋 سجل الأصول'!H7-IF('📋 سجل الأصول'!I7="",0,'📋 سجل الأصول'!I7)),('📋 سجل الأصول'!H7-IF('📋 سجل الأصول'!I7="",0,'📋 سجل الأصول'!I7))*'📋 سجل الأصول'!J7/365*MAX(0,MIN(EOMONTH(DATE(2026,7,1),0),IF('📋 سجل الأصول'!M7="",DATE(9999,12,31),'📋 سجل الأصول'!M7))-'📋 سجل الأصول'!G7+1))-MIN(('📋 سجل الأصول'!H7-IF('📋 سجل الأصول'!I7="",0,'📋 سجل الأصول'!I7)),('📋 سجل الأصول'!H7-IF('📋 سجل الأصول'!I7="",0,'📋 سجل الأصول'!I7))*'📋 سجل الأصول'!J7/365*MAX(0,MIN(EOMONTH(DATE(2026,7,1),-1),IF('📋 سجل الأصول'!M7="",DATE(9999,12,31),'📋 سجل الأصول'!M7))-'📋 سجل الأصول'!G7+1))),0))</f>
        <v/>
      </c>
      <c r="N7" s="25" t="str">
        <f>IF('📋 سجل الأصول'!C7="","",IFERROR(MAX(0,MIN(('📋 سجل الأصول'!H7-IF('📋 سجل الأصول'!I7="",0,'📋 سجل الأصول'!I7)),('📋 سجل الأصول'!H7-IF('📋 سجل الأصول'!I7="",0,'📋 سجل الأصول'!I7))*'📋 سجل الأصول'!J7/365*MAX(0,MIN(EOMONTH(DATE(2026,8,1),0),IF('📋 سجل الأصول'!M7="",DATE(9999,12,31),'📋 سجل الأصول'!M7))-'📋 سجل الأصول'!G7+1))-MIN(('📋 سجل الأصول'!H7-IF('📋 سجل الأصول'!I7="",0,'📋 سجل الأصول'!I7)),('📋 سجل الأصول'!H7-IF('📋 سجل الأصول'!I7="",0,'📋 سجل الأصول'!I7))*'📋 سجل الأصول'!J7/365*MAX(0,MIN(EOMONTH(DATE(2026,8,1),-1),IF('📋 سجل الأصول'!M7="",DATE(9999,12,31),'📋 سجل الأصول'!M7))-'📋 سجل الأصول'!G7+1))),0))</f>
        <v/>
      </c>
      <c r="O7" s="25" t="str">
        <f>IF('📋 سجل الأصول'!C7="","",IFERROR(MAX(0,MIN(('📋 سجل الأصول'!H7-IF('📋 سجل الأصول'!I7="",0,'📋 سجل الأصول'!I7)),('📋 سجل الأصول'!H7-IF('📋 سجل الأصول'!I7="",0,'📋 سجل الأصول'!I7))*'📋 سجل الأصول'!J7/365*MAX(0,MIN(EOMONTH(DATE(2026,9,1),0),IF('📋 سجل الأصول'!M7="",DATE(9999,12,31),'📋 سجل الأصول'!M7))-'📋 سجل الأصول'!G7+1))-MIN(('📋 سجل الأصول'!H7-IF('📋 سجل الأصول'!I7="",0,'📋 سجل الأصول'!I7)),('📋 سجل الأصول'!H7-IF('📋 سجل الأصول'!I7="",0,'📋 سجل الأصول'!I7))*'📋 سجل الأصول'!J7/365*MAX(0,MIN(EOMONTH(DATE(2026,9,1),-1),IF('📋 سجل الأصول'!M7="",DATE(9999,12,31),'📋 سجل الأصول'!M7))-'📋 سجل الأصول'!G7+1))),0))</f>
        <v/>
      </c>
      <c r="P7" s="25" t="str">
        <f>IF('📋 سجل الأصول'!C7="","",IFERROR(MAX(0,MIN(('📋 سجل الأصول'!H7-IF('📋 سجل الأصول'!I7="",0,'📋 سجل الأصول'!I7)),('📋 سجل الأصول'!H7-IF('📋 سجل الأصول'!I7="",0,'📋 سجل الأصول'!I7))*'📋 سجل الأصول'!J7/365*MAX(0,MIN(EOMONTH(DATE(2026,10,1),0),IF('📋 سجل الأصول'!M7="",DATE(9999,12,31),'📋 سجل الأصول'!M7))-'📋 سجل الأصول'!G7+1))-MIN(('📋 سجل الأصول'!H7-IF('📋 سجل الأصول'!I7="",0,'📋 سجل الأصول'!I7)),('📋 سجل الأصول'!H7-IF('📋 سجل الأصول'!I7="",0,'📋 سجل الأصول'!I7))*'📋 سجل الأصول'!J7/365*MAX(0,MIN(EOMONTH(DATE(2026,10,1),-1),IF('📋 سجل الأصول'!M7="",DATE(9999,12,31),'📋 سجل الأصول'!M7))-'📋 سجل الأصول'!G7+1))),0))</f>
        <v/>
      </c>
      <c r="Q7" s="25" t="str">
        <f>IF('📋 سجل الأصول'!C7="","",IFERROR(MAX(0,MIN(('📋 سجل الأصول'!H7-IF('📋 سجل الأصول'!I7="",0,'📋 سجل الأصول'!I7)),('📋 سجل الأصول'!H7-IF('📋 سجل الأصول'!I7="",0,'📋 سجل الأصول'!I7))*'📋 سجل الأصول'!J7/365*MAX(0,MIN(EOMONTH(DATE(2026,11,1),0),IF('📋 سجل الأصول'!M7="",DATE(9999,12,31),'📋 سجل الأصول'!M7))-'📋 سجل الأصول'!G7+1))-MIN(('📋 سجل الأصول'!H7-IF('📋 سجل الأصول'!I7="",0,'📋 سجل الأصول'!I7)),('📋 سجل الأصول'!H7-IF('📋 سجل الأصول'!I7="",0,'📋 سجل الأصول'!I7))*'📋 سجل الأصول'!J7/365*MAX(0,MIN(EOMONTH(DATE(2026,11,1),-1),IF('📋 سجل الأصول'!M7="",DATE(9999,12,31),'📋 سجل الأصول'!M7))-'📋 سجل الأصول'!G7+1))),0))</f>
        <v/>
      </c>
      <c r="R7" s="25" t="str">
        <f>IF('📋 سجل الأصول'!C7="","",IFERROR(MAX(0,MIN(('📋 سجل الأصول'!H7-IF('📋 سجل الأصول'!I7="",0,'📋 سجل الأصول'!I7)),('📋 سجل الأصول'!H7-IF('📋 سجل الأصول'!I7="",0,'📋 سجل الأصول'!I7))*'📋 سجل الأصول'!J7/365*MAX(0,MIN(EOMONTH(DATE(2026,12,1),0),IF('📋 سجل الأصول'!M7="",DATE(9999,12,31),'📋 سجل الأصول'!M7))-'📋 سجل الأصول'!G7+1))-MIN(('📋 سجل الأصول'!H7-IF('📋 سجل الأصول'!I7="",0,'📋 سجل الأصول'!I7)),('📋 سجل الأصول'!H7-IF('📋 سجل الأصول'!I7="",0,'📋 سجل الأصول'!I7))*'📋 سجل الأصول'!J7/365*MAX(0,MIN(EOMONTH(DATE(2026,12,1),-1),IF('📋 سجل الأصول'!M7="",DATE(9999,12,31),'📋 سجل الأصول'!M7))-'📋 سجل الأصول'!G7+1))),0))</f>
        <v/>
      </c>
    </row>
    <row r="8" spans="1:18" ht="24.75" customHeight="1" x14ac:dyDescent="0.25">
      <c r="A8" s="26" t="str">
        <f>IF('📋 سجل الأصول'!C8="","",'📋 سجل الأصول'!A8)</f>
        <v/>
      </c>
      <c r="B8" s="26" t="str">
        <f>IF('📋 سجل الأصول'!C8="","",'📋 سجل الأصول'!B8)</f>
        <v/>
      </c>
      <c r="C8" s="38" t="str">
        <f>IF('📋 سجل الأصول'!C8="","",'📋 سجل الأصول'!C8)</f>
        <v/>
      </c>
      <c r="D8" s="26" t="str">
        <f>IF('📋 سجل الأصول'!C8="","",'📋 سجل الأصول'!E8)</f>
        <v/>
      </c>
      <c r="E8" s="39" t="str">
        <f>IF('📋 سجل الأصول'!C8="","",'📋 سجل الأصول'!G8)</f>
        <v/>
      </c>
      <c r="F8" s="33" t="str">
        <f>IF('📋 سجل الأصول'!C8="","",'📋 سجل الأصول'!H8)</f>
        <v/>
      </c>
      <c r="G8" s="33" t="str">
        <f>IF('📋 سجل الأصول'!C8="","",IFERROR(MAX(0,MIN(('📋 سجل الأصول'!H8-IF('📋 سجل الأصول'!I8="",0,'📋 سجل الأصول'!I8)),('📋 سجل الأصول'!H8-IF('📋 سجل الأصول'!I8="",0,'📋 سجل الأصول'!I8))*'📋 سجل الأصول'!J8/365*MAX(0,MIN(EOMONTH(DATE(2026,1,1),0),IF('📋 سجل الأصول'!M8="",DATE(9999,12,31),'📋 سجل الأصول'!M8))-'📋 سجل الأصول'!G8+1))-MIN(('📋 سجل الأصول'!H8-IF('📋 سجل الأصول'!I8="",0,'📋 سجل الأصول'!I8)),('📋 سجل الأصول'!H8-IF('📋 سجل الأصول'!I8="",0,'📋 سجل الأصول'!I8))*'📋 سجل الأصول'!J8/365*MAX(0,MIN(EOMONTH(DATE(2026,1,1),-1),IF('📋 سجل الأصول'!M8="",DATE(9999,12,31),'📋 سجل الأصول'!M8))-'📋 سجل الأصول'!G8+1))),0))</f>
        <v/>
      </c>
      <c r="H8" s="33" t="str">
        <f>IF('📋 سجل الأصول'!C8="","",IFERROR(MAX(0,MIN(('📋 سجل الأصول'!H8-IF('📋 سجل الأصول'!I8="",0,'📋 سجل الأصول'!I8)),('📋 سجل الأصول'!H8-IF('📋 سجل الأصول'!I8="",0,'📋 سجل الأصول'!I8))*'📋 سجل الأصول'!J8/365*MAX(0,MIN(EOMONTH(DATE(2026,2,1),0),IF('📋 سجل الأصول'!M8="",DATE(9999,12,31),'📋 سجل الأصول'!M8))-'📋 سجل الأصول'!G8+1))-MIN(('📋 سجل الأصول'!H8-IF('📋 سجل الأصول'!I8="",0,'📋 سجل الأصول'!I8)),('📋 سجل الأصول'!H8-IF('📋 سجل الأصول'!I8="",0,'📋 سجل الأصول'!I8))*'📋 سجل الأصول'!J8/365*MAX(0,MIN(EOMONTH(DATE(2026,2,1),-1),IF('📋 سجل الأصول'!M8="",DATE(9999,12,31),'📋 سجل الأصول'!M8))-'📋 سجل الأصول'!G8+1))),0))</f>
        <v/>
      </c>
      <c r="I8" s="33" t="str">
        <f>IF('📋 سجل الأصول'!C8="","",IFERROR(MAX(0,MIN(('📋 سجل الأصول'!H8-IF('📋 سجل الأصول'!I8="",0,'📋 سجل الأصول'!I8)),('📋 سجل الأصول'!H8-IF('📋 سجل الأصول'!I8="",0,'📋 سجل الأصول'!I8))*'📋 سجل الأصول'!J8/365*MAX(0,MIN(EOMONTH(DATE(2026,3,1),0),IF('📋 سجل الأصول'!M8="",DATE(9999,12,31),'📋 سجل الأصول'!M8))-'📋 سجل الأصول'!G8+1))-MIN(('📋 سجل الأصول'!H8-IF('📋 سجل الأصول'!I8="",0,'📋 سجل الأصول'!I8)),('📋 سجل الأصول'!H8-IF('📋 سجل الأصول'!I8="",0,'📋 سجل الأصول'!I8))*'📋 سجل الأصول'!J8/365*MAX(0,MIN(EOMONTH(DATE(2026,3,1),-1),IF('📋 سجل الأصول'!M8="",DATE(9999,12,31),'📋 سجل الأصول'!M8))-'📋 سجل الأصول'!G8+1))),0))</f>
        <v/>
      </c>
      <c r="J8" s="33" t="str">
        <f>IF('📋 سجل الأصول'!C8="","",IFERROR(MAX(0,MIN(('📋 سجل الأصول'!H8-IF('📋 سجل الأصول'!I8="",0,'📋 سجل الأصول'!I8)),('📋 سجل الأصول'!H8-IF('📋 سجل الأصول'!I8="",0,'📋 سجل الأصول'!I8))*'📋 سجل الأصول'!J8/365*MAX(0,MIN(EOMONTH(DATE(2026,4,1),0),IF('📋 سجل الأصول'!M8="",DATE(9999,12,31),'📋 سجل الأصول'!M8))-'📋 سجل الأصول'!G8+1))-MIN(('📋 سجل الأصول'!H8-IF('📋 سجل الأصول'!I8="",0,'📋 سجل الأصول'!I8)),('📋 سجل الأصول'!H8-IF('📋 سجل الأصول'!I8="",0,'📋 سجل الأصول'!I8))*'📋 سجل الأصول'!J8/365*MAX(0,MIN(EOMONTH(DATE(2026,4,1),-1),IF('📋 سجل الأصول'!M8="",DATE(9999,12,31),'📋 سجل الأصول'!M8))-'📋 سجل الأصول'!G8+1))),0))</f>
        <v/>
      </c>
      <c r="K8" s="33" t="str">
        <f>IF('📋 سجل الأصول'!C8="","",IFERROR(MAX(0,MIN(('📋 سجل الأصول'!H8-IF('📋 سجل الأصول'!I8="",0,'📋 سجل الأصول'!I8)),('📋 سجل الأصول'!H8-IF('📋 سجل الأصول'!I8="",0,'📋 سجل الأصول'!I8))*'📋 سجل الأصول'!J8/365*MAX(0,MIN(EOMONTH(DATE(2026,5,1),0),IF('📋 سجل الأصول'!M8="",DATE(9999,12,31),'📋 سجل الأصول'!M8))-'📋 سجل الأصول'!G8+1))-MIN(('📋 سجل الأصول'!H8-IF('📋 سجل الأصول'!I8="",0,'📋 سجل الأصول'!I8)),('📋 سجل الأصول'!H8-IF('📋 سجل الأصول'!I8="",0,'📋 سجل الأصول'!I8))*'📋 سجل الأصول'!J8/365*MAX(0,MIN(EOMONTH(DATE(2026,5,1),-1),IF('📋 سجل الأصول'!M8="",DATE(9999,12,31),'📋 سجل الأصول'!M8))-'📋 سجل الأصول'!G8+1))),0))</f>
        <v/>
      </c>
      <c r="L8" s="33" t="str">
        <f>IF('📋 سجل الأصول'!C8="","",IFERROR(MAX(0,MIN(('📋 سجل الأصول'!H8-IF('📋 سجل الأصول'!I8="",0,'📋 سجل الأصول'!I8)),('📋 سجل الأصول'!H8-IF('📋 سجل الأصول'!I8="",0,'📋 سجل الأصول'!I8))*'📋 سجل الأصول'!J8/365*MAX(0,MIN(EOMONTH(DATE(2026,6,1),0),IF('📋 سجل الأصول'!M8="",DATE(9999,12,31),'📋 سجل الأصول'!M8))-'📋 سجل الأصول'!G8+1))-MIN(('📋 سجل الأصول'!H8-IF('📋 سجل الأصول'!I8="",0,'📋 سجل الأصول'!I8)),('📋 سجل الأصول'!H8-IF('📋 سجل الأصول'!I8="",0,'📋 سجل الأصول'!I8))*'📋 سجل الأصول'!J8/365*MAX(0,MIN(EOMONTH(DATE(2026,6,1),-1),IF('📋 سجل الأصول'!M8="",DATE(9999,12,31),'📋 سجل الأصول'!M8))-'📋 سجل الأصول'!G8+1))),0))</f>
        <v/>
      </c>
      <c r="M8" s="33" t="str">
        <f>IF('📋 سجل الأصول'!C8="","",IFERROR(MAX(0,MIN(('📋 سجل الأصول'!H8-IF('📋 سجل الأصول'!I8="",0,'📋 سجل الأصول'!I8)),('📋 سجل الأصول'!H8-IF('📋 سجل الأصول'!I8="",0,'📋 سجل الأصول'!I8))*'📋 سجل الأصول'!J8/365*MAX(0,MIN(EOMONTH(DATE(2026,7,1),0),IF('📋 سجل الأصول'!M8="",DATE(9999,12,31),'📋 سجل الأصول'!M8))-'📋 سجل الأصول'!G8+1))-MIN(('📋 سجل الأصول'!H8-IF('📋 سجل الأصول'!I8="",0,'📋 سجل الأصول'!I8)),('📋 سجل الأصول'!H8-IF('📋 سجل الأصول'!I8="",0,'📋 سجل الأصول'!I8))*'📋 سجل الأصول'!J8/365*MAX(0,MIN(EOMONTH(DATE(2026,7,1),-1),IF('📋 سجل الأصول'!M8="",DATE(9999,12,31),'📋 سجل الأصول'!M8))-'📋 سجل الأصول'!G8+1))),0))</f>
        <v/>
      </c>
      <c r="N8" s="33" t="str">
        <f>IF('📋 سجل الأصول'!C8="","",IFERROR(MAX(0,MIN(('📋 سجل الأصول'!H8-IF('📋 سجل الأصول'!I8="",0,'📋 سجل الأصول'!I8)),('📋 سجل الأصول'!H8-IF('📋 سجل الأصول'!I8="",0,'📋 سجل الأصول'!I8))*'📋 سجل الأصول'!J8/365*MAX(0,MIN(EOMONTH(DATE(2026,8,1),0),IF('📋 سجل الأصول'!M8="",DATE(9999,12,31),'📋 سجل الأصول'!M8))-'📋 سجل الأصول'!G8+1))-MIN(('📋 سجل الأصول'!H8-IF('📋 سجل الأصول'!I8="",0,'📋 سجل الأصول'!I8)),('📋 سجل الأصول'!H8-IF('📋 سجل الأصول'!I8="",0,'📋 سجل الأصول'!I8))*'📋 سجل الأصول'!J8/365*MAX(0,MIN(EOMONTH(DATE(2026,8,1),-1),IF('📋 سجل الأصول'!M8="",DATE(9999,12,31),'📋 سجل الأصول'!M8))-'📋 سجل الأصول'!G8+1))),0))</f>
        <v/>
      </c>
      <c r="O8" s="33" t="str">
        <f>IF('📋 سجل الأصول'!C8="","",IFERROR(MAX(0,MIN(('📋 سجل الأصول'!H8-IF('📋 سجل الأصول'!I8="",0,'📋 سجل الأصول'!I8)),('📋 سجل الأصول'!H8-IF('📋 سجل الأصول'!I8="",0,'📋 سجل الأصول'!I8))*'📋 سجل الأصول'!J8/365*MAX(0,MIN(EOMONTH(DATE(2026,9,1),0),IF('📋 سجل الأصول'!M8="",DATE(9999,12,31),'📋 سجل الأصول'!M8))-'📋 سجل الأصول'!G8+1))-MIN(('📋 سجل الأصول'!H8-IF('📋 سجل الأصول'!I8="",0,'📋 سجل الأصول'!I8)),('📋 سجل الأصول'!H8-IF('📋 سجل الأصول'!I8="",0,'📋 سجل الأصول'!I8))*'📋 سجل الأصول'!J8/365*MAX(0,MIN(EOMONTH(DATE(2026,9,1),-1),IF('📋 سجل الأصول'!M8="",DATE(9999,12,31),'📋 سجل الأصول'!M8))-'📋 سجل الأصول'!G8+1))),0))</f>
        <v/>
      </c>
      <c r="P8" s="33" t="str">
        <f>IF('📋 سجل الأصول'!C8="","",IFERROR(MAX(0,MIN(('📋 سجل الأصول'!H8-IF('📋 سجل الأصول'!I8="",0,'📋 سجل الأصول'!I8)),('📋 سجل الأصول'!H8-IF('📋 سجل الأصول'!I8="",0,'📋 سجل الأصول'!I8))*'📋 سجل الأصول'!J8/365*MAX(0,MIN(EOMONTH(DATE(2026,10,1),0),IF('📋 سجل الأصول'!M8="",DATE(9999,12,31),'📋 سجل الأصول'!M8))-'📋 سجل الأصول'!G8+1))-MIN(('📋 سجل الأصول'!H8-IF('📋 سجل الأصول'!I8="",0,'📋 سجل الأصول'!I8)),('📋 سجل الأصول'!H8-IF('📋 سجل الأصول'!I8="",0,'📋 سجل الأصول'!I8))*'📋 سجل الأصول'!J8/365*MAX(0,MIN(EOMONTH(DATE(2026,10,1),-1),IF('📋 سجل الأصول'!M8="",DATE(9999,12,31),'📋 سجل الأصول'!M8))-'📋 سجل الأصول'!G8+1))),0))</f>
        <v/>
      </c>
      <c r="Q8" s="33" t="str">
        <f>IF('📋 سجل الأصول'!C8="","",IFERROR(MAX(0,MIN(('📋 سجل الأصول'!H8-IF('📋 سجل الأصول'!I8="",0,'📋 سجل الأصول'!I8)),('📋 سجل الأصول'!H8-IF('📋 سجل الأصول'!I8="",0,'📋 سجل الأصول'!I8))*'📋 سجل الأصول'!J8/365*MAX(0,MIN(EOMONTH(DATE(2026,11,1),0),IF('📋 سجل الأصول'!M8="",DATE(9999,12,31),'📋 سجل الأصول'!M8))-'📋 سجل الأصول'!G8+1))-MIN(('📋 سجل الأصول'!H8-IF('📋 سجل الأصول'!I8="",0,'📋 سجل الأصول'!I8)),('📋 سجل الأصول'!H8-IF('📋 سجل الأصول'!I8="",0,'📋 سجل الأصول'!I8))*'📋 سجل الأصول'!J8/365*MAX(0,MIN(EOMONTH(DATE(2026,11,1),-1),IF('📋 سجل الأصول'!M8="",DATE(9999,12,31),'📋 سجل الأصول'!M8))-'📋 سجل الأصول'!G8+1))),0))</f>
        <v/>
      </c>
      <c r="R8" s="33" t="str">
        <f>IF('📋 سجل الأصول'!C8="","",IFERROR(MAX(0,MIN(('📋 سجل الأصول'!H8-IF('📋 سجل الأصول'!I8="",0,'📋 سجل الأصول'!I8)),('📋 سجل الأصول'!H8-IF('📋 سجل الأصول'!I8="",0,'📋 سجل الأصول'!I8))*'📋 سجل الأصول'!J8/365*MAX(0,MIN(EOMONTH(DATE(2026,12,1),0),IF('📋 سجل الأصول'!M8="",DATE(9999,12,31),'📋 سجل الأصول'!M8))-'📋 سجل الأصول'!G8+1))-MIN(('📋 سجل الأصول'!H8-IF('📋 سجل الأصول'!I8="",0,'📋 سجل الأصول'!I8)),('📋 سجل الأصول'!H8-IF('📋 سجل الأصول'!I8="",0,'📋 سجل الأصول'!I8))*'📋 سجل الأصول'!J8/365*MAX(0,MIN(EOMONTH(DATE(2026,12,1),-1),IF('📋 سجل الأصول'!M8="",DATE(9999,12,31),'📋 سجل الأصول'!M8))-'📋 سجل الأصول'!G8+1))),0))</f>
        <v/>
      </c>
    </row>
    <row r="9" spans="1:18" ht="24.75" customHeight="1" x14ac:dyDescent="0.25">
      <c r="A9" s="18" t="str">
        <f>IF('📋 سجل الأصول'!C9="","",'📋 سجل الأصول'!A9)</f>
        <v/>
      </c>
      <c r="B9" s="18" t="str">
        <f>IF('📋 سجل الأصول'!C9="","",'📋 سجل الأصول'!B9)</f>
        <v/>
      </c>
      <c r="C9" s="36" t="str">
        <f>IF('📋 سجل الأصول'!C9="","",'📋 سجل الأصول'!C9)</f>
        <v/>
      </c>
      <c r="D9" s="18" t="str">
        <f>IF('📋 سجل الأصول'!C9="","",'📋 سجل الأصول'!E9)</f>
        <v/>
      </c>
      <c r="E9" s="37" t="str">
        <f>IF('📋 سجل الأصول'!C9="","",'📋 سجل الأصول'!G9)</f>
        <v/>
      </c>
      <c r="F9" s="25" t="str">
        <f>IF('📋 سجل الأصول'!C9="","",'📋 سجل الأصول'!H9)</f>
        <v/>
      </c>
      <c r="G9" s="25" t="str">
        <f>IF('📋 سجل الأصول'!C9="","",IFERROR(MAX(0,MIN(('📋 سجل الأصول'!H9-IF('📋 سجل الأصول'!I9="",0,'📋 سجل الأصول'!I9)),('📋 سجل الأصول'!H9-IF('📋 سجل الأصول'!I9="",0,'📋 سجل الأصول'!I9))*'📋 سجل الأصول'!J9/365*MAX(0,MIN(EOMONTH(DATE(2026,1,1),0),IF('📋 سجل الأصول'!M9="",DATE(9999,12,31),'📋 سجل الأصول'!M9))-'📋 سجل الأصول'!G9+1))-MIN(('📋 سجل الأصول'!H9-IF('📋 سجل الأصول'!I9="",0,'📋 سجل الأصول'!I9)),('📋 سجل الأصول'!H9-IF('📋 سجل الأصول'!I9="",0,'📋 سجل الأصول'!I9))*'📋 سجل الأصول'!J9/365*MAX(0,MIN(EOMONTH(DATE(2026,1,1),-1),IF('📋 سجل الأصول'!M9="",DATE(9999,12,31),'📋 سجل الأصول'!M9))-'📋 سجل الأصول'!G9+1))),0))</f>
        <v/>
      </c>
      <c r="H9" s="25" t="str">
        <f>IF('📋 سجل الأصول'!C9="","",IFERROR(MAX(0,MIN(('📋 سجل الأصول'!H9-IF('📋 سجل الأصول'!I9="",0,'📋 سجل الأصول'!I9)),('📋 سجل الأصول'!H9-IF('📋 سجل الأصول'!I9="",0,'📋 سجل الأصول'!I9))*'📋 سجل الأصول'!J9/365*MAX(0,MIN(EOMONTH(DATE(2026,2,1),0),IF('📋 سجل الأصول'!M9="",DATE(9999,12,31),'📋 سجل الأصول'!M9))-'📋 سجل الأصول'!G9+1))-MIN(('📋 سجل الأصول'!H9-IF('📋 سجل الأصول'!I9="",0,'📋 سجل الأصول'!I9)),('📋 سجل الأصول'!H9-IF('📋 سجل الأصول'!I9="",0,'📋 سجل الأصول'!I9))*'📋 سجل الأصول'!J9/365*MAX(0,MIN(EOMONTH(DATE(2026,2,1),-1),IF('📋 سجل الأصول'!M9="",DATE(9999,12,31),'📋 سجل الأصول'!M9))-'📋 سجل الأصول'!G9+1))),0))</f>
        <v/>
      </c>
      <c r="I9" s="25" t="str">
        <f>IF('📋 سجل الأصول'!C9="","",IFERROR(MAX(0,MIN(('📋 سجل الأصول'!H9-IF('📋 سجل الأصول'!I9="",0,'📋 سجل الأصول'!I9)),('📋 سجل الأصول'!H9-IF('📋 سجل الأصول'!I9="",0,'📋 سجل الأصول'!I9))*'📋 سجل الأصول'!J9/365*MAX(0,MIN(EOMONTH(DATE(2026,3,1),0),IF('📋 سجل الأصول'!M9="",DATE(9999,12,31),'📋 سجل الأصول'!M9))-'📋 سجل الأصول'!G9+1))-MIN(('📋 سجل الأصول'!H9-IF('📋 سجل الأصول'!I9="",0,'📋 سجل الأصول'!I9)),('📋 سجل الأصول'!H9-IF('📋 سجل الأصول'!I9="",0,'📋 سجل الأصول'!I9))*'📋 سجل الأصول'!J9/365*MAX(0,MIN(EOMONTH(DATE(2026,3,1),-1),IF('📋 سجل الأصول'!M9="",DATE(9999,12,31),'📋 سجل الأصول'!M9))-'📋 سجل الأصول'!G9+1))),0))</f>
        <v/>
      </c>
      <c r="J9" s="25" t="str">
        <f>IF('📋 سجل الأصول'!C9="","",IFERROR(MAX(0,MIN(('📋 سجل الأصول'!H9-IF('📋 سجل الأصول'!I9="",0,'📋 سجل الأصول'!I9)),('📋 سجل الأصول'!H9-IF('📋 سجل الأصول'!I9="",0,'📋 سجل الأصول'!I9))*'📋 سجل الأصول'!J9/365*MAX(0,MIN(EOMONTH(DATE(2026,4,1),0),IF('📋 سجل الأصول'!M9="",DATE(9999,12,31),'📋 سجل الأصول'!M9))-'📋 سجل الأصول'!G9+1))-MIN(('📋 سجل الأصول'!H9-IF('📋 سجل الأصول'!I9="",0,'📋 سجل الأصول'!I9)),('📋 سجل الأصول'!H9-IF('📋 سجل الأصول'!I9="",0,'📋 سجل الأصول'!I9))*'📋 سجل الأصول'!J9/365*MAX(0,MIN(EOMONTH(DATE(2026,4,1),-1),IF('📋 سجل الأصول'!M9="",DATE(9999,12,31),'📋 سجل الأصول'!M9))-'📋 سجل الأصول'!G9+1))),0))</f>
        <v/>
      </c>
      <c r="K9" s="25" t="str">
        <f>IF('📋 سجل الأصول'!C9="","",IFERROR(MAX(0,MIN(('📋 سجل الأصول'!H9-IF('📋 سجل الأصول'!I9="",0,'📋 سجل الأصول'!I9)),('📋 سجل الأصول'!H9-IF('📋 سجل الأصول'!I9="",0,'📋 سجل الأصول'!I9))*'📋 سجل الأصول'!J9/365*MAX(0,MIN(EOMONTH(DATE(2026,5,1),0),IF('📋 سجل الأصول'!M9="",DATE(9999,12,31),'📋 سجل الأصول'!M9))-'📋 سجل الأصول'!G9+1))-MIN(('📋 سجل الأصول'!H9-IF('📋 سجل الأصول'!I9="",0,'📋 سجل الأصول'!I9)),('📋 سجل الأصول'!H9-IF('📋 سجل الأصول'!I9="",0,'📋 سجل الأصول'!I9))*'📋 سجل الأصول'!J9/365*MAX(0,MIN(EOMONTH(DATE(2026,5,1),-1),IF('📋 سجل الأصول'!M9="",DATE(9999,12,31),'📋 سجل الأصول'!M9))-'📋 سجل الأصول'!G9+1))),0))</f>
        <v/>
      </c>
      <c r="L9" s="25" t="str">
        <f>IF('📋 سجل الأصول'!C9="","",IFERROR(MAX(0,MIN(('📋 سجل الأصول'!H9-IF('📋 سجل الأصول'!I9="",0,'📋 سجل الأصول'!I9)),('📋 سجل الأصول'!H9-IF('📋 سجل الأصول'!I9="",0,'📋 سجل الأصول'!I9))*'📋 سجل الأصول'!J9/365*MAX(0,MIN(EOMONTH(DATE(2026,6,1),0),IF('📋 سجل الأصول'!M9="",DATE(9999,12,31),'📋 سجل الأصول'!M9))-'📋 سجل الأصول'!G9+1))-MIN(('📋 سجل الأصول'!H9-IF('📋 سجل الأصول'!I9="",0,'📋 سجل الأصول'!I9)),('📋 سجل الأصول'!H9-IF('📋 سجل الأصول'!I9="",0,'📋 سجل الأصول'!I9))*'📋 سجل الأصول'!J9/365*MAX(0,MIN(EOMONTH(DATE(2026,6,1),-1),IF('📋 سجل الأصول'!M9="",DATE(9999,12,31),'📋 سجل الأصول'!M9))-'📋 سجل الأصول'!G9+1))),0))</f>
        <v/>
      </c>
      <c r="M9" s="25" t="str">
        <f>IF('📋 سجل الأصول'!C9="","",IFERROR(MAX(0,MIN(('📋 سجل الأصول'!H9-IF('📋 سجل الأصول'!I9="",0,'📋 سجل الأصول'!I9)),('📋 سجل الأصول'!H9-IF('📋 سجل الأصول'!I9="",0,'📋 سجل الأصول'!I9))*'📋 سجل الأصول'!J9/365*MAX(0,MIN(EOMONTH(DATE(2026,7,1),0),IF('📋 سجل الأصول'!M9="",DATE(9999,12,31),'📋 سجل الأصول'!M9))-'📋 سجل الأصول'!G9+1))-MIN(('📋 سجل الأصول'!H9-IF('📋 سجل الأصول'!I9="",0,'📋 سجل الأصول'!I9)),('📋 سجل الأصول'!H9-IF('📋 سجل الأصول'!I9="",0,'📋 سجل الأصول'!I9))*'📋 سجل الأصول'!J9/365*MAX(0,MIN(EOMONTH(DATE(2026,7,1),-1),IF('📋 سجل الأصول'!M9="",DATE(9999,12,31),'📋 سجل الأصول'!M9))-'📋 سجل الأصول'!G9+1))),0))</f>
        <v/>
      </c>
      <c r="N9" s="25" t="str">
        <f>IF('📋 سجل الأصول'!C9="","",IFERROR(MAX(0,MIN(('📋 سجل الأصول'!H9-IF('📋 سجل الأصول'!I9="",0,'📋 سجل الأصول'!I9)),('📋 سجل الأصول'!H9-IF('📋 سجل الأصول'!I9="",0,'📋 سجل الأصول'!I9))*'📋 سجل الأصول'!J9/365*MAX(0,MIN(EOMONTH(DATE(2026,8,1),0),IF('📋 سجل الأصول'!M9="",DATE(9999,12,31),'📋 سجل الأصول'!M9))-'📋 سجل الأصول'!G9+1))-MIN(('📋 سجل الأصول'!H9-IF('📋 سجل الأصول'!I9="",0,'📋 سجل الأصول'!I9)),('📋 سجل الأصول'!H9-IF('📋 سجل الأصول'!I9="",0,'📋 سجل الأصول'!I9))*'📋 سجل الأصول'!J9/365*MAX(0,MIN(EOMONTH(DATE(2026,8,1),-1),IF('📋 سجل الأصول'!M9="",DATE(9999,12,31),'📋 سجل الأصول'!M9))-'📋 سجل الأصول'!G9+1))),0))</f>
        <v/>
      </c>
      <c r="O9" s="25" t="str">
        <f>IF('📋 سجل الأصول'!C9="","",IFERROR(MAX(0,MIN(('📋 سجل الأصول'!H9-IF('📋 سجل الأصول'!I9="",0,'📋 سجل الأصول'!I9)),('📋 سجل الأصول'!H9-IF('📋 سجل الأصول'!I9="",0,'📋 سجل الأصول'!I9))*'📋 سجل الأصول'!J9/365*MAX(0,MIN(EOMONTH(DATE(2026,9,1),0),IF('📋 سجل الأصول'!M9="",DATE(9999,12,31),'📋 سجل الأصول'!M9))-'📋 سجل الأصول'!G9+1))-MIN(('📋 سجل الأصول'!H9-IF('📋 سجل الأصول'!I9="",0,'📋 سجل الأصول'!I9)),('📋 سجل الأصول'!H9-IF('📋 سجل الأصول'!I9="",0,'📋 سجل الأصول'!I9))*'📋 سجل الأصول'!J9/365*MAX(0,MIN(EOMONTH(DATE(2026,9,1),-1),IF('📋 سجل الأصول'!M9="",DATE(9999,12,31),'📋 سجل الأصول'!M9))-'📋 سجل الأصول'!G9+1))),0))</f>
        <v/>
      </c>
      <c r="P9" s="25" t="str">
        <f>IF('📋 سجل الأصول'!C9="","",IFERROR(MAX(0,MIN(('📋 سجل الأصول'!H9-IF('📋 سجل الأصول'!I9="",0,'📋 سجل الأصول'!I9)),('📋 سجل الأصول'!H9-IF('📋 سجل الأصول'!I9="",0,'📋 سجل الأصول'!I9))*'📋 سجل الأصول'!J9/365*MAX(0,MIN(EOMONTH(DATE(2026,10,1),0),IF('📋 سجل الأصول'!M9="",DATE(9999,12,31),'📋 سجل الأصول'!M9))-'📋 سجل الأصول'!G9+1))-MIN(('📋 سجل الأصول'!H9-IF('📋 سجل الأصول'!I9="",0,'📋 سجل الأصول'!I9)),('📋 سجل الأصول'!H9-IF('📋 سجل الأصول'!I9="",0,'📋 سجل الأصول'!I9))*'📋 سجل الأصول'!J9/365*MAX(0,MIN(EOMONTH(DATE(2026,10,1),-1),IF('📋 سجل الأصول'!M9="",DATE(9999,12,31),'📋 سجل الأصول'!M9))-'📋 سجل الأصول'!G9+1))),0))</f>
        <v/>
      </c>
      <c r="Q9" s="25" t="str">
        <f>IF('📋 سجل الأصول'!C9="","",IFERROR(MAX(0,MIN(('📋 سجل الأصول'!H9-IF('📋 سجل الأصول'!I9="",0,'📋 سجل الأصول'!I9)),('📋 سجل الأصول'!H9-IF('📋 سجل الأصول'!I9="",0,'📋 سجل الأصول'!I9))*'📋 سجل الأصول'!J9/365*MAX(0,MIN(EOMONTH(DATE(2026,11,1),0),IF('📋 سجل الأصول'!M9="",DATE(9999,12,31),'📋 سجل الأصول'!M9))-'📋 سجل الأصول'!G9+1))-MIN(('📋 سجل الأصول'!H9-IF('📋 سجل الأصول'!I9="",0,'📋 سجل الأصول'!I9)),('📋 سجل الأصول'!H9-IF('📋 سجل الأصول'!I9="",0,'📋 سجل الأصول'!I9))*'📋 سجل الأصول'!J9/365*MAX(0,MIN(EOMONTH(DATE(2026,11,1),-1),IF('📋 سجل الأصول'!M9="",DATE(9999,12,31),'📋 سجل الأصول'!M9))-'📋 سجل الأصول'!G9+1))),0))</f>
        <v/>
      </c>
      <c r="R9" s="25" t="str">
        <f>IF('📋 سجل الأصول'!C9="","",IFERROR(MAX(0,MIN(('📋 سجل الأصول'!H9-IF('📋 سجل الأصول'!I9="",0,'📋 سجل الأصول'!I9)),('📋 سجل الأصول'!H9-IF('📋 سجل الأصول'!I9="",0,'📋 سجل الأصول'!I9))*'📋 سجل الأصول'!J9/365*MAX(0,MIN(EOMONTH(DATE(2026,12,1),0),IF('📋 سجل الأصول'!M9="",DATE(9999,12,31),'📋 سجل الأصول'!M9))-'📋 سجل الأصول'!G9+1))-MIN(('📋 سجل الأصول'!H9-IF('📋 سجل الأصول'!I9="",0,'📋 سجل الأصول'!I9)),('📋 سجل الأصول'!H9-IF('📋 سجل الأصول'!I9="",0,'📋 سجل الأصول'!I9))*'📋 سجل الأصول'!J9/365*MAX(0,MIN(EOMONTH(DATE(2026,12,1),-1),IF('📋 سجل الأصول'!M9="",DATE(9999,12,31),'📋 سجل الأصول'!M9))-'📋 سجل الأصول'!G9+1))),0))</f>
        <v/>
      </c>
    </row>
    <row r="10" spans="1:18" ht="24.75" customHeight="1" x14ac:dyDescent="0.25">
      <c r="A10" s="26" t="str">
        <f>IF('📋 سجل الأصول'!C10="","",'📋 سجل الأصول'!A10)</f>
        <v/>
      </c>
      <c r="B10" s="26" t="str">
        <f>IF('📋 سجل الأصول'!C10="","",'📋 سجل الأصول'!B10)</f>
        <v/>
      </c>
      <c r="C10" s="38" t="str">
        <f>IF('📋 سجل الأصول'!C10="","",'📋 سجل الأصول'!C10)</f>
        <v/>
      </c>
      <c r="D10" s="26" t="str">
        <f>IF('📋 سجل الأصول'!C10="","",'📋 سجل الأصول'!E10)</f>
        <v/>
      </c>
      <c r="E10" s="39" t="str">
        <f>IF('📋 سجل الأصول'!C10="","",'📋 سجل الأصول'!G10)</f>
        <v/>
      </c>
      <c r="F10" s="33" t="str">
        <f>IF('📋 سجل الأصول'!C10="","",'📋 سجل الأصول'!H10)</f>
        <v/>
      </c>
      <c r="G10" s="33" t="str">
        <f>IF('📋 سجل الأصول'!C10="","",IFERROR(MAX(0,MIN(('📋 سجل الأصول'!H10-IF('📋 سجل الأصول'!I10="",0,'📋 سجل الأصول'!I10)),('📋 سجل الأصول'!H10-IF('📋 سجل الأصول'!I10="",0,'📋 سجل الأصول'!I10))*'📋 سجل الأصول'!J10/365*MAX(0,MIN(EOMONTH(DATE(2026,1,1),0),IF('📋 سجل الأصول'!M10="",DATE(9999,12,31),'📋 سجل الأصول'!M10))-'📋 سجل الأصول'!G10+1))-MIN(('📋 سجل الأصول'!H10-IF('📋 سجل الأصول'!I10="",0,'📋 سجل الأصول'!I10)),('📋 سجل الأصول'!H10-IF('📋 سجل الأصول'!I10="",0,'📋 سجل الأصول'!I10))*'📋 سجل الأصول'!J10/365*MAX(0,MIN(EOMONTH(DATE(2026,1,1),-1),IF('📋 سجل الأصول'!M10="",DATE(9999,12,31),'📋 سجل الأصول'!M10))-'📋 سجل الأصول'!G10+1))),0))</f>
        <v/>
      </c>
      <c r="H10" s="33" t="str">
        <f>IF('📋 سجل الأصول'!C10="","",IFERROR(MAX(0,MIN(('📋 سجل الأصول'!H10-IF('📋 سجل الأصول'!I10="",0,'📋 سجل الأصول'!I10)),('📋 سجل الأصول'!H10-IF('📋 سجل الأصول'!I10="",0,'📋 سجل الأصول'!I10))*'📋 سجل الأصول'!J10/365*MAX(0,MIN(EOMONTH(DATE(2026,2,1),0),IF('📋 سجل الأصول'!M10="",DATE(9999,12,31),'📋 سجل الأصول'!M10))-'📋 سجل الأصول'!G10+1))-MIN(('📋 سجل الأصول'!H10-IF('📋 سجل الأصول'!I10="",0,'📋 سجل الأصول'!I10)),('📋 سجل الأصول'!H10-IF('📋 سجل الأصول'!I10="",0,'📋 سجل الأصول'!I10))*'📋 سجل الأصول'!J10/365*MAX(0,MIN(EOMONTH(DATE(2026,2,1),-1),IF('📋 سجل الأصول'!M10="",DATE(9999,12,31),'📋 سجل الأصول'!M10))-'📋 سجل الأصول'!G10+1))),0))</f>
        <v/>
      </c>
      <c r="I10" s="33" t="str">
        <f>IF('📋 سجل الأصول'!C10="","",IFERROR(MAX(0,MIN(('📋 سجل الأصول'!H10-IF('📋 سجل الأصول'!I10="",0,'📋 سجل الأصول'!I10)),('📋 سجل الأصول'!H10-IF('📋 سجل الأصول'!I10="",0,'📋 سجل الأصول'!I10))*'📋 سجل الأصول'!J10/365*MAX(0,MIN(EOMONTH(DATE(2026,3,1),0),IF('📋 سجل الأصول'!M10="",DATE(9999,12,31),'📋 سجل الأصول'!M10))-'📋 سجل الأصول'!G10+1))-MIN(('📋 سجل الأصول'!H10-IF('📋 سجل الأصول'!I10="",0,'📋 سجل الأصول'!I10)),('📋 سجل الأصول'!H10-IF('📋 سجل الأصول'!I10="",0,'📋 سجل الأصول'!I10))*'📋 سجل الأصول'!J10/365*MAX(0,MIN(EOMONTH(DATE(2026,3,1),-1),IF('📋 سجل الأصول'!M10="",DATE(9999,12,31),'📋 سجل الأصول'!M10))-'📋 سجل الأصول'!G10+1))),0))</f>
        <v/>
      </c>
      <c r="J10" s="33" t="str">
        <f>IF('📋 سجل الأصول'!C10="","",IFERROR(MAX(0,MIN(('📋 سجل الأصول'!H10-IF('📋 سجل الأصول'!I10="",0,'📋 سجل الأصول'!I10)),('📋 سجل الأصول'!H10-IF('📋 سجل الأصول'!I10="",0,'📋 سجل الأصول'!I10))*'📋 سجل الأصول'!J10/365*MAX(0,MIN(EOMONTH(DATE(2026,4,1),0),IF('📋 سجل الأصول'!M10="",DATE(9999,12,31),'📋 سجل الأصول'!M10))-'📋 سجل الأصول'!G10+1))-MIN(('📋 سجل الأصول'!H10-IF('📋 سجل الأصول'!I10="",0,'📋 سجل الأصول'!I10)),('📋 سجل الأصول'!H10-IF('📋 سجل الأصول'!I10="",0,'📋 سجل الأصول'!I10))*'📋 سجل الأصول'!J10/365*MAX(0,MIN(EOMONTH(DATE(2026,4,1),-1),IF('📋 سجل الأصول'!M10="",DATE(9999,12,31),'📋 سجل الأصول'!M10))-'📋 سجل الأصول'!G10+1))),0))</f>
        <v/>
      </c>
      <c r="K10" s="33" t="str">
        <f>IF('📋 سجل الأصول'!C10="","",IFERROR(MAX(0,MIN(('📋 سجل الأصول'!H10-IF('📋 سجل الأصول'!I10="",0,'📋 سجل الأصول'!I10)),('📋 سجل الأصول'!H10-IF('📋 سجل الأصول'!I10="",0,'📋 سجل الأصول'!I10))*'📋 سجل الأصول'!J10/365*MAX(0,MIN(EOMONTH(DATE(2026,5,1),0),IF('📋 سجل الأصول'!M10="",DATE(9999,12,31),'📋 سجل الأصول'!M10))-'📋 سجل الأصول'!G10+1))-MIN(('📋 سجل الأصول'!H10-IF('📋 سجل الأصول'!I10="",0,'📋 سجل الأصول'!I10)),('📋 سجل الأصول'!H10-IF('📋 سجل الأصول'!I10="",0,'📋 سجل الأصول'!I10))*'📋 سجل الأصول'!J10/365*MAX(0,MIN(EOMONTH(DATE(2026,5,1),-1),IF('📋 سجل الأصول'!M10="",DATE(9999,12,31),'📋 سجل الأصول'!M10))-'📋 سجل الأصول'!G10+1))),0))</f>
        <v/>
      </c>
      <c r="L10" s="33" t="str">
        <f>IF('📋 سجل الأصول'!C10="","",IFERROR(MAX(0,MIN(('📋 سجل الأصول'!H10-IF('📋 سجل الأصول'!I10="",0,'📋 سجل الأصول'!I10)),('📋 سجل الأصول'!H10-IF('📋 سجل الأصول'!I10="",0,'📋 سجل الأصول'!I10))*'📋 سجل الأصول'!J10/365*MAX(0,MIN(EOMONTH(DATE(2026,6,1),0),IF('📋 سجل الأصول'!M10="",DATE(9999,12,31),'📋 سجل الأصول'!M10))-'📋 سجل الأصول'!G10+1))-MIN(('📋 سجل الأصول'!H10-IF('📋 سجل الأصول'!I10="",0,'📋 سجل الأصول'!I10)),('📋 سجل الأصول'!H10-IF('📋 سجل الأصول'!I10="",0,'📋 سجل الأصول'!I10))*'📋 سجل الأصول'!J10/365*MAX(0,MIN(EOMONTH(DATE(2026,6,1),-1),IF('📋 سجل الأصول'!M10="",DATE(9999,12,31),'📋 سجل الأصول'!M10))-'📋 سجل الأصول'!G10+1))),0))</f>
        <v/>
      </c>
      <c r="M10" s="33" t="str">
        <f>IF('📋 سجل الأصول'!C10="","",IFERROR(MAX(0,MIN(('📋 سجل الأصول'!H10-IF('📋 سجل الأصول'!I10="",0,'📋 سجل الأصول'!I10)),('📋 سجل الأصول'!H10-IF('📋 سجل الأصول'!I10="",0,'📋 سجل الأصول'!I10))*'📋 سجل الأصول'!J10/365*MAX(0,MIN(EOMONTH(DATE(2026,7,1),0),IF('📋 سجل الأصول'!M10="",DATE(9999,12,31),'📋 سجل الأصول'!M10))-'📋 سجل الأصول'!G10+1))-MIN(('📋 سجل الأصول'!H10-IF('📋 سجل الأصول'!I10="",0,'📋 سجل الأصول'!I10)),('📋 سجل الأصول'!H10-IF('📋 سجل الأصول'!I10="",0,'📋 سجل الأصول'!I10))*'📋 سجل الأصول'!J10/365*MAX(0,MIN(EOMONTH(DATE(2026,7,1),-1),IF('📋 سجل الأصول'!M10="",DATE(9999,12,31),'📋 سجل الأصول'!M10))-'📋 سجل الأصول'!G10+1))),0))</f>
        <v/>
      </c>
      <c r="N10" s="33" t="str">
        <f>IF('📋 سجل الأصول'!C10="","",IFERROR(MAX(0,MIN(('📋 سجل الأصول'!H10-IF('📋 سجل الأصول'!I10="",0,'📋 سجل الأصول'!I10)),('📋 سجل الأصول'!H10-IF('📋 سجل الأصول'!I10="",0,'📋 سجل الأصول'!I10))*'📋 سجل الأصول'!J10/365*MAX(0,MIN(EOMONTH(DATE(2026,8,1),0),IF('📋 سجل الأصول'!M10="",DATE(9999,12,31),'📋 سجل الأصول'!M10))-'📋 سجل الأصول'!G10+1))-MIN(('📋 سجل الأصول'!H10-IF('📋 سجل الأصول'!I10="",0,'📋 سجل الأصول'!I10)),('📋 سجل الأصول'!H10-IF('📋 سجل الأصول'!I10="",0,'📋 سجل الأصول'!I10))*'📋 سجل الأصول'!J10/365*MAX(0,MIN(EOMONTH(DATE(2026,8,1),-1),IF('📋 سجل الأصول'!M10="",DATE(9999,12,31),'📋 سجل الأصول'!M10))-'📋 سجل الأصول'!G10+1))),0))</f>
        <v/>
      </c>
      <c r="O10" s="33" t="str">
        <f>IF('📋 سجل الأصول'!C10="","",IFERROR(MAX(0,MIN(('📋 سجل الأصول'!H10-IF('📋 سجل الأصول'!I10="",0,'📋 سجل الأصول'!I10)),('📋 سجل الأصول'!H10-IF('📋 سجل الأصول'!I10="",0,'📋 سجل الأصول'!I10))*'📋 سجل الأصول'!J10/365*MAX(0,MIN(EOMONTH(DATE(2026,9,1),0),IF('📋 سجل الأصول'!M10="",DATE(9999,12,31),'📋 سجل الأصول'!M10))-'📋 سجل الأصول'!G10+1))-MIN(('📋 سجل الأصول'!H10-IF('📋 سجل الأصول'!I10="",0,'📋 سجل الأصول'!I10)),('📋 سجل الأصول'!H10-IF('📋 سجل الأصول'!I10="",0,'📋 سجل الأصول'!I10))*'📋 سجل الأصول'!J10/365*MAX(0,MIN(EOMONTH(DATE(2026,9,1),-1),IF('📋 سجل الأصول'!M10="",DATE(9999,12,31),'📋 سجل الأصول'!M10))-'📋 سجل الأصول'!G10+1))),0))</f>
        <v/>
      </c>
      <c r="P10" s="33" t="str">
        <f>IF('📋 سجل الأصول'!C10="","",IFERROR(MAX(0,MIN(('📋 سجل الأصول'!H10-IF('📋 سجل الأصول'!I10="",0,'📋 سجل الأصول'!I10)),('📋 سجل الأصول'!H10-IF('📋 سجل الأصول'!I10="",0,'📋 سجل الأصول'!I10))*'📋 سجل الأصول'!J10/365*MAX(0,MIN(EOMONTH(DATE(2026,10,1),0),IF('📋 سجل الأصول'!M10="",DATE(9999,12,31),'📋 سجل الأصول'!M10))-'📋 سجل الأصول'!G10+1))-MIN(('📋 سجل الأصول'!H10-IF('📋 سجل الأصول'!I10="",0,'📋 سجل الأصول'!I10)),('📋 سجل الأصول'!H10-IF('📋 سجل الأصول'!I10="",0,'📋 سجل الأصول'!I10))*'📋 سجل الأصول'!J10/365*MAX(0,MIN(EOMONTH(DATE(2026,10,1),-1),IF('📋 سجل الأصول'!M10="",DATE(9999,12,31),'📋 سجل الأصول'!M10))-'📋 سجل الأصول'!G10+1))),0))</f>
        <v/>
      </c>
      <c r="Q10" s="33" t="str">
        <f>IF('📋 سجل الأصول'!C10="","",IFERROR(MAX(0,MIN(('📋 سجل الأصول'!H10-IF('📋 سجل الأصول'!I10="",0,'📋 سجل الأصول'!I10)),('📋 سجل الأصول'!H10-IF('📋 سجل الأصول'!I10="",0,'📋 سجل الأصول'!I10))*'📋 سجل الأصول'!J10/365*MAX(0,MIN(EOMONTH(DATE(2026,11,1),0),IF('📋 سجل الأصول'!M10="",DATE(9999,12,31),'📋 سجل الأصول'!M10))-'📋 سجل الأصول'!G10+1))-MIN(('📋 سجل الأصول'!H10-IF('📋 سجل الأصول'!I10="",0,'📋 سجل الأصول'!I10)),('📋 سجل الأصول'!H10-IF('📋 سجل الأصول'!I10="",0,'📋 سجل الأصول'!I10))*'📋 سجل الأصول'!J10/365*MAX(0,MIN(EOMONTH(DATE(2026,11,1),-1),IF('📋 سجل الأصول'!M10="",DATE(9999,12,31),'📋 سجل الأصول'!M10))-'📋 سجل الأصول'!G10+1))),0))</f>
        <v/>
      </c>
      <c r="R10" s="33" t="str">
        <f>IF('📋 سجل الأصول'!C10="","",IFERROR(MAX(0,MIN(('📋 سجل الأصول'!H10-IF('📋 سجل الأصول'!I10="",0,'📋 سجل الأصول'!I10)),('📋 سجل الأصول'!H10-IF('📋 سجل الأصول'!I10="",0,'📋 سجل الأصول'!I10))*'📋 سجل الأصول'!J10/365*MAX(0,MIN(EOMONTH(DATE(2026,12,1),0),IF('📋 سجل الأصول'!M10="",DATE(9999,12,31),'📋 سجل الأصول'!M10))-'📋 سجل الأصول'!G10+1))-MIN(('📋 سجل الأصول'!H10-IF('📋 سجل الأصول'!I10="",0,'📋 سجل الأصول'!I10)),('📋 سجل الأصول'!H10-IF('📋 سجل الأصول'!I10="",0,'📋 سجل الأصول'!I10))*'📋 سجل الأصول'!J10/365*MAX(0,MIN(EOMONTH(DATE(2026,12,1),-1),IF('📋 سجل الأصول'!M10="",DATE(9999,12,31),'📋 سجل الأصول'!M10))-'📋 سجل الأصول'!G10+1))),0))</f>
        <v/>
      </c>
    </row>
    <row r="11" spans="1:18" ht="24.75" customHeight="1" x14ac:dyDescent="0.25">
      <c r="A11" s="18" t="str">
        <f>IF('📋 سجل الأصول'!C11="","",'📋 سجل الأصول'!A11)</f>
        <v/>
      </c>
      <c r="B11" s="18" t="str">
        <f>IF('📋 سجل الأصول'!C11="","",'📋 سجل الأصول'!B11)</f>
        <v/>
      </c>
      <c r="C11" s="36" t="str">
        <f>IF('📋 سجل الأصول'!C11="","",'📋 سجل الأصول'!C11)</f>
        <v/>
      </c>
      <c r="D11" s="18" t="str">
        <f>IF('📋 سجل الأصول'!C11="","",'📋 سجل الأصول'!E11)</f>
        <v/>
      </c>
      <c r="E11" s="37" t="str">
        <f>IF('📋 سجل الأصول'!C11="","",'📋 سجل الأصول'!G11)</f>
        <v/>
      </c>
      <c r="F11" s="25" t="str">
        <f>IF('📋 سجل الأصول'!C11="","",'📋 سجل الأصول'!H11)</f>
        <v/>
      </c>
      <c r="G11" s="25" t="str">
        <f>IF('📋 سجل الأصول'!C11="","",IFERROR(MAX(0,MIN(('📋 سجل الأصول'!H11-IF('📋 سجل الأصول'!I11="",0,'📋 سجل الأصول'!I11)),('📋 سجل الأصول'!H11-IF('📋 سجل الأصول'!I11="",0,'📋 سجل الأصول'!I11))*'📋 سجل الأصول'!J11/365*MAX(0,MIN(EOMONTH(DATE(2026,1,1),0),IF('📋 سجل الأصول'!M11="",DATE(9999,12,31),'📋 سجل الأصول'!M11))-'📋 سجل الأصول'!G11+1))-MIN(('📋 سجل الأصول'!H11-IF('📋 سجل الأصول'!I11="",0,'📋 سجل الأصول'!I11)),('📋 سجل الأصول'!H11-IF('📋 سجل الأصول'!I11="",0,'📋 سجل الأصول'!I11))*'📋 سجل الأصول'!J11/365*MAX(0,MIN(EOMONTH(DATE(2026,1,1),-1),IF('📋 سجل الأصول'!M11="",DATE(9999,12,31),'📋 سجل الأصول'!M11))-'📋 سجل الأصول'!G11+1))),0))</f>
        <v/>
      </c>
      <c r="H11" s="25" t="str">
        <f>IF('📋 سجل الأصول'!C11="","",IFERROR(MAX(0,MIN(('📋 سجل الأصول'!H11-IF('📋 سجل الأصول'!I11="",0,'📋 سجل الأصول'!I11)),('📋 سجل الأصول'!H11-IF('📋 سجل الأصول'!I11="",0,'📋 سجل الأصول'!I11))*'📋 سجل الأصول'!J11/365*MAX(0,MIN(EOMONTH(DATE(2026,2,1),0),IF('📋 سجل الأصول'!M11="",DATE(9999,12,31),'📋 سجل الأصول'!M11))-'📋 سجل الأصول'!G11+1))-MIN(('📋 سجل الأصول'!H11-IF('📋 سجل الأصول'!I11="",0,'📋 سجل الأصول'!I11)),('📋 سجل الأصول'!H11-IF('📋 سجل الأصول'!I11="",0,'📋 سجل الأصول'!I11))*'📋 سجل الأصول'!J11/365*MAX(0,MIN(EOMONTH(DATE(2026,2,1),-1),IF('📋 سجل الأصول'!M11="",DATE(9999,12,31),'📋 سجل الأصول'!M11))-'📋 سجل الأصول'!G11+1))),0))</f>
        <v/>
      </c>
      <c r="I11" s="25" t="str">
        <f>IF('📋 سجل الأصول'!C11="","",IFERROR(MAX(0,MIN(('📋 سجل الأصول'!H11-IF('📋 سجل الأصول'!I11="",0,'📋 سجل الأصول'!I11)),('📋 سجل الأصول'!H11-IF('📋 سجل الأصول'!I11="",0,'📋 سجل الأصول'!I11))*'📋 سجل الأصول'!J11/365*MAX(0,MIN(EOMONTH(DATE(2026,3,1),0),IF('📋 سجل الأصول'!M11="",DATE(9999,12,31),'📋 سجل الأصول'!M11))-'📋 سجل الأصول'!G11+1))-MIN(('📋 سجل الأصول'!H11-IF('📋 سجل الأصول'!I11="",0,'📋 سجل الأصول'!I11)),('📋 سجل الأصول'!H11-IF('📋 سجل الأصول'!I11="",0,'📋 سجل الأصول'!I11))*'📋 سجل الأصول'!J11/365*MAX(0,MIN(EOMONTH(DATE(2026,3,1),-1),IF('📋 سجل الأصول'!M11="",DATE(9999,12,31),'📋 سجل الأصول'!M11))-'📋 سجل الأصول'!G11+1))),0))</f>
        <v/>
      </c>
      <c r="J11" s="25" t="str">
        <f>IF('📋 سجل الأصول'!C11="","",IFERROR(MAX(0,MIN(('📋 سجل الأصول'!H11-IF('📋 سجل الأصول'!I11="",0,'📋 سجل الأصول'!I11)),('📋 سجل الأصول'!H11-IF('📋 سجل الأصول'!I11="",0,'📋 سجل الأصول'!I11))*'📋 سجل الأصول'!J11/365*MAX(0,MIN(EOMONTH(DATE(2026,4,1),0),IF('📋 سجل الأصول'!M11="",DATE(9999,12,31),'📋 سجل الأصول'!M11))-'📋 سجل الأصول'!G11+1))-MIN(('📋 سجل الأصول'!H11-IF('📋 سجل الأصول'!I11="",0,'📋 سجل الأصول'!I11)),('📋 سجل الأصول'!H11-IF('📋 سجل الأصول'!I11="",0,'📋 سجل الأصول'!I11))*'📋 سجل الأصول'!J11/365*MAX(0,MIN(EOMONTH(DATE(2026,4,1),-1),IF('📋 سجل الأصول'!M11="",DATE(9999,12,31),'📋 سجل الأصول'!M11))-'📋 سجل الأصول'!G11+1))),0))</f>
        <v/>
      </c>
      <c r="K11" s="25" t="str">
        <f>IF('📋 سجل الأصول'!C11="","",IFERROR(MAX(0,MIN(('📋 سجل الأصول'!H11-IF('📋 سجل الأصول'!I11="",0,'📋 سجل الأصول'!I11)),('📋 سجل الأصول'!H11-IF('📋 سجل الأصول'!I11="",0,'📋 سجل الأصول'!I11))*'📋 سجل الأصول'!J11/365*MAX(0,MIN(EOMONTH(DATE(2026,5,1),0),IF('📋 سجل الأصول'!M11="",DATE(9999,12,31),'📋 سجل الأصول'!M11))-'📋 سجل الأصول'!G11+1))-MIN(('📋 سجل الأصول'!H11-IF('📋 سجل الأصول'!I11="",0,'📋 سجل الأصول'!I11)),('📋 سجل الأصول'!H11-IF('📋 سجل الأصول'!I11="",0,'📋 سجل الأصول'!I11))*'📋 سجل الأصول'!J11/365*MAX(0,MIN(EOMONTH(DATE(2026,5,1),-1),IF('📋 سجل الأصول'!M11="",DATE(9999,12,31),'📋 سجل الأصول'!M11))-'📋 سجل الأصول'!G11+1))),0))</f>
        <v/>
      </c>
      <c r="L11" s="25" t="str">
        <f>IF('📋 سجل الأصول'!C11="","",IFERROR(MAX(0,MIN(('📋 سجل الأصول'!H11-IF('📋 سجل الأصول'!I11="",0,'📋 سجل الأصول'!I11)),('📋 سجل الأصول'!H11-IF('📋 سجل الأصول'!I11="",0,'📋 سجل الأصول'!I11))*'📋 سجل الأصول'!J11/365*MAX(0,MIN(EOMONTH(DATE(2026,6,1),0),IF('📋 سجل الأصول'!M11="",DATE(9999,12,31),'📋 سجل الأصول'!M11))-'📋 سجل الأصول'!G11+1))-MIN(('📋 سجل الأصول'!H11-IF('📋 سجل الأصول'!I11="",0,'📋 سجل الأصول'!I11)),('📋 سجل الأصول'!H11-IF('📋 سجل الأصول'!I11="",0,'📋 سجل الأصول'!I11))*'📋 سجل الأصول'!J11/365*MAX(0,MIN(EOMONTH(DATE(2026,6,1),-1),IF('📋 سجل الأصول'!M11="",DATE(9999,12,31),'📋 سجل الأصول'!M11))-'📋 سجل الأصول'!G11+1))),0))</f>
        <v/>
      </c>
      <c r="M11" s="25" t="str">
        <f>IF('📋 سجل الأصول'!C11="","",IFERROR(MAX(0,MIN(('📋 سجل الأصول'!H11-IF('📋 سجل الأصول'!I11="",0,'📋 سجل الأصول'!I11)),('📋 سجل الأصول'!H11-IF('📋 سجل الأصول'!I11="",0,'📋 سجل الأصول'!I11))*'📋 سجل الأصول'!J11/365*MAX(0,MIN(EOMONTH(DATE(2026,7,1),0),IF('📋 سجل الأصول'!M11="",DATE(9999,12,31),'📋 سجل الأصول'!M11))-'📋 سجل الأصول'!G11+1))-MIN(('📋 سجل الأصول'!H11-IF('📋 سجل الأصول'!I11="",0,'📋 سجل الأصول'!I11)),('📋 سجل الأصول'!H11-IF('📋 سجل الأصول'!I11="",0,'📋 سجل الأصول'!I11))*'📋 سجل الأصول'!J11/365*MAX(0,MIN(EOMONTH(DATE(2026,7,1),-1),IF('📋 سجل الأصول'!M11="",DATE(9999,12,31),'📋 سجل الأصول'!M11))-'📋 سجل الأصول'!G11+1))),0))</f>
        <v/>
      </c>
      <c r="N11" s="25" t="str">
        <f>IF('📋 سجل الأصول'!C11="","",IFERROR(MAX(0,MIN(('📋 سجل الأصول'!H11-IF('📋 سجل الأصول'!I11="",0,'📋 سجل الأصول'!I11)),('📋 سجل الأصول'!H11-IF('📋 سجل الأصول'!I11="",0,'📋 سجل الأصول'!I11))*'📋 سجل الأصول'!J11/365*MAX(0,MIN(EOMONTH(DATE(2026,8,1),0),IF('📋 سجل الأصول'!M11="",DATE(9999,12,31),'📋 سجل الأصول'!M11))-'📋 سجل الأصول'!G11+1))-MIN(('📋 سجل الأصول'!H11-IF('📋 سجل الأصول'!I11="",0,'📋 سجل الأصول'!I11)),('📋 سجل الأصول'!H11-IF('📋 سجل الأصول'!I11="",0,'📋 سجل الأصول'!I11))*'📋 سجل الأصول'!J11/365*MAX(0,MIN(EOMONTH(DATE(2026,8,1),-1),IF('📋 سجل الأصول'!M11="",DATE(9999,12,31),'📋 سجل الأصول'!M11))-'📋 سجل الأصول'!G11+1))),0))</f>
        <v/>
      </c>
      <c r="O11" s="25" t="str">
        <f>IF('📋 سجل الأصول'!C11="","",IFERROR(MAX(0,MIN(('📋 سجل الأصول'!H11-IF('📋 سجل الأصول'!I11="",0,'📋 سجل الأصول'!I11)),('📋 سجل الأصول'!H11-IF('📋 سجل الأصول'!I11="",0,'📋 سجل الأصول'!I11))*'📋 سجل الأصول'!J11/365*MAX(0,MIN(EOMONTH(DATE(2026,9,1),0),IF('📋 سجل الأصول'!M11="",DATE(9999,12,31),'📋 سجل الأصول'!M11))-'📋 سجل الأصول'!G11+1))-MIN(('📋 سجل الأصول'!H11-IF('📋 سجل الأصول'!I11="",0,'📋 سجل الأصول'!I11)),('📋 سجل الأصول'!H11-IF('📋 سجل الأصول'!I11="",0,'📋 سجل الأصول'!I11))*'📋 سجل الأصول'!J11/365*MAX(0,MIN(EOMONTH(DATE(2026,9,1),-1),IF('📋 سجل الأصول'!M11="",DATE(9999,12,31),'📋 سجل الأصول'!M11))-'📋 سجل الأصول'!G11+1))),0))</f>
        <v/>
      </c>
      <c r="P11" s="25" t="str">
        <f>IF('📋 سجل الأصول'!C11="","",IFERROR(MAX(0,MIN(('📋 سجل الأصول'!H11-IF('📋 سجل الأصول'!I11="",0,'📋 سجل الأصول'!I11)),('📋 سجل الأصول'!H11-IF('📋 سجل الأصول'!I11="",0,'📋 سجل الأصول'!I11))*'📋 سجل الأصول'!J11/365*MAX(0,MIN(EOMONTH(DATE(2026,10,1),0),IF('📋 سجل الأصول'!M11="",DATE(9999,12,31),'📋 سجل الأصول'!M11))-'📋 سجل الأصول'!G11+1))-MIN(('📋 سجل الأصول'!H11-IF('📋 سجل الأصول'!I11="",0,'📋 سجل الأصول'!I11)),('📋 سجل الأصول'!H11-IF('📋 سجل الأصول'!I11="",0,'📋 سجل الأصول'!I11))*'📋 سجل الأصول'!J11/365*MAX(0,MIN(EOMONTH(DATE(2026,10,1),-1),IF('📋 سجل الأصول'!M11="",DATE(9999,12,31),'📋 سجل الأصول'!M11))-'📋 سجل الأصول'!G11+1))),0))</f>
        <v/>
      </c>
      <c r="Q11" s="25" t="str">
        <f>IF('📋 سجل الأصول'!C11="","",IFERROR(MAX(0,MIN(('📋 سجل الأصول'!H11-IF('📋 سجل الأصول'!I11="",0,'📋 سجل الأصول'!I11)),('📋 سجل الأصول'!H11-IF('📋 سجل الأصول'!I11="",0,'📋 سجل الأصول'!I11))*'📋 سجل الأصول'!J11/365*MAX(0,MIN(EOMONTH(DATE(2026,11,1),0),IF('📋 سجل الأصول'!M11="",DATE(9999,12,31),'📋 سجل الأصول'!M11))-'📋 سجل الأصول'!G11+1))-MIN(('📋 سجل الأصول'!H11-IF('📋 سجل الأصول'!I11="",0,'📋 سجل الأصول'!I11)),('📋 سجل الأصول'!H11-IF('📋 سجل الأصول'!I11="",0,'📋 سجل الأصول'!I11))*'📋 سجل الأصول'!J11/365*MAX(0,MIN(EOMONTH(DATE(2026,11,1),-1),IF('📋 سجل الأصول'!M11="",DATE(9999,12,31),'📋 سجل الأصول'!M11))-'📋 سجل الأصول'!G11+1))),0))</f>
        <v/>
      </c>
      <c r="R11" s="25" t="str">
        <f>IF('📋 سجل الأصول'!C11="","",IFERROR(MAX(0,MIN(('📋 سجل الأصول'!H11-IF('📋 سجل الأصول'!I11="",0,'📋 سجل الأصول'!I11)),('📋 سجل الأصول'!H11-IF('📋 سجل الأصول'!I11="",0,'📋 سجل الأصول'!I11))*'📋 سجل الأصول'!J11/365*MAX(0,MIN(EOMONTH(DATE(2026,12,1),0),IF('📋 سجل الأصول'!M11="",DATE(9999,12,31),'📋 سجل الأصول'!M11))-'📋 سجل الأصول'!G11+1))-MIN(('📋 سجل الأصول'!H11-IF('📋 سجل الأصول'!I11="",0,'📋 سجل الأصول'!I11)),('📋 سجل الأصول'!H11-IF('📋 سجل الأصول'!I11="",0,'📋 سجل الأصول'!I11))*'📋 سجل الأصول'!J11/365*MAX(0,MIN(EOMONTH(DATE(2026,12,1),-1),IF('📋 سجل الأصول'!M11="",DATE(9999,12,31),'📋 سجل الأصول'!M11))-'📋 سجل الأصول'!G11+1))),0))</f>
        <v/>
      </c>
    </row>
    <row r="12" spans="1:18" ht="24.75" customHeight="1" x14ac:dyDescent="0.25">
      <c r="A12" s="26" t="str">
        <f>IF('📋 سجل الأصول'!C12="","",'📋 سجل الأصول'!A12)</f>
        <v/>
      </c>
      <c r="B12" s="26" t="str">
        <f>IF('📋 سجل الأصول'!C12="","",'📋 سجل الأصول'!B12)</f>
        <v/>
      </c>
      <c r="C12" s="38" t="str">
        <f>IF('📋 سجل الأصول'!C12="","",'📋 سجل الأصول'!C12)</f>
        <v/>
      </c>
      <c r="D12" s="26" t="str">
        <f>IF('📋 سجل الأصول'!C12="","",'📋 سجل الأصول'!E12)</f>
        <v/>
      </c>
      <c r="E12" s="39" t="str">
        <f>IF('📋 سجل الأصول'!C12="","",'📋 سجل الأصول'!G12)</f>
        <v/>
      </c>
      <c r="F12" s="33" t="str">
        <f>IF('📋 سجل الأصول'!C12="","",'📋 سجل الأصول'!H12)</f>
        <v/>
      </c>
      <c r="G12" s="33" t="str">
        <f>IF('📋 سجل الأصول'!C12="","",IFERROR(MAX(0,MIN(('📋 سجل الأصول'!H12-IF('📋 سجل الأصول'!I12="",0,'📋 سجل الأصول'!I12)),('📋 سجل الأصول'!H12-IF('📋 سجل الأصول'!I12="",0,'📋 سجل الأصول'!I12))*'📋 سجل الأصول'!J12/365*MAX(0,MIN(EOMONTH(DATE(2026,1,1),0),IF('📋 سجل الأصول'!M12="",DATE(9999,12,31),'📋 سجل الأصول'!M12))-'📋 سجل الأصول'!G12+1))-MIN(('📋 سجل الأصول'!H12-IF('📋 سجل الأصول'!I12="",0,'📋 سجل الأصول'!I12)),('📋 سجل الأصول'!H12-IF('📋 سجل الأصول'!I12="",0,'📋 سجل الأصول'!I12))*'📋 سجل الأصول'!J12/365*MAX(0,MIN(EOMONTH(DATE(2026,1,1),-1),IF('📋 سجل الأصول'!M12="",DATE(9999,12,31),'📋 سجل الأصول'!M12))-'📋 سجل الأصول'!G12+1))),0))</f>
        <v/>
      </c>
      <c r="H12" s="33" t="str">
        <f>IF('📋 سجل الأصول'!C12="","",IFERROR(MAX(0,MIN(('📋 سجل الأصول'!H12-IF('📋 سجل الأصول'!I12="",0,'📋 سجل الأصول'!I12)),('📋 سجل الأصول'!H12-IF('📋 سجل الأصول'!I12="",0,'📋 سجل الأصول'!I12))*'📋 سجل الأصول'!J12/365*MAX(0,MIN(EOMONTH(DATE(2026,2,1),0),IF('📋 سجل الأصول'!M12="",DATE(9999,12,31),'📋 سجل الأصول'!M12))-'📋 سجل الأصول'!G12+1))-MIN(('📋 سجل الأصول'!H12-IF('📋 سجل الأصول'!I12="",0,'📋 سجل الأصول'!I12)),('📋 سجل الأصول'!H12-IF('📋 سجل الأصول'!I12="",0,'📋 سجل الأصول'!I12))*'📋 سجل الأصول'!J12/365*MAX(0,MIN(EOMONTH(DATE(2026,2,1),-1),IF('📋 سجل الأصول'!M12="",DATE(9999,12,31),'📋 سجل الأصول'!M12))-'📋 سجل الأصول'!G12+1))),0))</f>
        <v/>
      </c>
      <c r="I12" s="33" t="str">
        <f>IF('📋 سجل الأصول'!C12="","",IFERROR(MAX(0,MIN(('📋 سجل الأصول'!H12-IF('📋 سجل الأصول'!I12="",0,'📋 سجل الأصول'!I12)),('📋 سجل الأصول'!H12-IF('📋 سجل الأصول'!I12="",0,'📋 سجل الأصول'!I12))*'📋 سجل الأصول'!J12/365*MAX(0,MIN(EOMONTH(DATE(2026,3,1),0),IF('📋 سجل الأصول'!M12="",DATE(9999,12,31),'📋 سجل الأصول'!M12))-'📋 سجل الأصول'!G12+1))-MIN(('📋 سجل الأصول'!H12-IF('📋 سجل الأصول'!I12="",0,'📋 سجل الأصول'!I12)),('📋 سجل الأصول'!H12-IF('📋 سجل الأصول'!I12="",0,'📋 سجل الأصول'!I12))*'📋 سجل الأصول'!J12/365*MAX(0,MIN(EOMONTH(DATE(2026,3,1),-1),IF('📋 سجل الأصول'!M12="",DATE(9999,12,31),'📋 سجل الأصول'!M12))-'📋 سجل الأصول'!G12+1))),0))</f>
        <v/>
      </c>
      <c r="J12" s="33" t="str">
        <f>IF('📋 سجل الأصول'!C12="","",IFERROR(MAX(0,MIN(('📋 سجل الأصول'!H12-IF('📋 سجل الأصول'!I12="",0,'📋 سجل الأصول'!I12)),('📋 سجل الأصول'!H12-IF('📋 سجل الأصول'!I12="",0,'📋 سجل الأصول'!I12))*'📋 سجل الأصول'!J12/365*MAX(0,MIN(EOMONTH(DATE(2026,4,1),0),IF('📋 سجل الأصول'!M12="",DATE(9999,12,31),'📋 سجل الأصول'!M12))-'📋 سجل الأصول'!G12+1))-MIN(('📋 سجل الأصول'!H12-IF('📋 سجل الأصول'!I12="",0,'📋 سجل الأصول'!I12)),('📋 سجل الأصول'!H12-IF('📋 سجل الأصول'!I12="",0,'📋 سجل الأصول'!I12))*'📋 سجل الأصول'!J12/365*MAX(0,MIN(EOMONTH(DATE(2026,4,1),-1),IF('📋 سجل الأصول'!M12="",DATE(9999,12,31),'📋 سجل الأصول'!M12))-'📋 سجل الأصول'!G12+1))),0))</f>
        <v/>
      </c>
      <c r="K12" s="33" t="str">
        <f>IF('📋 سجل الأصول'!C12="","",IFERROR(MAX(0,MIN(('📋 سجل الأصول'!H12-IF('📋 سجل الأصول'!I12="",0,'📋 سجل الأصول'!I12)),('📋 سجل الأصول'!H12-IF('📋 سجل الأصول'!I12="",0,'📋 سجل الأصول'!I12))*'📋 سجل الأصول'!J12/365*MAX(0,MIN(EOMONTH(DATE(2026,5,1),0),IF('📋 سجل الأصول'!M12="",DATE(9999,12,31),'📋 سجل الأصول'!M12))-'📋 سجل الأصول'!G12+1))-MIN(('📋 سجل الأصول'!H12-IF('📋 سجل الأصول'!I12="",0,'📋 سجل الأصول'!I12)),('📋 سجل الأصول'!H12-IF('📋 سجل الأصول'!I12="",0,'📋 سجل الأصول'!I12))*'📋 سجل الأصول'!J12/365*MAX(0,MIN(EOMONTH(DATE(2026,5,1),-1),IF('📋 سجل الأصول'!M12="",DATE(9999,12,31),'📋 سجل الأصول'!M12))-'📋 سجل الأصول'!G12+1))),0))</f>
        <v/>
      </c>
      <c r="L12" s="33" t="str">
        <f>IF('📋 سجل الأصول'!C12="","",IFERROR(MAX(0,MIN(('📋 سجل الأصول'!H12-IF('📋 سجل الأصول'!I12="",0,'📋 سجل الأصول'!I12)),('📋 سجل الأصول'!H12-IF('📋 سجل الأصول'!I12="",0,'📋 سجل الأصول'!I12))*'📋 سجل الأصول'!J12/365*MAX(0,MIN(EOMONTH(DATE(2026,6,1),0),IF('📋 سجل الأصول'!M12="",DATE(9999,12,31),'📋 سجل الأصول'!M12))-'📋 سجل الأصول'!G12+1))-MIN(('📋 سجل الأصول'!H12-IF('📋 سجل الأصول'!I12="",0,'📋 سجل الأصول'!I12)),('📋 سجل الأصول'!H12-IF('📋 سجل الأصول'!I12="",0,'📋 سجل الأصول'!I12))*'📋 سجل الأصول'!J12/365*MAX(0,MIN(EOMONTH(DATE(2026,6,1),-1),IF('📋 سجل الأصول'!M12="",DATE(9999,12,31),'📋 سجل الأصول'!M12))-'📋 سجل الأصول'!G12+1))),0))</f>
        <v/>
      </c>
      <c r="M12" s="33" t="str">
        <f>IF('📋 سجل الأصول'!C12="","",IFERROR(MAX(0,MIN(('📋 سجل الأصول'!H12-IF('📋 سجل الأصول'!I12="",0,'📋 سجل الأصول'!I12)),('📋 سجل الأصول'!H12-IF('📋 سجل الأصول'!I12="",0,'📋 سجل الأصول'!I12))*'📋 سجل الأصول'!J12/365*MAX(0,MIN(EOMONTH(DATE(2026,7,1),0),IF('📋 سجل الأصول'!M12="",DATE(9999,12,31),'📋 سجل الأصول'!M12))-'📋 سجل الأصول'!G12+1))-MIN(('📋 سجل الأصول'!H12-IF('📋 سجل الأصول'!I12="",0,'📋 سجل الأصول'!I12)),('📋 سجل الأصول'!H12-IF('📋 سجل الأصول'!I12="",0,'📋 سجل الأصول'!I12))*'📋 سجل الأصول'!J12/365*MAX(0,MIN(EOMONTH(DATE(2026,7,1),-1),IF('📋 سجل الأصول'!M12="",DATE(9999,12,31),'📋 سجل الأصول'!M12))-'📋 سجل الأصول'!G12+1))),0))</f>
        <v/>
      </c>
      <c r="N12" s="33" t="str">
        <f>IF('📋 سجل الأصول'!C12="","",IFERROR(MAX(0,MIN(('📋 سجل الأصول'!H12-IF('📋 سجل الأصول'!I12="",0,'📋 سجل الأصول'!I12)),('📋 سجل الأصول'!H12-IF('📋 سجل الأصول'!I12="",0,'📋 سجل الأصول'!I12))*'📋 سجل الأصول'!J12/365*MAX(0,MIN(EOMONTH(DATE(2026,8,1),0),IF('📋 سجل الأصول'!M12="",DATE(9999,12,31),'📋 سجل الأصول'!M12))-'📋 سجل الأصول'!G12+1))-MIN(('📋 سجل الأصول'!H12-IF('📋 سجل الأصول'!I12="",0,'📋 سجل الأصول'!I12)),('📋 سجل الأصول'!H12-IF('📋 سجل الأصول'!I12="",0,'📋 سجل الأصول'!I12))*'📋 سجل الأصول'!J12/365*MAX(0,MIN(EOMONTH(DATE(2026,8,1),-1),IF('📋 سجل الأصول'!M12="",DATE(9999,12,31),'📋 سجل الأصول'!M12))-'📋 سجل الأصول'!G12+1))),0))</f>
        <v/>
      </c>
      <c r="O12" s="33" t="str">
        <f>IF('📋 سجل الأصول'!C12="","",IFERROR(MAX(0,MIN(('📋 سجل الأصول'!H12-IF('📋 سجل الأصول'!I12="",0,'📋 سجل الأصول'!I12)),('📋 سجل الأصول'!H12-IF('📋 سجل الأصول'!I12="",0,'📋 سجل الأصول'!I12))*'📋 سجل الأصول'!J12/365*MAX(0,MIN(EOMONTH(DATE(2026,9,1),0),IF('📋 سجل الأصول'!M12="",DATE(9999,12,31),'📋 سجل الأصول'!M12))-'📋 سجل الأصول'!G12+1))-MIN(('📋 سجل الأصول'!H12-IF('📋 سجل الأصول'!I12="",0,'📋 سجل الأصول'!I12)),('📋 سجل الأصول'!H12-IF('📋 سجل الأصول'!I12="",0,'📋 سجل الأصول'!I12))*'📋 سجل الأصول'!J12/365*MAX(0,MIN(EOMONTH(DATE(2026,9,1),-1),IF('📋 سجل الأصول'!M12="",DATE(9999,12,31),'📋 سجل الأصول'!M12))-'📋 سجل الأصول'!G12+1))),0))</f>
        <v/>
      </c>
      <c r="P12" s="33" t="str">
        <f>IF('📋 سجل الأصول'!C12="","",IFERROR(MAX(0,MIN(('📋 سجل الأصول'!H12-IF('📋 سجل الأصول'!I12="",0,'📋 سجل الأصول'!I12)),('📋 سجل الأصول'!H12-IF('📋 سجل الأصول'!I12="",0,'📋 سجل الأصول'!I12))*'📋 سجل الأصول'!J12/365*MAX(0,MIN(EOMONTH(DATE(2026,10,1),0),IF('📋 سجل الأصول'!M12="",DATE(9999,12,31),'📋 سجل الأصول'!M12))-'📋 سجل الأصول'!G12+1))-MIN(('📋 سجل الأصول'!H12-IF('📋 سجل الأصول'!I12="",0,'📋 سجل الأصول'!I12)),('📋 سجل الأصول'!H12-IF('📋 سجل الأصول'!I12="",0,'📋 سجل الأصول'!I12))*'📋 سجل الأصول'!J12/365*MAX(0,MIN(EOMONTH(DATE(2026,10,1),-1),IF('📋 سجل الأصول'!M12="",DATE(9999,12,31),'📋 سجل الأصول'!M12))-'📋 سجل الأصول'!G12+1))),0))</f>
        <v/>
      </c>
      <c r="Q12" s="33" t="str">
        <f>IF('📋 سجل الأصول'!C12="","",IFERROR(MAX(0,MIN(('📋 سجل الأصول'!H12-IF('📋 سجل الأصول'!I12="",0,'📋 سجل الأصول'!I12)),('📋 سجل الأصول'!H12-IF('📋 سجل الأصول'!I12="",0,'📋 سجل الأصول'!I12))*'📋 سجل الأصول'!J12/365*MAX(0,MIN(EOMONTH(DATE(2026,11,1),0),IF('📋 سجل الأصول'!M12="",DATE(9999,12,31),'📋 سجل الأصول'!M12))-'📋 سجل الأصول'!G12+1))-MIN(('📋 سجل الأصول'!H12-IF('📋 سجل الأصول'!I12="",0,'📋 سجل الأصول'!I12)),('📋 سجل الأصول'!H12-IF('📋 سجل الأصول'!I12="",0,'📋 سجل الأصول'!I12))*'📋 سجل الأصول'!J12/365*MAX(0,MIN(EOMONTH(DATE(2026,11,1),-1),IF('📋 سجل الأصول'!M12="",DATE(9999,12,31),'📋 سجل الأصول'!M12))-'📋 سجل الأصول'!G12+1))),0))</f>
        <v/>
      </c>
      <c r="R12" s="33" t="str">
        <f>IF('📋 سجل الأصول'!C12="","",IFERROR(MAX(0,MIN(('📋 سجل الأصول'!H12-IF('📋 سجل الأصول'!I12="",0,'📋 سجل الأصول'!I12)),('📋 سجل الأصول'!H12-IF('📋 سجل الأصول'!I12="",0,'📋 سجل الأصول'!I12))*'📋 سجل الأصول'!J12/365*MAX(0,MIN(EOMONTH(DATE(2026,12,1),0),IF('📋 سجل الأصول'!M12="",DATE(9999,12,31),'📋 سجل الأصول'!M12))-'📋 سجل الأصول'!G12+1))-MIN(('📋 سجل الأصول'!H12-IF('📋 سجل الأصول'!I12="",0,'📋 سجل الأصول'!I12)),('📋 سجل الأصول'!H12-IF('📋 سجل الأصول'!I12="",0,'📋 سجل الأصول'!I12))*'📋 سجل الأصول'!J12/365*MAX(0,MIN(EOMONTH(DATE(2026,12,1),-1),IF('📋 سجل الأصول'!M12="",DATE(9999,12,31),'📋 سجل الأصول'!M12))-'📋 سجل الأصول'!G12+1))),0))</f>
        <v/>
      </c>
    </row>
    <row r="13" spans="1:18" ht="24.75" customHeight="1" x14ac:dyDescent="0.25">
      <c r="A13" s="18" t="str">
        <f>IF('📋 سجل الأصول'!C13="","",'📋 سجل الأصول'!A13)</f>
        <v/>
      </c>
      <c r="B13" s="18" t="str">
        <f>IF('📋 سجل الأصول'!C13="","",'📋 سجل الأصول'!B13)</f>
        <v/>
      </c>
      <c r="C13" s="36" t="str">
        <f>IF('📋 سجل الأصول'!C13="","",'📋 سجل الأصول'!C13)</f>
        <v/>
      </c>
      <c r="D13" s="18" t="str">
        <f>IF('📋 سجل الأصول'!C13="","",'📋 سجل الأصول'!E13)</f>
        <v/>
      </c>
      <c r="E13" s="37" t="str">
        <f>IF('📋 سجل الأصول'!C13="","",'📋 سجل الأصول'!G13)</f>
        <v/>
      </c>
      <c r="F13" s="25" t="str">
        <f>IF('📋 سجل الأصول'!C13="","",'📋 سجل الأصول'!H13)</f>
        <v/>
      </c>
      <c r="G13" s="25" t="str">
        <f>IF('📋 سجل الأصول'!C13="","",IFERROR(MAX(0,MIN(('📋 سجل الأصول'!H13-IF('📋 سجل الأصول'!I13="",0,'📋 سجل الأصول'!I13)),('📋 سجل الأصول'!H13-IF('📋 سجل الأصول'!I13="",0,'📋 سجل الأصول'!I13))*'📋 سجل الأصول'!J13/365*MAX(0,MIN(EOMONTH(DATE(2026,1,1),0),IF('📋 سجل الأصول'!M13="",DATE(9999,12,31),'📋 سجل الأصول'!M13))-'📋 سجل الأصول'!G13+1))-MIN(('📋 سجل الأصول'!H13-IF('📋 سجل الأصول'!I13="",0,'📋 سجل الأصول'!I13)),('📋 سجل الأصول'!H13-IF('📋 سجل الأصول'!I13="",0,'📋 سجل الأصول'!I13))*'📋 سجل الأصول'!J13/365*MAX(0,MIN(EOMONTH(DATE(2026,1,1),-1),IF('📋 سجل الأصول'!M13="",DATE(9999,12,31),'📋 سجل الأصول'!M13))-'📋 سجل الأصول'!G13+1))),0))</f>
        <v/>
      </c>
      <c r="H13" s="25" t="str">
        <f>IF('📋 سجل الأصول'!C13="","",IFERROR(MAX(0,MIN(('📋 سجل الأصول'!H13-IF('📋 سجل الأصول'!I13="",0,'📋 سجل الأصول'!I13)),('📋 سجل الأصول'!H13-IF('📋 سجل الأصول'!I13="",0,'📋 سجل الأصول'!I13))*'📋 سجل الأصول'!J13/365*MAX(0,MIN(EOMONTH(DATE(2026,2,1),0),IF('📋 سجل الأصول'!M13="",DATE(9999,12,31),'📋 سجل الأصول'!M13))-'📋 سجل الأصول'!G13+1))-MIN(('📋 سجل الأصول'!H13-IF('📋 سجل الأصول'!I13="",0,'📋 سجل الأصول'!I13)),('📋 سجل الأصول'!H13-IF('📋 سجل الأصول'!I13="",0,'📋 سجل الأصول'!I13))*'📋 سجل الأصول'!J13/365*MAX(0,MIN(EOMONTH(DATE(2026,2,1),-1),IF('📋 سجل الأصول'!M13="",DATE(9999,12,31),'📋 سجل الأصول'!M13))-'📋 سجل الأصول'!G13+1))),0))</f>
        <v/>
      </c>
      <c r="I13" s="25" t="str">
        <f>IF('📋 سجل الأصول'!C13="","",IFERROR(MAX(0,MIN(('📋 سجل الأصول'!H13-IF('📋 سجل الأصول'!I13="",0,'📋 سجل الأصول'!I13)),('📋 سجل الأصول'!H13-IF('📋 سجل الأصول'!I13="",0,'📋 سجل الأصول'!I13))*'📋 سجل الأصول'!J13/365*MAX(0,MIN(EOMONTH(DATE(2026,3,1),0),IF('📋 سجل الأصول'!M13="",DATE(9999,12,31),'📋 سجل الأصول'!M13))-'📋 سجل الأصول'!G13+1))-MIN(('📋 سجل الأصول'!H13-IF('📋 سجل الأصول'!I13="",0,'📋 سجل الأصول'!I13)),('📋 سجل الأصول'!H13-IF('📋 سجل الأصول'!I13="",0,'📋 سجل الأصول'!I13))*'📋 سجل الأصول'!J13/365*MAX(0,MIN(EOMONTH(DATE(2026,3,1),-1),IF('📋 سجل الأصول'!M13="",DATE(9999,12,31),'📋 سجل الأصول'!M13))-'📋 سجل الأصول'!G13+1))),0))</f>
        <v/>
      </c>
      <c r="J13" s="25" t="str">
        <f>IF('📋 سجل الأصول'!C13="","",IFERROR(MAX(0,MIN(('📋 سجل الأصول'!H13-IF('📋 سجل الأصول'!I13="",0,'📋 سجل الأصول'!I13)),('📋 سجل الأصول'!H13-IF('📋 سجل الأصول'!I13="",0,'📋 سجل الأصول'!I13))*'📋 سجل الأصول'!J13/365*MAX(0,MIN(EOMONTH(DATE(2026,4,1),0),IF('📋 سجل الأصول'!M13="",DATE(9999,12,31),'📋 سجل الأصول'!M13))-'📋 سجل الأصول'!G13+1))-MIN(('📋 سجل الأصول'!H13-IF('📋 سجل الأصول'!I13="",0,'📋 سجل الأصول'!I13)),('📋 سجل الأصول'!H13-IF('📋 سجل الأصول'!I13="",0,'📋 سجل الأصول'!I13))*'📋 سجل الأصول'!J13/365*MAX(0,MIN(EOMONTH(DATE(2026,4,1),-1),IF('📋 سجل الأصول'!M13="",DATE(9999,12,31),'📋 سجل الأصول'!M13))-'📋 سجل الأصول'!G13+1))),0))</f>
        <v/>
      </c>
      <c r="K13" s="25" t="str">
        <f>IF('📋 سجل الأصول'!C13="","",IFERROR(MAX(0,MIN(('📋 سجل الأصول'!H13-IF('📋 سجل الأصول'!I13="",0,'📋 سجل الأصول'!I13)),('📋 سجل الأصول'!H13-IF('📋 سجل الأصول'!I13="",0,'📋 سجل الأصول'!I13))*'📋 سجل الأصول'!J13/365*MAX(0,MIN(EOMONTH(DATE(2026,5,1),0),IF('📋 سجل الأصول'!M13="",DATE(9999,12,31),'📋 سجل الأصول'!M13))-'📋 سجل الأصول'!G13+1))-MIN(('📋 سجل الأصول'!H13-IF('📋 سجل الأصول'!I13="",0,'📋 سجل الأصول'!I13)),('📋 سجل الأصول'!H13-IF('📋 سجل الأصول'!I13="",0,'📋 سجل الأصول'!I13))*'📋 سجل الأصول'!J13/365*MAX(0,MIN(EOMONTH(DATE(2026,5,1),-1),IF('📋 سجل الأصول'!M13="",DATE(9999,12,31),'📋 سجل الأصول'!M13))-'📋 سجل الأصول'!G13+1))),0))</f>
        <v/>
      </c>
      <c r="L13" s="25" t="str">
        <f>IF('📋 سجل الأصول'!C13="","",IFERROR(MAX(0,MIN(('📋 سجل الأصول'!H13-IF('📋 سجل الأصول'!I13="",0,'📋 سجل الأصول'!I13)),('📋 سجل الأصول'!H13-IF('📋 سجل الأصول'!I13="",0,'📋 سجل الأصول'!I13))*'📋 سجل الأصول'!J13/365*MAX(0,MIN(EOMONTH(DATE(2026,6,1),0),IF('📋 سجل الأصول'!M13="",DATE(9999,12,31),'📋 سجل الأصول'!M13))-'📋 سجل الأصول'!G13+1))-MIN(('📋 سجل الأصول'!H13-IF('📋 سجل الأصول'!I13="",0,'📋 سجل الأصول'!I13)),('📋 سجل الأصول'!H13-IF('📋 سجل الأصول'!I13="",0,'📋 سجل الأصول'!I13))*'📋 سجل الأصول'!J13/365*MAX(0,MIN(EOMONTH(DATE(2026,6,1),-1),IF('📋 سجل الأصول'!M13="",DATE(9999,12,31),'📋 سجل الأصول'!M13))-'📋 سجل الأصول'!G13+1))),0))</f>
        <v/>
      </c>
      <c r="M13" s="25" t="str">
        <f>IF('📋 سجل الأصول'!C13="","",IFERROR(MAX(0,MIN(('📋 سجل الأصول'!H13-IF('📋 سجل الأصول'!I13="",0,'📋 سجل الأصول'!I13)),('📋 سجل الأصول'!H13-IF('📋 سجل الأصول'!I13="",0,'📋 سجل الأصول'!I13))*'📋 سجل الأصول'!J13/365*MAX(0,MIN(EOMONTH(DATE(2026,7,1),0),IF('📋 سجل الأصول'!M13="",DATE(9999,12,31),'📋 سجل الأصول'!M13))-'📋 سجل الأصول'!G13+1))-MIN(('📋 سجل الأصول'!H13-IF('📋 سجل الأصول'!I13="",0,'📋 سجل الأصول'!I13)),('📋 سجل الأصول'!H13-IF('📋 سجل الأصول'!I13="",0,'📋 سجل الأصول'!I13))*'📋 سجل الأصول'!J13/365*MAX(0,MIN(EOMONTH(DATE(2026,7,1),-1),IF('📋 سجل الأصول'!M13="",DATE(9999,12,31),'📋 سجل الأصول'!M13))-'📋 سجل الأصول'!G13+1))),0))</f>
        <v/>
      </c>
      <c r="N13" s="25" t="str">
        <f>IF('📋 سجل الأصول'!C13="","",IFERROR(MAX(0,MIN(('📋 سجل الأصول'!H13-IF('📋 سجل الأصول'!I13="",0,'📋 سجل الأصول'!I13)),('📋 سجل الأصول'!H13-IF('📋 سجل الأصول'!I13="",0,'📋 سجل الأصول'!I13))*'📋 سجل الأصول'!J13/365*MAX(0,MIN(EOMONTH(DATE(2026,8,1),0),IF('📋 سجل الأصول'!M13="",DATE(9999,12,31),'📋 سجل الأصول'!M13))-'📋 سجل الأصول'!G13+1))-MIN(('📋 سجل الأصول'!H13-IF('📋 سجل الأصول'!I13="",0,'📋 سجل الأصول'!I13)),('📋 سجل الأصول'!H13-IF('📋 سجل الأصول'!I13="",0,'📋 سجل الأصول'!I13))*'📋 سجل الأصول'!J13/365*MAX(0,MIN(EOMONTH(DATE(2026,8,1),-1),IF('📋 سجل الأصول'!M13="",DATE(9999,12,31),'📋 سجل الأصول'!M13))-'📋 سجل الأصول'!G13+1))),0))</f>
        <v/>
      </c>
      <c r="O13" s="25" t="str">
        <f>IF('📋 سجل الأصول'!C13="","",IFERROR(MAX(0,MIN(('📋 سجل الأصول'!H13-IF('📋 سجل الأصول'!I13="",0,'📋 سجل الأصول'!I13)),('📋 سجل الأصول'!H13-IF('📋 سجل الأصول'!I13="",0,'📋 سجل الأصول'!I13))*'📋 سجل الأصول'!J13/365*MAX(0,MIN(EOMONTH(DATE(2026,9,1),0),IF('📋 سجل الأصول'!M13="",DATE(9999,12,31),'📋 سجل الأصول'!M13))-'📋 سجل الأصول'!G13+1))-MIN(('📋 سجل الأصول'!H13-IF('📋 سجل الأصول'!I13="",0,'📋 سجل الأصول'!I13)),('📋 سجل الأصول'!H13-IF('📋 سجل الأصول'!I13="",0,'📋 سجل الأصول'!I13))*'📋 سجل الأصول'!J13/365*MAX(0,MIN(EOMONTH(DATE(2026,9,1),-1),IF('📋 سجل الأصول'!M13="",DATE(9999,12,31),'📋 سجل الأصول'!M13))-'📋 سجل الأصول'!G13+1))),0))</f>
        <v/>
      </c>
      <c r="P13" s="25" t="str">
        <f>IF('📋 سجل الأصول'!C13="","",IFERROR(MAX(0,MIN(('📋 سجل الأصول'!H13-IF('📋 سجل الأصول'!I13="",0,'📋 سجل الأصول'!I13)),('📋 سجل الأصول'!H13-IF('📋 سجل الأصول'!I13="",0,'📋 سجل الأصول'!I13))*'📋 سجل الأصول'!J13/365*MAX(0,MIN(EOMONTH(DATE(2026,10,1),0),IF('📋 سجل الأصول'!M13="",DATE(9999,12,31),'📋 سجل الأصول'!M13))-'📋 سجل الأصول'!G13+1))-MIN(('📋 سجل الأصول'!H13-IF('📋 سجل الأصول'!I13="",0,'📋 سجل الأصول'!I13)),('📋 سجل الأصول'!H13-IF('📋 سجل الأصول'!I13="",0,'📋 سجل الأصول'!I13))*'📋 سجل الأصول'!J13/365*MAX(0,MIN(EOMONTH(DATE(2026,10,1),-1),IF('📋 سجل الأصول'!M13="",DATE(9999,12,31),'📋 سجل الأصول'!M13))-'📋 سجل الأصول'!G13+1))),0))</f>
        <v/>
      </c>
      <c r="Q13" s="25" t="str">
        <f>IF('📋 سجل الأصول'!C13="","",IFERROR(MAX(0,MIN(('📋 سجل الأصول'!H13-IF('📋 سجل الأصول'!I13="",0,'📋 سجل الأصول'!I13)),('📋 سجل الأصول'!H13-IF('📋 سجل الأصول'!I13="",0,'📋 سجل الأصول'!I13))*'📋 سجل الأصول'!J13/365*MAX(0,MIN(EOMONTH(DATE(2026,11,1),0),IF('📋 سجل الأصول'!M13="",DATE(9999,12,31),'📋 سجل الأصول'!M13))-'📋 سجل الأصول'!G13+1))-MIN(('📋 سجل الأصول'!H13-IF('📋 سجل الأصول'!I13="",0,'📋 سجل الأصول'!I13)),('📋 سجل الأصول'!H13-IF('📋 سجل الأصول'!I13="",0,'📋 سجل الأصول'!I13))*'📋 سجل الأصول'!J13/365*MAX(0,MIN(EOMONTH(DATE(2026,11,1),-1),IF('📋 سجل الأصول'!M13="",DATE(9999,12,31),'📋 سجل الأصول'!M13))-'📋 سجل الأصول'!G13+1))),0))</f>
        <v/>
      </c>
      <c r="R13" s="25" t="str">
        <f>IF('📋 سجل الأصول'!C13="","",IFERROR(MAX(0,MIN(('📋 سجل الأصول'!H13-IF('📋 سجل الأصول'!I13="",0,'📋 سجل الأصول'!I13)),('📋 سجل الأصول'!H13-IF('📋 سجل الأصول'!I13="",0,'📋 سجل الأصول'!I13))*'📋 سجل الأصول'!J13/365*MAX(0,MIN(EOMONTH(DATE(2026,12,1),0),IF('📋 سجل الأصول'!M13="",DATE(9999,12,31),'📋 سجل الأصول'!M13))-'📋 سجل الأصول'!G13+1))-MIN(('📋 سجل الأصول'!H13-IF('📋 سجل الأصول'!I13="",0,'📋 سجل الأصول'!I13)),('📋 سجل الأصول'!H13-IF('📋 سجل الأصول'!I13="",0,'📋 سجل الأصول'!I13))*'📋 سجل الأصول'!J13/365*MAX(0,MIN(EOMONTH(DATE(2026,12,1),-1),IF('📋 سجل الأصول'!M13="",DATE(9999,12,31),'📋 سجل الأصول'!M13))-'📋 سجل الأصول'!G13+1))),0))</f>
        <v/>
      </c>
    </row>
    <row r="14" spans="1:18" ht="24.75" customHeight="1" x14ac:dyDescent="0.25">
      <c r="A14" s="26" t="str">
        <f>IF('📋 سجل الأصول'!C14="","",'📋 سجل الأصول'!A14)</f>
        <v/>
      </c>
      <c r="B14" s="26" t="str">
        <f>IF('📋 سجل الأصول'!C14="","",'📋 سجل الأصول'!B14)</f>
        <v/>
      </c>
      <c r="C14" s="38" t="str">
        <f>IF('📋 سجل الأصول'!C14="","",'📋 سجل الأصول'!C14)</f>
        <v/>
      </c>
      <c r="D14" s="26" t="str">
        <f>IF('📋 سجل الأصول'!C14="","",'📋 سجل الأصول'!E14)</f>
        <v/>
      </c>
      <c r="E14" s="39" t="str">
        <f>IF('📋 سجل الأصول'!C14="","",'📋 سجل الأصول'!G14)</f>
        <v/>
      </c>
      <c r="F14" s="33" t="str">
        <f>IF('📋 سجل الأصول'!C14="","",'📋 سجل الأصول'!H14)</f>
        <v/>
      </c>
      <c r="G14" s="33" t="str">
        <f>IF('📋 سجل الأصول'!C14="","",IFERROR(MAX(0,MIN(('📋 سجل الأصول'!H14-IF('📋 سجل الأصول'!I14="",0,'📋 سجل الأصول'!I14)),('📋 سجل الأصول'!H14-IF('📋 سجل الأصول'!I14="",0,'📋 سجل الأصول'!I14))*'📋 سجل الأصول'!J14/365*MAX(0,MIN(EOMONTH(DATE(2026,1,1),0),IF('📋 سجل الأصول'!M14="",DATE(9999,12,31),'📋 سجل الأصول'!M14))-'📋 سجل الأصول'!G14+1))-MIN(('📋 سجل الأصول'!H14-IF('📋 سجل الأصول'!I14="",0,'📋 سجل الأصول'!I14)),('📋 سجل الأصول'!H14-IF('📋 سجل الأصول'!I14="",0,'📋 سجل الأصول'!I14))*'📋 سجل الأصول'!J14/365*MAX(0,MIN(EOMONTH(DATE(2026,1,1),-1),IF('📋 سجل الأصول'!M14="",DATE(9999,12,31),'📋 سجل الأصول'!M14))-'📋 سجل الأصول'!G14+1))),0))</f>
        <v/>
      </c>
      <c r="H14" s="33" t="str">
        <f>IF('📋 سجل الأصول'!C14="","",IFERROR(MAX(0,MIN(('📋 سجل الأصول'!H14-IF('📋 سجل الأصول'!I14="",0,'📋 سجل الأصول'!I14)),('📋 سجل الأصول'!H14-IF('📋 سجل الأصول'!I14="",0,'📋 سجل الأصول'!I14))*'📋 سجل الأصول'!J14/365*MAX(0,MIN(EOMONTH(DATE(2026,2,1),0),IF('📋 سجل الأصول'!M14="",DATE(9999,12,31),'📋 سجل الأصول'!M14))-'📋 سجل الأصول'!G14+1))-MIN(('📋 سجل الأصول'!H14-IF('📋 سجل الأصول'!I14="",0,'📋 سجل الأصول'!I14)),('📋 سجل الأصول'!H14-IF('📋 سجل الأصول'!I14="",0,'📋 سجل الأصول'!I14))*'📋 سجل الأصول'!J14/365*MAX(0,MIN(EOMONTH(DATE(2026,2,1),-1),IF('📋 سجل الأصول'!M14="",DATE(9999,12,31),'📋 سجل الأصول'!M14))-'📋 سجل الأصول'!G14+1))),0))</f>
        <v/>
      </c>
      <c r="I14" s="33" t="str">
        <f>IF('📋 سجل الأصول'!C14="","",IFERROR(MAX(0,MIN(('📋 سجل الأصول'!H14-IF('📋 سجل الأصول'!I14="",0,'📋 سجل الأصول'!I14)),('📋 سجل الأصول'!H14-IF('📋 سجل الأصول'!I14="",0,'📋 سجل الأصول'!I14))*'📋 سجل الأصول'!J14/365*MAX(0,MIN(EOMONTH(DATE(2026,3,1),0),IF('📋 سجل الأصول'!M14="",DATE(9999,12,31),'📋 سجل الأصول'!M14))-'📋 سجل الأصول'!G14+1))-MIN(('📋 سجل الأصول'!H14-IF('📋 سجل الأصول'!I14="",0,'📋 سجل الأصول'!I14)),('📋 سجل الأصول'!H14-IF('📋 سجل الأصول'!I14="",0,'📋 سجل الأصول'!I14))*'📋 سجل الأصول'!J14/365*MAX(0,MIN(EOMONTH(DATE(2026,3,1),-1),IF('📋 سجل الأصول'!M14="",DATE(9999,12,31),'📋 سجل الأصول'!M14))-'📋 سجل الأصول'!G14+1))),0))</f>
        <v/>
      </c>
      <c r="J14" s="33" t="str">
        <f>IF('📋 سجل الأصول'!C14="","",IFERROR(MAX(0,MIN(('📋 سجل الأصول'!H14-IF('📋 سجل الأصول'!I14="",0,'📋 سجل الأصول'!I14)),('📋 سجل الأصول'!H14-IF('📋 سجل الأصول'!I14="",0,'📋 سجل الأصول'!I14))*'📋 سجل الأصول'!J14/365*MAX(0,MIN(EOMONTH(DATE(2026,4,1),0),IF('📋 سجل الأصول'!M14="",DATE(9999,12,31),'📋 سجل الأصول'!M14))-'📋 سجل الأصول'!G14+1))-MIN(('📋 سجل الأصول'!H14-IF('📋 سجل الأصول'!I14="",0,'📋 سجل الأصول'!I14)),('📋 سجل الأصول'!H14-IF('📋 سجل الأصول'!I14="",0,'📋 سجل الأصول'!I14))*'📋 سجل الأصول'!J14/365*MAX(0,MIN(EOMONTH(DATE(2026,4,1),-1),IF('📋 سجل الأصول'!M14="",DATE(9999,12,31),'📋 سجل الأصول'!M14))-'📋 سجل الأصول'!G14+1))),0))</f>
        <v/>
      </c>
      <c r="K14" s="33" t="str">
        <f>IF('📋 سجل الأصول'!C14="","",IFERROR(MAX(0,MIN(('📋 سجل الأصول'!H14-IF('📋 سجل الأصول'!I14="",0,'📋 سجل الأصول'!I14)),('📋 سجل الأصول'!H14-IF('📋 سجل الأصول'!I14="",0,'📋 سجل الأصول'!I14))*'📋 سجل الأصول'!J14/365*MAX(0,MIN(EOMONTH(DATE(2026,5,1),0),IF('📋 سجل الأصول'!M14="",DATE(9999,12,31),'📋 سجل الأصول'!M14))-'📋 سجل الأصول'!G14+1))-MIN(('📋 سجل الأصول'!H14-IF('📋 سجل الأصول'!I14="",0,'📋 سجل الأصول'!I14)),('📋 سجل الأصول'!H14-IF('📋 سجل الأصول'!I14="",0,'📋 سجل الأصول'!I14))*'📋 سجل الأصول'!J14/365*MAX(0,MIN(EOMONTH(DATE(2026,5,1),-1),IF('📋 سجل الأصول'!M14="",DATE(9999,12,31),'📋 سجل الأصول'!M14))-'📋 سجل الأصول'!G14+1))),0))</f>
        <v/>
      </c>
      <c r="L14" s="33" t="str">
        <f>IF('📋 سجل الأصول'!C14="","",IFERROR(MAX(0,MIN(('📋 سجل الأصول'!H14-IF('📋 سجل الأصول'!I14="",0,'📋 سجل الأصول'!I14)),('📋 سجل الأصول'!H14-IF('📋 سجل الأصول'!I14="",0,'📋 سجل الأصول'!I14))*'📋 سجل الأصول'!J14/365*MAX(0,MIN(EOMONTH(DATE(2026,6,1),0),IF('📋 سجل الأصول'!M14="",DATE(9999,12,31),'📋 سجل الأصول'!M14))-'📋 سجل الأصول'!G14+1))-MIN(('📋 سجل الأصول'!H14-IF('📋 سجل الأصول'!I14="",0,'📋 سجل الأصول'!I14)),('📋 سجل الأصول'!H14-IF('📋 سجل الأصول'!I14="",0,'📋 سجل الأصول'!I14))*'📋 سجل الأصول'!J14/365*MAX(0,MIN(EOMONTH(DATE(2026,6,1),-1),IF('📋 سجل الأصول'!M14="",DATE(9999,12,31),'📋 سجل الأصول'!M14))-'📋 سجل الأصول'!G14+1))),0))</f>
        <v/>
      </c>
      <c r="M14" s="33" t="str">
        <f>IF('📋 سجل الأصول'!C14="","",IFERROR(MAX(0,MIN(('📋 سجل الأصول'!H14-IF('📋 سجل الأصول'!I14="",0,'📋 سجل الأصول'!I14)),('📋 سجل الأصول'!H14-IF('📋 سجل الأصول'!I14="",0,'📋 سجل الأصول'!I14))*'📋 سجل الأصول'!J14/365*MAX(0,MIN(EOMONTH(DATE(2026,7,1),0),IF('📋 سجل الأصول'!M14="",DATE(9999,12,31),'📋 سجل الأصول'!M14))-'📋 سجل الأصول'!G14+1))-MIN(('📋 سجل الأصول'!H14-IF('📋 سجل الأصول'!I14="",0,'📋 سجل الأصول'!I14)),('📋 سجل الأصول'!H14-IF('📋 سجل الأصول'!I14="",0,'📋 سجل الأصول'!I14))*'📋 سجل الأصول'!J14/365*MAX(0,MIN(EOMONTH(DATE(2026,7,1),-1),IF('📋 سجل الأصول'!M14="",DATE(9999,12,31),'📋 سجل الأصول'!M14))-'📋 سجل الأصول'!G14+1))),0))</f>
        <v/>
      </c>
      <c r="N14" s="33" t="str">
        <f>IF('📋 سجل الأصول'!C14="","",IFERROR(MAX(0,MIN(('📋 سجل الأصول'!H14-IF('📋 سجل الأصول'!I14="",0,'📋 سجل الأصول'!I14)),('📋 سجل الأصول'!H14-IF('📋 سجل الأصول'!I14="",0,'📋 سجل الأصول'!I14))*'📋 سجل الأصول'!J14/365*MAX(0,MIN(EOMONTH(DATE(2026,8,1),0),IF('📋 سجل الأصول'!M14="",DATE(9999,12,31),'📋 سجل الأصول'!M14))-'📋 سجل الأصول'!G14+1))-MIN(('📋 سجل الأصول'!H14-IF('📋 سجل الأصول'!I14="",0,'📋 سجل الأصول'!I14)),('📋 سجل الأصول'!H14-IF('📋 سجل الأصول'!I14="",0,'📋 سجل الأصول'!I14))*'📋 سجل الأصول'!J14/365*MAX(0,MIN(EOMONTH(DATE(2026,8,1),-1),IF('📋 سجل الأصول'!M14="",DATE(9999,12,31),'📋 سجل الأصول'!M14))-'📋 سجل الأصول'!G14+1))),0))</f>
        <v/>
      </c>
      <c r="O14" s="33" t="str">
        <f>IF('📋 سجل الأصول'!C14="","",IFERROR(MAX(0,MIN(('📋 سجل الأصول'!H14-IF('📋 سجل الأصول'!I14="",0,'📋 سجل الأصول'!I14)),('📋 سجل الأصول'!H14-IF('📋 سجل الأصول'!I14="",0,'📋 سجل الأصول'!I14))*'📋 سجل الأصول'!J14/365*MAX(0,MIN(EOMONTH(DATE(2026,9,1),0),IF('📋 سجل الأصول'!M14="",DATE(9999,12,31),'📋 سجل الأصول'!M14))-'📋 سجل الأصول'!G14+1))-MIN(('📋 سجل الأصول'!H14-IF('📋 سجل الأصول'!I14="",0,'📋 سجل الأصول'!I14)),('📋 سجل الأصول'!H14-IF('📋 سجل الأصول'!I14="",0,'📋 سجل الأصول'!I14))*'📋 سجل الأصول'!J14/365*MAX(0,MIN(EOMONTH(DATE(2026,9,1),-1),IF('📋 سجل الأصول'!M14="",DATE(9999,12,31),'📋 سجل الأصول'!M14))-'📋 سجل الأصول'!G14+1))),0))</f>
        <v/>
      </c>
      <c r="P14" s="33" t="str">
        <f>IF('📋 سجل الأصول'!C14="","",IFERROR(MAX(0,MIN(('📋 سجل الأصول'!H14-IF('📋 سجل الأصول'!I14="",0,'📋 سجل الأصول'!I14)),('📋 سجل الأصول'!H14-IF('📋 سجل الأصول'!I14="",0,'📋 سجل الأصول'!I14))*'📋 سجل الأصول'!J14/365*MAX(0,MIN(EOMONTH(DATE(2026,10,1),0),IF('📋 سجل الأصول'!M14="",DATE(9999,12,31),'📋 سجل الأصول'!M14))-'📋 سجل الأصول'!G14+1))-MIN(('📋 سجل الأصول'!H14-IF('📋 سجل الأصول'!I14="",0,'📋 سجل الأصول'!I14)),('📋 سجل الأصول'!H14-IF('📋 سجل الأصول'!I14="",0,'📋 سجل الأصول'!I14))*'📋 سجل الأصول'!J14/365*MAX(0,MIN(EOMONTH(DATE(2026,10,1),-1),IF('📋 سجل الأصول'!M14="",DATE(9999,12,31),'📋 سجل الأصول'!M14))-'📋 سجل الأصول'!G14+1))),0))</f>
        <v/>
      </c>
      <c r="Q14" s="33" t="str">
        <f>IF('📋 سجل الأصول'!C14="","",IFERROR(MAX(0,MIN(('📋 سجل الأصول'!H14-IF('📋 سجل الأصول'!I14="",0,'📋 سجل الأصول'!I14)),('📋 سجل الأصول'!H14-IF('📋 سجل الأصول'!I14="",0,'📋 سجل الأصول'!I14))*'📋 سجل الأصول'!J14/365*MAX(0,MIN(EOMONTH(DATE(2026,11,1),0),IF('📋 سجل الأصول'!M14="",DATE(9999,12,31),'📋 سجل الأصول'!M14))-'📋 سجل الأصول'!G14+1))-MIN(('📋 سجل الأصول'!H14-IF('📋 سجل الأصول'!I14="",0,'📋 سجل الأصول'!I14)),('📋 سجل الأصول'!H14-IF('📋 سجل الأصول'!I14="",0,'📋 سجل الأصول'!I14))*'📋 سجل الأصول'!J14/365*MAX(0,MIN(EOMONTH(DATE(2026,11,1),-1),IF('📋 سجل الأصول'!M14="",DATE(9999,12,31),'📋 سجل الأصول'!M14))-'📋 سجل الأصول'!G14+1))),0))</f>
        <v/>
      </c>
      <c r="R14" s="33" t="str">
        <f>IF('📋 سجل الأصول'!C14="","",IFERROR(MAX(0,MIN(('📋 سجل الأصول'!H14-IF('📋 سجل الأصول'!I14="",0,'📋 سجل الأصول'!I14)),('📋 سجل الأصول'!H14-IF('📋 سجل الأصول'!I14="",0,'📋 سجل الأصول'!I14))*'📋 سجل الأصول'!J14/365*MAX(0,MIN(EOMONTH(DATE(2026,12,1),0),IF('📋 سجل الأصول'!M14="",DATE(9999,12,31),'📋 سجل الأصول'!M14))-'📋 سجل الأصول'!G14+1))-MIN(('📋 سجل الأصول'!H14-IF('📋 سجل الأصول'!I14="",0,'📋 سجل الأصول'!I14)),('📋 سجل الأصول'!H14-IF('📋 سجل الأصول'!I14="",0,'📋 سجل الأصول'!I14))*'📋 سجل الأصول'!J14/365*MAX(0,MIN(EOMONTH(DATE(2026,12,1),-1),IF('📋 سجل الأصول'!M14="",DATE(9999,12,31),'📋 سجل الأصول'!M14))-'📋 سجل الأصول'!G14+1))),0))</f>
        <v/>
      </c>
    </row>
    <row r="15" spans="1:18" ht="24.75" customHeight="1" x14ac:dyDescent="0.25">
      <c r="A15" s="18" t="str">
        <f>IF('📋 سجل الأصول'!C15="","",'📋 سجل الأصول'!A15)</f>
        <v/>
      </c>
      <c r="B15" s="18" t="str">
        <f>IF('📋 سجل الأصول'!C15="","",'📋 سجل الأصول'!B15)</f>
        <v/>
      </c>
      <c r="C15" s="36" t="str">
        <f>IF('📋 سجل الأصول'!C15="","",'📋 سجل الأصول'!C15)</f>
        <v/>
      </c>
      <c r="D15" s="18" t="str">
        <f>IF('📋 سجل الأصول'!C15="","",'📋 سجل الأصول'!E15)</f>
        <v/>
      </c>
      <c r="E15" s="37" t="str">
        <f>IF('📋 سجل الأصول'!C15="","",'📋 سجل الأصول'!G15)</f>
        <v/>
      </c>
      <c r="F15" s="25" t="str">
        <f>IF('📋 سجل الأصول'!C15="","",'📋 سجل الأصول'!H15)</f>
        <v/>
      </c>
      <c r="G15" s="25" t="str">
        <f>IF('📋 سجل الأصول'!C15="","",IFERROR(MAX(0,MIN(('📋 سجل الأصول'!H15-IF('📋 سجل الأصول'!I15="",0,'📋 سجل الأصول'!I15)),('📋 سجل الأصول'!H15-IF('📋 سجل الأصول'!I15="",0,'📋 سجل الأصول'!I15))*'📋 سجل الأصول'!J15/365*MAX(0,MIN(EOMONTH(DATE(2026,1,1),0),IF('📋 سجل الأصول'!M15="",DATE(9999,12,31),'📋 سجل الأصول'!M15))-'📋 سجل الأصول'!G15+1))-MIN(('📋 سجل الأصول'!H15-IF('📋 سجل الأصول'!I15="",0,'📋 سجل الأصول'!I15)),('📋 سجل الأصول'!H15-IF('📋 سجل الأصول'!I15="",0,'📋 سجل الأصول'!I15))*'📋 سجل الأصول'!J15/365*MAX(0,MIN(EOMONTH(DATE(2026,1,1),-1),IF('📋 سجل الأصول'!M15="",DATE(9999,12,31),'📋 سجل الأصول'!M15))-'📋 سجل الأصول'!G15+1))),0))</f>
        <v/>
      </c>
      <c r="H15" s="25" t="str">
        <f>IF('📋 سجل الأصول'!C15="","",IFERROR(MAX(0,MIN(('📋 سجل الأصول'!H15-IF('📋 سجل الأصول'!I15="",0,'📋 سجل الأصول'!I15)),('📋 سجل الأصول'!H15-IF('📋 سجل الأصول'!I15="",0,'📋 سجل الأصول'!I15))*'📋 سجل الأصول'!J15/365*MAX(0,MIN(EOMONTH(DATE(2026,2,1),0),IF('📋 سجل الأصول'!M15="",DATE(9999,12,31),'📋 سجل الأصول'!M15))-'📋 سجل الأصول'!G15+1))-MIN(('📋 سجل الأصول'!H15-IF('📋 سجل الأصول'!I15="",0,'📋 سجل الأصول'!I15)),('📋 سجل الأصول'!H15-IF('📋 سجل الأصول'!I15="",0,'📋 سجل الأصول'!I15))*'📋 سجل الأصول'!J15/365*MAX(0,MIN(EOMONTH(DATE(2026,2,1),-1),IF('📋 سجل الأصول'!M15="",DATE(9999,12,31),'📋 سجل الأصول'!M15))-'📋 سجل الأصول'!G15+1))),0))</f>
        <v/>
      </c>
      <c r="I15" s="25" t="str">
        <f>IF('📋 سجل الأصول'!C15="","",IFERROR(MAX(0,MIN(('📋 سجل الأصول'!H15-IF('📋 سجل الأصول'!I15="",0,'📋 سجل الأصول'!I15)),('📋 سجل الأصول'!H15-IF('📋 سجل الأصول'!I15="",0,'📋 سجل الأصول'!I15))*'📋 سجل الأصول'!J15/365*MAX(0,MIN(EOMONTH(DATE(2026,3,1),0),IF('📋 سجل الأصول'!M15="",DATE(9999,12,31),'📋 سجل الأصول'!M15))-'📋 سجل الأصول'!G15+1))-MIN(('📋 سجل الأصول'!H15-IF('📋 سجل الأصول'!I15="",0,'📋 سجل الأصول'!I15)),('📋 سجل الأصول'!H15-IF('📋 سجل الأصول'!I15="",0,'📋 سجل الأصول'!I15))*'📋 سجل الأصول'!J15/365*MAX(0,MIN(EOMONTH(DATE(2026,3,1),-1),IF('📋 سجل الأصول'!M15="",DATE(9999,12,31),'📋 سجل الأصول'!M15))-'📋 سجل الأصول'!G15+1))),0))</f>
        <v/>
      </c>
      <c r="J15" s="25" t="str">
        <f>IF('📋 سجل الأصول'!C15="","",IFERROR(MAX(0,MIN(('📋 سجل الأصول'!H15-IF('📋 سجل الأصول'!I15="",0,'📋 سجل الأصول'!I15)),('📋 سجل الأصول'!H15-IF('📋 سجل الأصول'!I15="",0,'📋 سجل الأصول'!I15))*'📋 سجل الأصول'!J15/365*MAX(0,MIN(EOMONTH(DATE(2026,4,1),0),IF('📋 سجل الأصول'!M15="",DATE(9999,12,31),'📋 سجل الأصول'!M15))-'📋 سجل الأصول'!G15+1))-MIN(('📋 سجل الأصول'!H15-IF('📋 سجل الأصول'!I15="",0,'📋 سجل الأصول'!I15)),('📋 سجل الأصول'!H15-IF('📋 سجل الأصول'!I15="",0,'📋 سجل الأصول'!I15))*'📋 سجل الأصول'!J15/365*MAX(0,MIN(EOMONTH(DATE(2026,4,1),-1),IF('📋 سجل الأصول'!M15="",DATE(9999,12,31),'📋 سجل الأصول'!M15))-'📋 سجل الأصول'!G15+1))),0))</f>
        <v/>
      </c>
      <c r="K15" s="25" t="str">
        <f>IF('📋 سجل الأصول'!C15="","",IFERROR(MAX(0,MIN(('📋 سجل الأصول'!H15-IF('📋 سجل الأصول'!I15="",0,'📋 سجل الأصول'!I15)),('📋 سجل الأصول'!H15-IF('📋 سجل الأصول'!I15="",0,'📋 سجل الأصول'!I15))*'📋 سجل الأصول'!J15/365*MAX(0,MIN(EOMONTH(DATE(2026,5,1),0),IF('📋 سجل الأصول'!M15="",DATE(9999,12,31),'📋 سجل الأصول'!M15))-'📋 سجل الأصول'!G15+1))-MIN(('📋 سجل الأصول'!H15-IF('📋 سجل الأصول'!I15="",0,'📋 سجل الأصول'!I15)),('📋 سجل الأصول'!H15-IF('📋 سجل الأصول'!I15="",0,'📋 سجل الأصول'!I15))*'📋 سجل الأصول'!J15/365*MAX(0,MIN(EOMONTH(DATE(2026,5,1),-1),IF('📋 سجل الأصول'!M15="",DATE(9999,12,31),'📋 سجل الأصول'!M15))-'📋 سجل الأصول'!G15+1))),0))</f>
        <v/>
      </c>
      <c r="L15" s="25" t="str">
        <f>IF('📋 سجل الأصول'!C15="","",IFERROR(MAX(0,MIN(('📋 سجل الأصول'!H15-IF('📋 سجل الأصول'!I15="",0,'📋 سجل الأصول'!I15)),('📋 سجل الأصول'!H15-IF('📋 سجل الأصول'!I15="",0,'📋 سجل الأصول'!I15))*'📋 سجل الأصول'!J15/365*MAX(0,MIN(EOMONTH(DATE(2026,6,1),0),IF('📋 سجل الأصول'!M15="",DATE(9999,12,31),'📋 سجل الأصول'!M15))-'📋 سجل الأصول'!G15+1))-MIN(('📋 سجل الأصول'!H15-IF('📋 سجل الأصول'!I15="",0,'📋 سجل الأصول'!I15)),('📋 سجل الأصول'!H15-IF('📋 سجل الأصول'!I15="",0,'📋 سجل الأصول'!I15))*'📋 سجل الأصول'!J15/365*MAX(0,MIN(EOMONTH(DATE(2026,6,1),-1),IF('📋 سجل الأصول'!M15="",DATE(9999,12,31),'📋 سجل الأصول'!M15))-'📋 سجل الأصول'!G15+1))),0))</f>
        <v/>
      </c>
      <c r="M15" s="25" t="str">
        <f>IF('📋 سجل الأصول'!C15="","",IFERROR(MAX(0,MIN(('📋 سجل الأصول'!H15-IF('📋 سجل الأصول'!I15="",0,'📋 سجل الأصول'!I15)),('📋 سجل الأصول'!H15-IF('📋 سجل الأصول'!I15="",0,'📋 سجل الأصول'!I15))*'📋 سجل الأصول'!J15/365*MAX(0,MIN(EOMONTH(DATE(2026,7,1),0),IF('📋 سجل الأصول'!M15="",DATE(9999,12,31),'📋 سجل الأصول'!M15))-'📋 سجل الأصول'!G15+1))-MIN(('📋 سجل الأصول'!H15-IF('📋 سجل الأصول'!I15="",0,'📋 سجل الأصول'!I15)),('📋 سجل الأصول'!H15-IF('📋 سجل الأصول'!I15="",0,'📋 سجل الأصول'!I15))*'📋 سجل الأصول'!J15/365*MAX(0,MIN(EOMONTH(DATE(2026,7,1),-1),IF('📋 سجل الأصول'!M15="",DATE(9999,12,31),'📋 سجل الأصول'!M15))-'📋 سجل الأصول'!G15+1))),0))</f>
        <v/>
      </c>
      <c r="N15" s="25" t="str">
        <f>IF('📋 سجل الأصول'!C15="","",IFERROR(MAX(0,MIN(('📋 سجل الأصول'!H15-IF('📋 سجل الأصول'!I15="",0,'📋 سجل الأصول'!I15)),('📋 سجل الأصول'!H15-IF('📋 سجل الأصول'!I15="",0,'📋 سجل الأصول'!I15))*'📋 سجل الأصول'!J15/365*MAX(0,MIN(EOMONTH(DATE(2026,8,1),0),IF('📋 سجل الأصول'!M15="",DATE(9999,12,31),'📋 سجل الأصول'!M15))-'📋 سجل الأصول'!G15+1))-MIN(('📋 سجل الأصول'!H15-IF('📋 سجل الأصول'!I15="",0,'📋 سجل الأصول'!I15)),('📋 سجل الأصول'!H15-IF('📋 سجل الأصول'!I15="",0,'📋 سجل الأصول'!I15))*'📋 سجل الأصول'!J15/365*MAX(0,MIN(EOMONTH(DATE(2026,8,1),-1),IF('📋 سجل الأصول'!M15="",DATE(9999,12,31),'📋 سجل الأصول'!M15))-'📋 سجل الأصول'!G15+1))),0))</f>
        <v/>
      </c>
      <c r="O15" s="25" t="str">
        <f>IF('📋 سجل الأصول'!C15="","",IFERROR(MAX(0,MIN(('📋 سجل الأصول'!H15-IF('📋 سجل الأصول'!I15="",0,'📋 سجل الأصول'!I15)),('📋 سجل الأصول'!H15-IF('📋 سجل الأصول'!I15="",0,'📋 سجل الأصول'!I15))*'📋 سجل الأصول'!J15/365*MAX(0,MIN(EOMONTH(DATE(2026,9,1),0),IF('📋 سجل الأصول'!M15="",DATE(9999,12,31),'📋 سجل الأصول'!M15))-'📋 سجل الأصول'!G15+1))-MIN(('📋 سجل الأصول'!H15-IF('📋 سجل الأصول'!I15="",0,'📋 سجل الأصول'!I15)),('📋 سجل الأصول'!H15-IF('📋 سجل الأصول'!I15="",0,'📋 سجل الأصول'!I15))*'📋 سجل الأصول'!J15/365*MAX(0,MIN(EOMONTH(DATE(2026,9,1),-1),IF('📋 سجل الأصول'!M15="",DATE(9999,12,31),'📋 سجل الأصول'!M15))-'📋 سجل الأصول'!G15+1))),0))</f>
        <v/>
      </c>
      <c r="P15" s="25" t="str">
        <f>IF('📋 سجل الأصول'!C15="","",IFERROR(MAX(0,MIN(('📋 سجل الأصول'!H15-IF('📋 سجل الأصول'!I15="",0,'📋 سجل الأصول'!I15)),('📋 سجل الأصول'!H15-IF('📋 سجل الأصول'!I15="",0,'📋 سجل الأصول'!I15))*'📋 سجل الأصول'!J15/365*MAX(0,MIN(EOMONTH(DATE(2026,10,1),0),IF('📋 سجل الأصول'!M15="",DATE(9999,12,31),'📋 سجل الأصول'!M15))-'📋 سجل الأصول'!G15+1))-MIN(('📋 سجل الأصول'!H15-IF('📋 سجل الأصول'!I15="",0,'📋 سجل الأصول'!I15)),('📋 سجل الأصول'!H15-IF('📋 سجل الأصول'!I15="",0,'📋 سجل الأصول'!I15))*'📋 سجل الأصول'!J15/365*MAX(0,MIN(EOMONTH(DATE(2026,10,1),-1),IF('📋 سجل الأصول'!M15="",DATE(9999,12,31),'📋 سجل الأصول'!M15))-'📋 سجل الأصول'!G15+1))),0))</f>
        <v/>
      </c>
      <c r="Q15" s="25" t="str">
        <f>IF('📋 سجل الأصول'!C15="","",IFERROR(MAX(0,MIN(('📋 سجل الأصول'!H15-IF('📋 سجل الأصول'!I15="",0,'📋 سجل الأصول'!I15)),('📋 سجل الأصول'!H15-IF('📋 سجل الأصول'!I15="",0,'📋 سجل الأصول'!I15))*'📋 سجل الأصول'!J15/365*MAX(0,MIN(EOMONTH(DATE(2026,11,1),0),IF('📋 سجل الأصول'!M15="",DATE(9999,12,31),'📋 سجل الأصول'!M15))-'📋 سجل الأصول'!G15+1))-MIN(('📋 سجل الأصول'!H15-IF('📋 سجل الأصول'!I15="",0,'📋 سجل الأصول'!I15)),('📋 سجل الأصول'!H15-IF('📋 سجل الأصول'!I15="",0,'📋 سجل الأصول'!I15))*'📋 سجل الأصول'!J15/365*MAX(0,MIN(EOMONTH(DATE(2026,11,1),-1),IF('📋 سجل الأصول'!M15="",DATE(9999,12,31),'📋 سجل الأصول'!M15))-'📋 سجل الأصول'!G15+1))),0))</f>
        <v/>
      </c>
      <c r="R15" s="25" t="str">
        <f>IF('📋 سجل الأصول'!C15="","",IFERROR(MAX(0,MIN(('📋 سجل الأصول'!H15-IF('📋 سجل الأصول'!I15="",0,'📋 سجل الأصول'!I15)),('📋 سجل الأصول'!H15-IF('📋 سجل الأصول'!I15="",0,'📋 سجل الأصول'!I15))*'📋 سجل الأصول'!J15/365*MAX(0,MIN(EOMONTH(DATE(2026,12,1),0),IF('📋 سجل الأصول'!M15="",DATE(9999,12,31),'📋 سجل الأصول'!M15))-'📋 سجل الأصول'!G15+1))-MIN(('📋 سجل الأصول'!H15-IF('📋 سجل الأصول'!I15="",0,'📋 سجل الأصول'!I15)),('📋 سجل الأصول'!H15-IF('📋 سجل الأصول'!I15="",0,'📋 سجل الأصول'!I15))*'📋 سجل الأصول'!J15/365*MAX(0,MIN(EOMONTH(DATE(2026,12,1),-1),IF('📋 سجل الأصول'!M15="",DATE(9999,12,31),'📋 سجل الأصول'!M15))-'📋 سجل الأصول'!G15+1))),0))</f>
        <v/>
      </c>
    </row>
    <row r="16" spans="1:18" ht="24.75" customHeight="1" x14ac:dyDescent="0.25">
      <c r="A16" s="26" t="str">
        <f>IF('📋 سجل الأصول'!C16="","",'📋 سجل الأصول'!A16)</f>
        <v/>
      </c>
      <c r="B16" s="26" t="str">
        <f>IF('📋 سجل الأصول'!C16="","",'📋 سجل الأصول'!B16)</f>
        <v/>
      </c>
      <c r="C16" s="38" t="str">
        <f>IF('📋 سجل الأصول'!C16="","",'📋 سجل الأصول'!C16)</f>
        <v/>
      </c>
      <c r="D16" s="26" t="str">
        <f>IF('📋 سجل الأصول'!C16="","",'📋 سجل الأصول'!E16)</f>
        <v/>
      </c>
      <c r="E16" s="39" t="str">
        <f>IF('📋 سجل الأصول'!C16="","",'📋 سجل الأصول'!G16)</f>
        <v/>
      </c>
      <c r="F16" s="33" t="str">
        <f>IF('📋 سجل الأصول'!C16="","",'📋 سجل الأصول'!H16)</f>
        <v/>
      </c>
      <c r="G16" s="33" t="str">
        <f>IF('📋 سجل الأصول'!C16="","",IFERROR(MAX(0,MIN(('📋 سجل الأصول'!H16-IF('📋 سجل الأصول'!I16="",0,'📋 سجل الأصول'!I16)),('📋 سجل الأصول'!H16-IF('📋 سجل الأصول'!I16="",0,'📋 سجل الأصول'!I16))*'📋 سجل الأصول'!J16/365*MAX(0,MIN(EOMONTH(DATE(2026,1,1),0),IF('📋 سجل الأصول'!M16="",DATE(9999,12,31),'📋 سجل الأصول'!M16))-'📋 سجل الأصول'!G16+1))-MIN(('📋 سجل الأصول'!H16-IF('📋 سجل الأصول'!I16="",0,'📋 سجل الأصول'!I16)),('📋 سجل الأصول'!H16-IF('📋 سجل الأصول'!I16="",0,'📋 سجل الأصول'!I16))*'📋 سجل الأصول'!J16/365*MAX(0,MIN(EOMONTH(DATE(2026,1,1),-1),IF('📋 سجل الأصول'!M16="",DATE(9999,12,31),'📋 سجل الأصول'!M16))-'📋 سجل الأصول'!G16+1))),0))</f>
        <v/>
      </c>
      <c r="H16" s="33" t="str">
        <f>IF('📋 سجل الأصول'!C16="","",IFERROR(MAX(0,MIN(('📋 سجل الأصول'!H16-IF('📋 سجل الأصول'!I16="",0,'📋 سجل الأصول'!I16)),('📋 سجل الأصول'!H16-IF('📋 سجل الأصول'!I16="",0,'📋 سجل الأصول'!I16))*'📋 سجل الأصول'!J16/365*MAX(0,MIN(EOMONTH(DATE(2026,2,1),0),IF('📋 سجل الأصول'!M16="",DATE(9999,12,31),'📋 سجل الأصول'!M16))-'📋 سجل الأصول'!G16+1))-MIN(('📋 سجل الأصول'!H16-IF('📋 سجل الأصول'!I16="",0,'📋 سجل الأصول'!I16)),('📋 سجل الأصول'!H16-IF('📋 سجل الأصول'!I16="",0,'📋 سجل الأصول'!I16))*'📋 سجل الأصول'!J16/365*MAX(0,MIN(EOMONTH(DATE(2026,2,1),-1),IF('📋 سجل الأصول'!M16="",DATE(9999,12,31),'📋 سجل الأصول'!M16))-'📋 سجل الأصول'!G16+1))),0))</f>
        <v/>
      </c>
      <c r="I16" s="33" t="str">
        <f>IF('📋 سجل الأصول'!C16="","",IFERROR(MAX(0,MIN(('📋 سجل الأصول'!H16-IF('📋 سجل الأصول'!I16="",0,'📋 سجل الأصول'!I16)),('📋 سجل الأصول'!H16-IF('📋 سجل الأصول'!I16="",0,'📋 سجل الأصول'!I16))*'📋 سجل الأصول'!J16/365*MAX(0,MIN(EOMONTH(DATE(2026,3,1),0),IF('📋 سجل الأصول'!M16="",DATE(9999,12,31),'📋 سجل الأصول'!M16))-'📋 سجل الأصول'!G16+1))-MIN(('📋 سجل الأصول'!H16-IF('📋 سجل الأصول'!I16="",0,'📋 سجل الأصول'!I16)),('📋 سجل الأصول'!H16-IF('📋 سجل الأصول'!I16="",0,'📋 سجل الأصول'!I16))*'📋 سجل الأصول'!J16/365*MAX(0,MIN(EOMONTH(DATE(2026,3,1),-1),IF('📋 سجل الأصول'!M16="",DATE(9999,12,31),'📋 سجل الأصول'!M16))-'📋 سجل الأصول'!G16+1))),0))</f>
        <v/>
      </c>
      <c r="J16" s="33" t="str">
        <f>IF('📋 سجل الأصول'!C16="","",IFERROR(MAX(0,MIN(('📋 سجل الأصول'!H16-IF('📋 سجل الأصول'!I16="",0,'📋 سجل الأصول'!I16)),('📋 سجل الأصول'!H16-IF('📋 سجل الأصول'!I16="",0,'📋 سجل الأصول'!I16))*'📋 سجل الأصول'!J16/365*MAX(0,MIN(EOMONTH(DATE(2026,4,1),0),IF('📋 سجل الأصول'!M16="",DATE(9999,12,31),'📋 سجل الأصول'!M16))-'📋 سجل الأصول'!G16+1))-MIN(('📋 سجل الأصول'!H16-IF('📋 سجل الأصول'!I16="",0,'📋 سجل الأصول'!I16)),('📋 سجل الأصول'!H16-IF('📋 سجل الأصول'!I16="",0,'📋 سجل الأصول'!I16))*'📋 سجل الأصول'!J16/365*MAX(0,MIN(EOMONTH(DATE(2026,4,1),-1),IF('📋 سجل الأصول'!M16="",DATE(9999,12,31),'📋 سجل الأصول'!M16))-'📋 سجل الأصول'!G16+1))),0))</f>
        <v/>
      </c>
      <c r="K16" s="33" t="str">
        <f>IF('📋 سجل الأصول'!C16="","",IFERROR(MAX(0,MIN(('📋 سجل الأصول'!H16-IF('📋 سجل الأصول'!I16="",0,'📋 سجل الأصول'!I16)),('📋 سجل الأصول'!H16-IF('📋 سجل الأصول'!I16="",0,'📋 سجل الأصول'!I16))*'📋 سجل الأصول'!J16/365*MAX(0,MIN(EOMONTH(DATE(2026,5,1),0),IF('📋 سجل الأصول'!M16="",DATE(9999,12,31),'📋 سجل الأصول'!M16))-'📋 سجل الأصول'!G16+1))-MIN(('📋 سجل الأصول'!H16-IF('📋 سجل الأصول'!I16="",0,'📋 سجل الأصول'!I16)),('📋 سجل الأصول'!H16-IF('📋 سجل الأصول'!I16="",0,'📋 سجل الأصول'!I16))*'📋 سجل الأصول'!J16/365*MAX(0,MIN(EOMONTH(DATE(2026,5,1),-1),IF('📋 سجل الأصول'!M16="",DATE(9999,12,31),'📋 سجل الأصول'!M16))-'📋 سجل الأصول'!G16+1))),0))</f>
        <v/>
      </c>
      <c r="L16" s="33" t="str">
        <f>IF('📋 سجل الأصول'!C16="","",IFERROR(MAX(0,MIN(('📋 سجل الأصول'!H16-IF('📋 سجل الأصول'!I16="",0,'📋 سجل الأصول'!I16)),('📋 سجل الأصول'!H16-IF('📋 سجل الأصول'!I16="",0,'📋 سجل الأصول'!I16))*'📋 سجل الأصول'!J16/365*MAX(0,MIN(EOMONTH(DATE(2026,6,1),0),IF('📋 سجل الأصول'!M16="",DATE(9999,12,31),'📋 سجل الأصول'!M16))-'📋 سجل الأصول'!G16+1))-MIN(('📋 سجل الأصول'!H16-IF('📋 سجل الأصول'!I16="",0,'📋 سجل الأصول'!I16)),('📋 سجل الأصول'!H16-IF('📋 سجل الأصول'!I16="",0,'📋 سجل الأصول'!I16))*'📋 سجل الأصول'!J16/365*MAX(0,MIN(EOMONTH(DATE(2026,6,1),-1),IF('📋 سجل الأصول'!M16="",DATE(9999,12,31),'📋 سجل الأصول'!M16))-'📋 سجل الأصول'!G16+1))),0))</f>
        <v/>
      </c>
      <c r="M16" s="33" t="str">
        <f>IF('📋 سجل الأصول'!C16="","",IFERROR(MAX(0,MIN(('📋 سجل الأصول'!H16-IF('📋 سجل الأصول'!I16="",0,'📋 سجل الأصول'!I16)),('📋 سجل الأصول'!H16-IF('📋 سجل الأصول'!I16="",0,'📋 سجل الأصول'!I16))*'📋 سجل الأصول'!J16/365*MAX(0,MIN(EOMONTH(DATE(2026,7,1),0),IF('📋 سجل الأصول'!M16="",DATE(9999,12,31),'📋 سجل الأصول'!M16))-'📋 سجل الأصول'!G16+1))-MIN(('📋 سجل الأصول'!H16-IF('📋 سجل الأصول'!I16="",0,'📋 سجل الأصول'!I16)),('📋 سجل الأصول'!H16-IF('📋 سجل الأصول'!I16="",0,'📋 سجل الأصول'!I16))*'📋 سجل الأصول'!J16/365*MAX(0,MIN(EOMONTH(DATE(2026,7,1),-1),IF('📋 سجل الأصول'!M16="",DATE(9999,12,31),'📋 سجل الأصول'!M16))-'📋 سجل الأصول'!G16+1))),0))</f>
        <v/>
      </c>
      <c r="N16" s="33" t="str">
        <f>IF('📋 سجل الأصول'!C16="","",IFERROR(MAX(0,MIN(('📋 سجل الأصول'!H16-IF('📋 سجل الأصول'!I16="",0,'📋 سجل الأصول'!I16)),('📋 سجل الأصول'!H16-IF('📋 سجل الأصول'!I16="",0,'📋 سجل الأصول'!I16))*'📋 سجل الأصول'!J16/365*MAX(0,MIN(EOMONTH(DATE(2026,8,1),0),IF('📋 سجل الأصول'!M16="",DATE(9999,12,31),'📋 سجل الأصول'!M16))-'📋 سجل الأصول'!G16+1))-MIN(('📋 سجل الأصول'!H16-IF('📋 سجل الأصول'!I16="",0,'📋 سجل الأصول'!I16)),('📋 سجل الأصول'!H16-IF('📋 سجل الأصول'!I16="",0,'📋 سجل الأصول'!I16))*'📋 سجل الأصول'!J16/365*MAX(0,MIN(EOMONTH(DATE(2026,8,1),-1),IF('📋 سجل الأصول'!M16="",DATE(9999,12,31),'📋 سجل الأصول'!M16))-'📋 سجل الأصول'!G16+1))),0))</f>
        <v/>
      </c>
      <c r="O16" s="33" t="str">
        <f>IF('📋 سجل الأصول'!C16="","",IFERROR(MAX(0,MIN(('📋 سجل الأصول'!H16-IF('📋 سجل الأصول'!I16="",0,'📋 سجل الأصول'!I16)),('📋 سجل الأصول'!H16-IF('📋 سجل الأصول'!I16="",0,'📋 سجل الأصول'!I16))*'📋 سجل الأصول'!J16/365*MAX(0,MIN(EOMONTH(DATE(2026,9,1),0),IF('📋 سجل الأصول'!M16="",DATE(9999,12,31),'📋 سجل الأصول'!M16))-'📋 سجل الأصول'!G16+1))-MIN(('📋 سجل الأصول'!H16-IF('📋 سجل الأصول'!I16="",0,'📋 سجل الأصول'!I16)),('📋 سجل الأصول'!H16-IF('📋 سجل الأصول'!I16="",0,'📋 سجل الأصول'!I16))*'📋 سجل الأصول'!J16/365*MAX(0,MIN(EOMONTH(DATE(2026,9,1),-1),IF('📋 سجل الأصول'!M16="",DATE(9999,12,31),'📋 سجل الأصول'!M16))-'📋 سجل الأصول'!G16+1))),0))</f>
        <v/>
      </c>
      <c r="P16" s="33" t="str">
        <f>IF('📋 سجل الأصول'!C16="","",IFERROR(MAX(0,MIN(('📋 سجل الأصول'!H16-IF('📋 سجل الأصول'!I16="",0,'📋 سجل الأصول'!I16)),('📋 سجل الأصول'!H16-IF('📋 سجل الأصول'!I16="",0,'📋 سجل الأصول'!I16))*'📋 سجل الأصول'!J16/365*MAX(0,MIN(EOMONTH(DATE(2026,10,1),0),IF('📋 سجل الأصول'!M16="",DATE(9999,12,31),'📋 سجل الأصول'!M16))-'📋 سجل الأصول'!G16+1))-MIN(('📋 سجل الأصول'!H16-IF('📋 سجل الأصول'!I16="",0,'📋 سجل الأصول'!I16)),('📋 سجل الأصول'!H16-IF('📋 سجل الأصول'!I16="",0,'📋 سجل الأصول'!I16))*'📋 سجل الأصول'!J16/365*MAX(0,MIN(EOMONTH(DATE(2026,10,1),-1),IF('📋 سجل الأصول'!M16="",DATE(9999,12,31),'📋 سجل الأصول'!M16))-'📋 سجل الأصول'!G16+1))),0))</f>
        <v/>
      </c>
      <c r="Q16" s="33" t="str">
        <f>IF('📋 سجل الأصول'!C16="","",IFERROR(MAX(0,MIN(('📋 سجل الأصول'!H16-IF('📋 سجل الأصول'!I16="",0,'📋 سجل الأصول'!I16)),('📋 سجل الأصول'!H16-IF('📋 سجل الأصول'!I16="",0,'📋 سجل الأصول'!I16))*'📋 سجل الأصول'!J16/365*MAX(0,MIN(EOMONTH(DATE(2026,11,1),0),IF('📋 سجل الأصول'!M16="",DATE(9999,12,31),'📋 سجل الأصول'!M16))-'📋 سجل الأصول'!G16+1))-MIN(('📋 سجل الأصول'!H16-IF('📋 سجل الأصول'!I16="",0,'📋 سجل الأصول'!I16)),('📋 سجل الأصول'!H16-IF('📋 سجل الأصول'!I16="",0,'📋 سجل الأصول'!I16))*'📋 سجل الأصول'!J16/365*MAX(0,MIN(EOMONTH(DATE(2026,11,1),-1),IF('📋 سجل الأصول'!M16="",DATE(9999,12,31),'📋 سجل الأصول'!M16))-'📋 سجل الأصول'!G16+1))),0))</f>
        <v/>
      </c>
      <c r="R16" s="33" t="str">
        <f>IF('📋 سجل الأصول'!C16="","",IFERROR(MAX(0,MIN(('📋 سجل الأصول'!H16-IF('📋 سجل الأصول'!I16="",0,'📋 سجل الأصول'!I16)),('📋 سجل الأصول'!H16-IF('📋 سجل الأصول'!I16="",0,'📋 سجل الأصول'!I16))*'📋 سجل الأصول'!J16/365*MAX(0,MIN(EOMONTH(DATE(2026,12,1),0),IF('📋 سجل الأصول'!M16="",DATE(9999,12,31),'📋 سجل الأصول'!M16))-'📋 سجل الأصول'!G16+1))-MIN(('📋 سجل الأصول'!H16-IF('📋 سجل الأصول'!I16="",0,'📋 سجل الأصول'!I16)),('📋 سجل الأصول'!H16-IF('📋 سجل الأصول'!I16="",0,'📋 سجل الأصول'!I16))*'📋 سجل الأصول'!J16/365*MAX(0,MIN(EOMONTH(DATE(2026,12,1),-1),IF('📋 سجل الأصول'!M16="",DATE(9999,12,31),'📋 سجل الأصول'!M16))-'📋 سجل الأصول'!G16+1))),0))</f>
        <v/>
      </c>
    </row>
    <row r="17" spans="1:18" ht="24.75" customHeight="1" x14ac:dyDescent="0.25">
      <c r="A17" s="18" t="str">
        <f>IF('📋 سجل الأصول'!C17="","",'📋 سجل الأصول'!A17)</f>
        <v/>
      </c>
      <c r="B17" s="18" t="str">
        <f>IF('📋 سجل الأصول'!C17="","",'📋 سجل الأصول'!B17)</f>
        <v/>
      </c>
      <c r="C17" s="36" t="str">
        <f>IF('📋 سجل الأصول'!C17="","",'📋 سجل الأصول'!C17)</f>
        <v/>
      </c>
      <c r="D17" s="18" t="str">
        <f>IF('📋 سجل الأصول'!C17="","",'📋 سجل الأصول'!E17)</f>
        <v/>
      </c>
      <c r="E17" s="37" t="str">
        <f>IF('📋 سجل الأصول'!C17="","",'📋 سجل الأصول'!G17)</f>
        <v/>
      </c>
      <c r="F17" s="25" t="str">
        <f>IF('📋 سجل الأصول'!C17="","",'📋 سجل الأصول'!H17)</f>
        <v/>
      </c>
      <c r="G17" s="25" t="str">
        <f>IF('📋 سجل الأصول'!C17="","",IFERROR(MAX(0,MIN(('📋 سجل الأصول'!H17-IF('📋 سجل الأصول'!I17="",0,'📋 سجل الأصول'!I17)),('📋 سجل الأصول'!H17-IF('📋 سجل الأصول'!I17="",0,'📋 سجل الأصول'!I17))*'📋 سجل الأصول'!J17/365*MAX(0,MIN(EOMONTH(DATE(2026,1,1),0),IF('📋 سجل الأصول'!M17="",DATE(9999,12,31),'📋 سجل الأصول'!M17))-'📋 سجل الأصول'!G17+1))-MIN(('📋 سجل الأصول'!H17-IF('📋 سجل الأصول'!I17="",0,'📋 سجل الأصول'!I17)),('📋 سجل الأصول'!H17-IF('📋 سجل الأصول'!I17="",0,'📋 سجل الأصول'!I17))*'📋 سجل الأصول'!J17/365*MAX(0,MIN(EOMONTH(DATE(2026,1,1),-1),IF('📋 سجل الأصول'!M17="",DATE(9999,12,31),'📋 سجل الأصول'!M17))-'📋 سجل الأصول'!G17+1))),0))</f>
        <v/>
      </c>
      <c r="H17" s="25" t="str">
        <f>IF('📋 سجل الأصول'!C17="","",IFERROR(MAX(0,MIN(('📋 سجل الأصول'!H17-IF('📋 سجل الأصول'!I17="",0,'📋 سجل الأصول'!I17)),('📋 سجل الأصول'!H17-IF('📋 سجل الأصول'!I17="",0,'📋 سجل الأصول'!I17))*'📋 سجل الأصول'!J17/365*MAX(0,MIN(EOMONTH(DATE(2026,2,1),0),IF('📋 سجل الأصول'!M17="",DATE(9999,12,31),'📋 سجل الأصول'!M17))-'📋 سجل الأصول'!G17+1))-MIN(('📋 سجل الأصول'!H17-IF('📋 سجل الأصول'!I17="",0,'📋 سجل الأصول'!I17)),('📋 سجل الأصول'!H17-IF('📋 سجل الأصول'!I17="",0,'📋 سجل الأصول'!I17))*'📋 سجل الأصول'!J17/365*MAX(0,MIN(EOMONTH(DATE(2026,2,1),-1),IF('📋 سجل الأصول'!M17="",DATE(9999,12,31),'📋 سجل الأصول'!M17))-'📋 سجل الأصول'!G17+1))),0))</f>
        <v/>
      </c>
      <c r="I17" s="25" t="str">
        <f>IF('📋 سجل الأصول'!C17="","",IFERROR(MAX(0,MIN(('📋 سجل الأصول'!H17-IF('📋 سجل الأصول'!I17="",0,'📋 سجل الأصول'!I17)),('📋 سجل الأصول'!H17-IF('📋 سجل الأصول'!I17="",0,'📋 سجل الأصول'!I17))*'📋 سجل الأصول'!J17/365*MAX(0,MIN(EOMONTH(DATE(2026,3,1),0),IF('📋 سجل الأصول'!M17="",DATE(9999,12,31),'📋 سجل الأصول'!M17))-'📋 سجل الأصول'!G17+1))-MIN(('📋 سجل الأصول'!H17-IF('📋 سجل الأصول'!I17="",0,'📋 سجل الأصول'!I17)),('📋 سجل الأصول'!H17-IF('📋 سجل الأصول'!I17="",0,'📋 سجل الأصول'!I17))*'📋 سجل الأصول'!J17/365*MAX(0,MIN(EOMONTH(DATE(2026,3,1),-1),IF('📋 سجل الأصول'!M17="",DATE(9999,12,31),'📋 سجل الأصول'!M17))-'📋 سجل الأصول'!G17+1))),0))</f>
        <v/>
      </c>
      <c r="J17" s="25" t="str">
        <f>IF('📋 سجل الأصول'!C17="","",IFERROR(MAX(0,MIN(('📋 سجل الأصول'!H17-IF('📋 سجل الأصول'!I17="",0,'📋 سجل الأصول'!I17)),('📋 سجل الأصول'!H17-IF('📋 سجل الأصول'!I17="",0,'📋 سجل الأصول'!I17))*'📋 سجل الأصول'!J17/365*MAX(0,MIN(EOMONTH(DATE(2026,4,1),0),IF('📋 سجل الأصول'!M17="",DATE(9999,12,31),'📋 سجل الأصول'!M17))-'📋 سجل الأصول'!G17+1))-MIN(('📋 سجل الأصول'!H17-IF('📋 سجل الأصول'!I17="",0,'📋 سجل الأصول'!I17)),('📋 سجل الأصول'!H17-IF('📋 سجل الأصول'!I17="",0,'📋 سجل الأصول'!I17))*'📋 سجل الأصول'!J17/365*MAX(0,MIN(EOMONTH(DATE(2026,4,1),-1),IF('📋 سجل الأصول'!M17="",DATE(9999,12,31),'📋 سجل الأصول'!M17))-'📋 سجل الأصول'!G17+1))),0))</f>
        <v/>
      </c>
      <c r="K17" s="25" t="str">
        <f>IF('📋 سجل الأصول'!C17="","",IFERROR(MAX(0,MIN(('📋 سجل الأصول'!H17-IF('📋 سجل الأصول'!I17="",0,'📋 سجل الأصول'!I17)),('📋 سجل الأصول'!H17-IF('📋 سجل الأصول'!I17="",0,'📋 سجل الأصول'!I17))*'📋 سجل الأصول'!J17/365*MAX(0,MIN(EOMONTH(DATE(2026,5,1),0),IF('📋 سجل الأصول'!M17="",DATE(9999,12,31),'📋 سجل الأصول'!M17))-'📋 سجل الأصول'!G17+1))-MIN(('📋 سجل الأصول'!H17-IF('📋 سجل الأصول'!I17="",0,'📋 سجل الأصول'!I17)),('📋 سجل الأصول'!H17-IF('📋 سجل الأصول'!I17="",0,'📋 سجل الأصول'!I17))*'📋 سجل الأصول'!J17/365*MAX(0,MIN(EOMONTH(DATE(2026,5,1),-1),IF('📋 سجل الأصول'!M17="",DATE(9999,12,31),'📋 سجل الأصول'!M17))-'📋 سجل الأصول'!G17+1))),0))</f>
        <v/>
      </c>
      <c r="L17" s="25" t="str">
        <f>IF('📋 سجل الأصول'!C17="","",IFERROR(MAX(0,MIN(('📋 سجل الأصول'!H17-IF('📋 سجل الأصول'!I17="",0,'📋 سجل الأصول'!I17)),('📋 سجل الأصول'!H17-IF('📋 سجل الأصول'!I17="",0,'📋 سجل الأصول'!I17))*'📋 سجل الأصول'!J17/365*MAX(0,MIN(EOMONTH(DATE(2026,6,1),0),IF('📋 سجل الأصول'!M17="",DATE(9999,12,31),'📋 سجل الأصول'!M17))-'📋 سجل الأصول'!G17+1))-MIN(('📋 سجل الأصول'!H17-IF('📋 سجل الأصول'!I17="",0,'📋 سجل الأصول'!I17)),('📋 سجل الأصول'!H17-IF('📋 سجل الأصول'!I17="",0,'📋 سجل الأصول'!I17))*'📋 سجل الأصول'!J17/365*MAX(0,MIN(EOMONTH(DATE(2026,6,1),-1),IF('📋 سجل الأصول'!M17="",DATE(9999,12,31),'📋 سجل الأصول'!M17))-'📋 سجل الأصول'!G17+1))),0))</f>
        <v/>
      </c>
      <c r="M17" s="25" t="str">
        <f>IF('📋 سجل الأصول'!C17="","",IFERROR(MAX(0,MIN(('📋 سجل الأصول'!H17-IF('📋 سجل الأصول'!I17="",0,'📋 سجل الأصول'!I17)),('📋 سجل الأصول'!H17-IF('📋 سجل الأصول'!I17="",0,'📋 سجل الأصول'!I17))*'📋 سجل الأصول'!J17/365*MAX(0,MIN(EOMONTH(DATE(2026,7,1),0),IF('📋 سجل الأصول'!M17="",DATE(9999,12,31),'📋 سجل الأصول'!M17))-'📋 سجل الأصول'!G17+1))-MIN(('📋 سجل الأصول'!H17-IF('📋 سجل الأصول'!I17="",0,'📋 سجل الأصول'!I17)),('📋 سجل الأصول'!H17-IF('📋 سجل الأصول'!I17="",0,'📋 سجل الأصول'!I17))*'📋 سجل الأصول'!J17/365*MAX(0,MIN(EOMONTH(DATE(2026,7,1),-1),IF('📋 سجل الأصول'!M17="",DATE(9999,12,31),'📋 سجل الأصول'!M17))-'📋 سجل الأصول'!G17+1))),0))</f>
        <v/>
      </c>
      <c r="N17" s="25" t="str">
        <f>IF('📋 سجل الأصول'!C17="","",IFERROR(MAX(0,MIN(('📋 سجل الأصول'!H17-IF('📋 سجل الأصول'!I17="",0,'📋 سجل الأصول'!I17)),('📋 سجل الأصول'!H17-IF('📋 سجل الأصول'!I17="",0,'📋 سجل الأصول'!I17))*'📋 سجل الأصول'!J17/365*MAX(0,MIN(EOMONTH(DATE(2026,8,1),0),IF('📋 سجل الأصول'!M17="",DATE(9999,12,31),'📋 سجل الأصول'!M17))-'📋 سجل الأصول'!G17+1))-MIN(('📋 سجل الأصول'!H17-IF('📋 سجل الأصول'!I17="",0,'📋 سجل الأصول'!I17)),('📋 سجل الأصول'!H17-IF('📋 سجل الأصول'!I17="",0,'📋 سجل الأصول'!I17))*'📋 سجل الأصول'!J17/365*MAX(0,MIN(EOMONTH(DATE(2026,8,1),-1),IF('📋 سجل الأصول'!M17="",DATE(9999,12,31),'📋 سجل الأصول'!M17))-'📋 سجل الأصول'!G17+1))),0))</f>
        <v/>
      </c>
      <c r="O17" s="25" t="str">
        <f>IF('📋 سجل الأصول'!C17="","",IFERROR(MAX(0,MIN(('📋 سجل الأصول'!H17-IF('📋 سجل الأصول'!I17="",0,'📋 سجل الأصول'!I17)),('📋 سجل الأصول'!H17-IF('📋 سجل الأصول'!I17="",0,'📋 سجل الأصول'!I17))*'📋 سجل الأصول'!J17/365*MAX(0,MIN(EOMONTH(DATE(2026,9,1),0),IF('📋 سجل الأصول'!M17="",DATE(9999,12,31),'📋 سجل الأصول'!M17))-'📋 سجل الأصول'!G17+1))-MIN(('📋 سجل الأصول'!H17-IF('📋 سجل الأصول'!I17="",0,'📋 سجل الأصول'!I17)),('📋 سجل الأصول'!H17-IF('📋 سجل الأصول'!I17="",0,'📋 سجل الأصول'!I17))*'📋 سجل الأصول'!J17/365*MAX(0,MIN(EOMONTH(DATE(2026,9,1),-1),IF('📋 سجل الأصول'!M17="",DATE(9999,12,31),'📋 سجل الأصول'!M17))-'📋 سجل الأصول'!G17+1))),0))</f>
        <v/>
      </c>
      <c r="P17" s="25" t="str">
        <f>IF('📋 سجل الأصول'!C17="","",IFERROR(MAX(0,MIN(('📋 سجل الأصول'!H17-IF('📋 سجل الأصول'!I17="",0,'📋 سجل الأصول'!I17)),('📋 سجل الأصول'!H17-IF('📋 سجل الأصول'!I17="",0,'📋 سجل الأصول'!I17))*'📋 سجل الأصول'!J17/365*MAX(0,MIN(EOMONTH(DATE(2026,10,1),0),IF('📋 سجل الأصول'!M17="",DATE(9999,12,31),'📋 سجل الأصول'!M17))-'📋 سجل الأصول'!G17+1))-MIN(('📋 سجل الأصول'!H17-IF('📋 سجل الأصول'!I17="",0,'📋 سجل الأصول'!I17)),('📋 سجل الأصول'!H17-IF('📋 سجل الأصول'!I17="",0,'📋 سجل الأصول'!I17))*'📋 سجل الأصول'!J17/365*MAX(0,MIN(EOMONTH(DATE(2026,10,1),-1),IF('📋 سجل الأصول'!M17="",DATE(9999,12,31),'📋 سجل الأصول'!M17))-'📋 سجل الأصول'!G17+1))),0))</f>
        <v/>
      </c>
      <c r="Q17" s="25" t="str">
        <f>IF('📋 سجل الأصول'!C17="","",IFERROR(MAX(0,MIN(('📋 سجل الأصول'!H17-IF('📋 سجل الأصول'!I17="",0,'📋 سجل الأصول'!I17)),('📋 سجل الأصول'!H17-IF('📋 سجل الأصول'!I17="",0,'📋 سجل الأصول'!I17))*'📋 سجل الأصول'!J17/365*MAX(0,MIN(EOMONTH(DATE(2026,11,1),0),IF('📋 سجل الأصول'!M17="",DATE(9999,12,31),'📋 سجل الأصول'!M17))-'📋 سجل الأصول'!G17+1))-MIN(('📋 سجل الأصول'!H17-IF('📋 سجل الأصول'!I17="",0,'📋 سجل الأصول'!I17)),('📋 سجل الأصول'!H17-IF('📋 سجل الأصول'!I17="",0,'📋 سجل الأصول'!I17))*'📋 سجل الأصول'!J17/365*MAX(0,MIN(EOMONTH(DATE(2026,11,1),-1),IF('📋 سجل الأصول'!M17="",DATE(9999,12,31),'📋 سجل الأصول'!M17))-'📋 سجل الأصول'!G17+1))),0))</f>
        <v/>
      </c>
      <c r="R17" s="25" t="str">
        <f>IF('📋 سجل الأصول'!C17="","",IFERROR(MAX(0,MIN(('📋 سجل الأصول'!H17-IF('📋 سجل الأصول'!I17="",0,'📋 سجل الأصول'!I17)),('📋 سجل الأصول'!H17-IF('📋 سجل الأصول'!I17="",0,'📋 سجل الأصول'!I17))*'📋 سجل الأصول'!J17/365*MAX(0,MIN(EOMONTH(DATE(2026,12,1),0),IF('📋 سجل الأصول'!M17="",DATE(9999,12,31),'📋 سجل الأصول'!M17))-'📋 سجل الأصول'!G17+1))-MIN(('📋 سجل الأصول'!H17-IF('📋 سجل الأصول'!I17="",0,'📋 سجل الأصول'!I17)),('📋 سجل الأصول'!H17-IF('📋 سجل الأصول'!I17="",0,'📋 سجل الأصول'!I17))*'📋 سجل الأصول'!J17/365*MAX(0,MIN(EOMONTH(DATE(2026,12,1),-1),IF('📋 سجل الأصول'!M17="",DATE(9999,12,31),'📋 سجل الأصول'!M17))-'📋 سجل الأصول'!G17+1))),0))</f>
        <v/>
      </c>
    </row>
    <row r="18" spans="1:18" ht="24.75" customHeight="1" x14ac:dyDescent="0.25">
      <c r="A18" s="26" t="str">
        <f>IF('📋 سجل الأصول'!C18="","",'📋 سجل الأصول'!A18)</f>
        <v/>
      </c>
      <c r="B18" s="26" t="str">
        <f>IF('📋 سجل الأصول'!C18="","",'📋 سجل الأصول'!B18)</f>
        <v/>
      </c>
      <c r="C18" s="38" t="str">
        <f>IF('📋 سجل الأصول'!C18="","",'📋 سجل الأصول'!C18)</f>
        <v/>
      </c>
      <c r="D18" s="26" t="str">
        <f>IF('📋 سجل الأصول'!C18="","",'📋 سجل الأصول'!E18)</f>
        <v/>
      </c>
      <c r="E18" s="39" t="str">
        <f>IF('📋 سجل الأصول'!C18="","",'📋 سجل الأصول'!G18)</f>
        <v/>
      </c>
      <c r="F18" s="33" t="str">
        <f>IF('📋 سجل الأصول'!C18="","",'📋 سجل الأصول'!H18)</f>
        <v/>
      </c>
      <c r="G18" s="33" t="str">
        <f>IF('📋 سجل الأصول'!C18="","",IFERROR(MAX(0,MIN(('📋 سجل الأصول'!H18-IF('📋 سجل الأصول'!I18="",0,'📋 سجل الأصول'!I18)),('📋 سجل الأصول'!H18-IF('📋 سجل الأصول'!I18="",0,'📋 سجل الأصول'!I18))*'📋 سجل الأصول'!J18/365*MAX(0,MIN(EOMONTH(DATE(2026,1,1),0),IF('📋 سجل الأصول'!M18="",DATE(9999,12,31),'📋 سجل الأصول'!M18))-'📋 سجل الأصول'!G18+1))-MIN(('📋 سجل الأصول'!H18-IF('📋 سجل الأصول'!I18="",0,'📋 سجل الأصول'!I18)),('📋 سجل الأصول'!H18-IF('📋 سجل الأصول'!I18="",0,'📋 سجل الأصول'!I18))*'📋 سجل الأصول'!J18/365*MAX(0,MIN(EOMONTH(DATE(2026,1,1),-1),IF('📋 سجل الأصول'!M18="",DATE(9999,12,31),'📋 سجل الأصول'!M18))-'📋 سجل الأصول'!G18+1))),0))</f>
        <v/>
      </c>
      <c r="H18" s="33" t="str">
        <f>IF('📋 سجل الأصول'!C18="","",IFERROR(MAX(0,MIN(('📋 سجل الأصول'!H18-IF('📋 سجل الأصول'!I18="",0,'📋 سجل الأصول'!I18)),('📋 سجل الأصول'!H18-IF('📋 سجل الأصول'!I18="",0,'📋 سجل الأصول'!I18))*'📋 سجل الأصول'!J18/365*MAX(0,MIN(EOMONTH(DATE(2026,2,1),0),IF('📋 سجل الأصول'!M18="",DATE(9999,12,31),'📋 سجل الأصول'!M18))-'📋 سجل الأصول'!G18+1))-MIN(('📋 سجل الأصول'!H18-IF('📋 سجل الأصول'!I18="",0,'📋 سجل الأصول'!I18)),('📋 سجل الأصول'!H18-IF('📋 سجل الأصول'!I18="",0,'📋 سجل الأصول'!I18))*'📋 سجل الأصول'!J18/365*MAX(0,MIN(EOMONTH(DATE(2026,2,1),-1),IF('📋 سجل الأصول'!M18="",DATE(9999,12,31),'📋 سجل الأصول'!M18))-'📋 سجل الأصول'!G18+1))),0))</f>
        <v/>
      </c>
      <c r="I18" s="33" t="str">
        <f>IF('📋 سجل الأصول'!C18="","",IFERROR(MAX(0,MIN(('📋 سجل الأصول'!H18-IF('📋 سجل الأصول'!I18="",0,'📋 سجل الأصول'!I18)),('📋 سجل الأصول'!H18-IF('📋 سجل الأصول'!I18="",0,'📋 سجل الأصول'!I18))*'📋 سجل الأصول'!J18/365*MAX(0,MIN(EOMONTH(DATE(2026,3,1),0),IF('📋 سجل الأصول'!M18="",DATE(9999,12,31),'📋 سجل الأصول'!M18))-'📋 سجل الأصول'!G18+1))-MIN(('📋 سجل الأصول'!H18-IF('📋 سجل الأصول'!I18="",0,'📋 سجل الأصول'!I18)),('📋 سجل الأصول'!H18-IF('📋 سجل الأصول'!I18="",0,'📋 سجل الأصول'!I18))*'📋 سجل الأصول'!J18/365*MAX(0,MIN(EOMONTH(DATE(2026,3,1),-1),IF('📋 سجل الأصول'!M18="",DATE(9999,12,31),'📋 سجل الأصول'!M18))-'📋 سجل الأصول'!G18+1))),0))</f>
        <v/>
      </c>
      <c r="J18" s="33" t="str">
        <f>IF('📋 سجل الأصول'!C18="","",IFERROR(MAX(0,MIN(('📋 سجل الأصول'!H18-IF('📋 سجل الأصول'!I18="",0,'📋 سجل الأصول'!I18)),('📋 سجل الأصول'!H18-IF('📋 سجل الأصول'!I18="",0,'📋 سجل الأصول'!I18))*'📋 سجل الأصول'!J18/365*MAX(0,MIN(EOMONTH(DATE(2026,4,1),0),IF('📋 سجل الأصول'!M18="",DATE(9999,12,31),'📋 سجل الأصول'!M18))-'📋 سجل الأصول'!G18+1))-MIN(('📋 سجل الأصول'!H18-IF('📋 سجل الأصول'!I18="",0,'📋 سجل الأصول'!I18)),('📋 سجل الأصول'!H18-IF('📋 سجل الأصول'!I18="",0,'📋 سجل الأصول'!I18))*'📋 سجل الأصول'!J18/365*MAX(0,MIN(EOMONTH(DATE(2026,4,1),-1),IF('📋 سجل الأصول'!M18="",DATE(9999,12,31),'📋 سجل الأصول'!M18))-'📋 سجل الأصول'!G18+1))),0))</f>
        <v/>
      </c>
      <c r="K18" s="33" t="str">
        <f>IF('📋 سجل الأصول'!C18="","",IFERROR(MAX(0,MIN(('📋 سجل الأصول'!H18-IF('📋 سجل الأصول'!I18="",0,'📋 سجل الأصول'!I18)),('📋 سجل الأصول'!H18-IF('📋 سجل الأصول'!I18="",0,'📋 سجل الأصول'!I18))*'📋 سجل الأصول'!J18/365*MAX(0,MIN(EOMONTH(DATE(2026,5,1),0),IF('📋 سجل الأصول'!M18="",DATE(9999,12,31),'📋 سجل الأصول'!M18))-'📋 سجل الأصول'!G18+1))-MIN(('📋 سجل الأصول'!H18-IF('📋 سجل الأصول'!I18="",0,'📋 سجل الأصول'!I18)),('📋 سجل الأصول'!H18-IF('📋 سجل الأصول'!I18="",0,'📋 سجل الأصول'!I18))*'📋 سجل الأصول'!J18/365*MAX(0,MIN(EOMONTH(DATE(2026,5,1),-1),IF('📋 سجل الأصول'!M18="",DATE(9999,12,31),'📋 سجل الأصول'!M18))-'📋 سجل الأصول'!G18+1))),0))</f>
        <v/>
      </c>
      <c r="L18" s="33" t="str">
        <f>IF('📋 سجل الأصول'!C18="","",IFERROR(MAX(0,MIN(('📋 سجل الأصول'!H18-IF('📋 سجل الأصول'!I18="",0,'📋 سجل الأصول'!I18)),('📋 سجل الأصول'!H18-IF('📋 سجل الأصول'!I18="",0,'📋 سجل الأصول'!I18))*'📋 سجل الأصول'!J18/365*MAX(0,MIN(EOMONTH(DATE(2026,6,1),0),IF('📋 سجل الأصول'!M18="",DATE(9999,12,31),'📋 سجل الأصول'!M18))-'📋 سجل الأصول'!G18+1))-MIN(('📋 سجل الأصول'!H18-IF('📋 سجل الأصول'!I18="",0,'📋 سجل الأصول'!I18)),('📋 سجل الأصول'!H18-IF('📋 سجل الأصول'!I18="",0,'📋 سجل الأصول'!I18))*'📋 سجل الأصول'!J18/365*MAX(0,MIN(EOMONTH(DATE(2026,6,1),-1),IF('📋 سجل الأصول'!M18="",DATE(9999,12,31),'📋 سجل الأصول'!M18))-'📋 سجل الأصول'!G18+1))),0))</f>
        <v/>
      </c>
      <c r="M18" s="33" t="str">
        <f>IF('📋 سجل الأصول'!C18="","",IFERROR(MAX(0,MIN(('📋 سجل الأصول'!H18-IF('📋 سجل الأصول'!I18="",0,'📋 سجل الأصول'!I18)),('📋 سجل الأصول'!H18-IF('📋 سجل الأصول'!I18="",0,'📋 سجل الأصول'!I18))*'📋 سجل الأصول'!J18/365*MAX(0,MIN(EOMONTH(DATE(2026,7,1),0),IF('📋 سجل الأصول'!M18="",DATE(9999,12,31),'📋 سجل الأصول'!M18))-'📋 سجل الأصول'!G18+1))-MIN(('📋 سجل الأصول'!H18-IF('📋 سجل الأصول'!I18="",0,'📋 سجل الأصول'!I18)),('📋 سجل الأصول'!H18-IF('📋 سجل الأصول'!I18="",0,'📋 سجل الأصول'!I18))*'📋 سجل الأصول'!J18/365*MAX(0,MIN(EOMONTH(DATE(2026,7,1),-1),IF('📋 سجل الأصول'!M18="",DATE(9999,12,31),'📋 سجل الأصول'!M18))-'📋 سجل الأصول'!G18+1))),0))</f>
        <v/>
      </c>
      <c r="N18" s="33" t="str">
        <f>IF('📋 سجل الأصول'!C18="","",IFERROR(MAX(0,MIN(('📋 سجل الأصول'!H18-IF('📋 سجل الأصول'!I18="",0,'📋 سجل الأصول'!I18)),('📋 سجل الأصول'!H18-IF('📋 سجل الأصول'!I18="",0,'📋 سجل الأصول'!I18))*'📋 سجل الأصول'!J18/365*MAX(0,MIN(EOMONTH(DATE(2026,8,1),0),IF('📋 سجل الأصول'!M18="",DATE(9999,12,31),'📋 سجل الأصول'!M18))-'📋 سجل الأصول'!G18+1))-MIN(('📋 سجل الأصول'!H18-IF('📋 سجل الأصول'!I18="",0,'📋 سجل الأصول'!I18)),('📋 سجل الأصول'!H18-IF('📋 سجل الأصول'!I18="",0,'📋 سجل الأصول'!I18))*'📋 سجل الأصول'!J18/365*MAX(0,MIN(EOMONTH(DATE(2026,8,1),-1),IF('📋 سجل الأصول'!M18="",DATE(9999,12,31),'📋 سجل الأصول'!M18))-'📋 سجل الأصول'!G18+1))),0))</f>
        <v/>
      </c>
      <c r="O18" s="33" t="str">
        <f>IF('📋 سجل الأصول'!C18="","",IFERROR(MAX(0,MIN(('📋 سجل الأصول'!H18-IF('📋 سجل الأصول'!I18="",0,'📋 سجل الأصول'!I18)),('📋 سجل الأصول'!H18-IF('📋 سجل الأصول'!I18="",0,'📋 سجل الأصول'!I18))*'📋 سجل الأصول'!J18/365*MAX(0,MIN(EOMONTH(DATE(2026,9,1),0),IF('📋 سجل الأصول'!M18="",DATE(9999,12,31),'📋 سجل الأصول'!M18))-'📋 سجل الأصول'!G18+1))-MIN(('📋 سجل الأصول'!H18-IF('📋 سجل الأصول'!I18="",0,'📋 سجل الأصول'!I18)),('📋 سجل الأصول'!H18-IF('📋 سجل الأصول'!I18="",0,'📋 سجل الأصول'!I18))*'📋 سجل الأصول'!J18/365*MAX(0,MIN(EOMONTH(DATE(2026,9,1),-1),IF('📋 سجل الأصول'!M18="",DATE(9999,12,31),'📋 سجل الأصول'!M18))-'📋 سجل الأصول'!G18+1))),0))</f>
        <v/>
      </c>
      <c r="P18" s="33" t="str">
        <f>IF('📋 سجل الأصول'!C18="","",IFERROR(MAX(0,MIN(('📋 سجل الأصول'!H18-IF('📋 سجل الأصول'!I18="",0,'📋 سجل الأصول'!I18)),('📋 سجل الأصول'!H18-IF('📋 سجل الأصول'!I18="",0,'📋 سجل الأصول'!I18))*'📋 سجل الأصول'!J18/365*MAX(0,MIN(EOMONTH(DATE(2026,10,1),0),IF('📋 سجل الأصول'!M18="",DATE(9999,12,31),'📋 سجل الأصول'!M18))-'📋 سجل الأصول'!G18+1))-MIN(('📋 سجل الأصول'!H18-IF('📋 سجل الأصول'!I18="",0,'📋 سجل الأصول'!I18)),('📋 سجل الأصول'!H18-IF('📋 سجل الأصول'!I18="",0,'📋 سجل الأصول'!I18))*'📋 سجل الأصول'!J18/365*MAX(0,MIN(EOMONTH(DATE(2026,10,1),-1),IF('📋 سجل الأصول'!M18="",DATE(9999,12,31),'📋 سجل الأصول'!M18))-'📋 سجل الأصول'!G18+1))),0))</f>
        <v/>
      </c>
      <c r="Q18" s="33" t="str">
        <f>IF('📋 سجل الأصول'!C18="","",IFERROR(MAX(0,MIN(('📋 سجل الأصول'!H18-IF('📋 سجل الأصول'!I18="",0,'📋 سجل الأصول'!I18)),('📋 سجل الأصول'!H18-IF('📋 سجل الأصول'!I18="",0,'📋 سجل الأصول'!I18))*'📋 سجل الأصول'!J18/365*MAX(0,MIN(EOMONTH(DATE(2026,11,1),0),IF('📋 سجل الأصول'!M18="",DATE(9999,12,31),'📋 سجل الأصول'!M18))-'📋 سجل الأصول'!G18+1))-MIN(('📋 سجل الأصول'!H18-IF('📋 سجل الأصول'!I18="",0,'📋 سجل الأصول'!I18)),('📋 سجل الأصول'!H18-IF('📋 سجل الأصول'!I18="",0,'📋 سجل الأصول'!I18))*'📋 سجل الأصول'!J18/365*MAX(0,MIN(EOMONTH(DATE(2026,11,1),-1),IF('📋 سجل الأصول'!M18="",DATE(9999,12,31),'📋 سجل الأصول'!M18))-'📋 سجل الأصول'!G18+1))),0))</f>
        <v/>
      </c>
      <c r="R18" s="33" t="str">
        <f>IF('📋 سجل الأصول'!C18="","",IFERROR(MAX(0,MIN(('📋 سجل الأصول'!H18-IF('📋 سجل الأصول'!I18="",0,'📋 سجل الأصول'!I18)),('📋 سجل الأصول'!H18-IF('📋 سجل الأصول'!I18="",0,'📋 سجل الأصول'!I18))*'📋 سجل الأصول'!J18/365*MAX(0,MIN(EOMONTH(DATE(2026,12,1),0),IF('📋 سجل الأصول'!M18="",DATE(9999,12,31),'📋 سجل الأصول'!M18))-'📋 سجل الأصول'!G18+1))-MIN(('📋 سجل الأصول'!H18-IF('📋 سجل الأصول'!I18="",0,'📋 سجل الأصول'!I18)),('📋 سجل الأصول'!H18-IF('📋 سجل الأصول'!I18="",0,'📋 سجل الأصول'!I18))*'📋 سجل الأصول'!J18/365*MAX(0,MIN(EOMONTH(DATE(2026,12,1),-1),IF('📋 سجل الأصول'!M18="",DATE(9999,12,31),'📋 سجل الأصول'!M18))-'📋 سجل الأصول'!G18+1))),0))</f>
        <v/>
      </c>
    </row>
    <row r="19" spans="1:18" ht="24.75" customHeight="1" x14ac:dyDescent="0.25">
      <c r="A19" s="18" t="str">
        <f>IF('📋 سجل الأصول'!C19="","",'📋 سجل الأصول'!A19)</f>
        <v/>
      </c>
      <c r="B19" s="18" t="str">
        <f>IF('📋 سجل الأصول'!C19="","",'📋 سجل الأصول'!B19)</f>
        <v/>
      </c>
      <c r="C19" s="36" t="str">
        <f>IF('📋 سجل الأصول'!C19="","",'📋 سجل الأصول'!C19)</f>
        <v/>
      </c>
      <c r="D19" s="18" t="str">
        <f>IF('📋 سجل الأصول'!C19="","",'📋 سجل الأصول'!E19)</f>
        <v/>
      </c>
      <c r="E19" s="37" t="str">
        <f>IF('📋 سجل الأصول'!C19="","",'📋 سجل الأصول'!G19)</f>
        <v/>
      </c>
      <c r="F19" s="25" t="str">
        <f>IF('📋 سجل الأصول'!C19="","",'📋 سجل الأصول'!H19)</f>
        <v/>
      </c>
      <c r="G19" s="25" t="str">
        <f>IF('📋 سجل الأصول'!C19="","",IFERROR(MAX(0,MIN(('📋 سجل الأصول'!H19-IF('📋 سجل الأصول'!I19="",0,'📋 سجل الأصول'!I19)),('📋 سجل الأصول'!H19-IF('📋 سجل الأصول'!I19="",0,'📋 سجل الأصول'!I19))*'📋 سجل الأصول'!J19/365*MAX(0,MIN(EOMONTH(DATE(2026,1,1),0),IF('📋 سجل الأصول'!M19="",DATE(9999,12,31),'📋 سجل الأصول'!M19))-'📋 سجل الأصول'!G19+1))-MIN(('📋 سجل الأصول'!H19-IF('📋 سجل الأصول'!I19="",0,'📋 سجل الأصول'!I19)),('📋 سجل الأصول'!H19-IF('📋 سجل الأصول'!I19="",0,'📋 سجل الأصول'!I19))*'📋 سجل الأصول'!J19/365*MAX(0,MIN(EOMONTH(DATE(2026,1,1),-1),IF('📋 سجل الأصول'!M19="",DATE(9999,12,31),'📋 سجل الأصول'!M19))-'📋 سجل الأصول'!G19+1))),0))</f>
        <v/>
      </c>
      <c r="H19" s="25" t="str">
        <f>IF('📋 سجل الأصول'!C19="","",IFERROR(MAX(0,MIN(('📋 سجل الأصول'!H19-IF('📋 سجل الأصول'!I19="",0,'📋 سجل الأصول'!I19)),('📋 سجل الأصول'!H19-IF('📋 سجل الأصول'!I19="",0,'📋 سجل الأصول'!I19))*'📋 سجل الأصول'!J19/365*MAX(0,MIN(EOMONTH(DATE(2026,2,1),0),IF('📋 سجل الأصول'!M19="",DATE(9999,12,31),'📋 سجل الأصول'!M19))-'📋 سجل الأصول'!G19+1))-MIN(('📋 سجل الأصول'!H19-IF('📋 سجل الأصول'!I19="",0,'📋 سجل الأصول'!I19)),('📋 سجل الأصول'!H19-IF('📋 سجل الأصول'!I19="",0,'📋 سجل الأصول'!I19))*'📋 سجل الأصول'!J19/365*MAX(0,MIN(EOMONTH(DATE(2026,2,1),-1),IF('📋 سجل الأصول'!M19="",DATE(9999,12,31),'📋 سجل الأصول'!M19))-'📋 سجل الأصول'!G19+1))),0))</f>
        <v/>
      </c>
      <c r="I19" s="25" t="str">
        <f>IF('📋 سجل الأصول'!C19="","",IFERROR(MAX(0,MIN(('📋 سجل الأصول'!H19-IF('📋 سجل الأصول'!I19="",0,'📋 سجل الأصول'!I19)),('📋 سجل الأصول'!H19-IF('📋 سجل الأصول'!I19="",0,'📋 سجل الأصول'!I19))*'📋 سجل الأصول'!J19/365*MAX(0,MIN(EOMONTH(DATE(2026,3,1),0),IF('📋 سجل الأصول'!M19="",DATE(9999,12,31),'📋 سجل الأصول'!M19))-'📋 سجل الأصول'!G19+1))-MIN(('📋 سجل الأصول'!H19-IF('📋 سجل الأصول'!I19="",0,'📋 سجل الأصول'!I19)),('📋 سجل الأصول'!H19-IF('📋 سجل الأصول'!I19="",0,'📋 سجل الأصول'!I19))*'📋 سجل الأصول'!J19/365*MAX(0,MIN(EOMONTH(DATE(2026,3,1),-1),IF('📋 سجل الأصول'!M19="",DATE(9999,12,31),'📋 سجل الأصول'!M19))-'📋 سجل الأصول'!G19+1))),0))</f>
        <v/>
      </c>
      <c r="J19" s="25" t="str">
        <f>IF('📋 سجل الأصول'!C19="","",IFERROR(MAX(0,MIN(('📋 سجل الأصول'!H19-IF('📋 سجل الأصول'!I19="",0,'📋 سجل الأصول'!I19)),('📋 سجل الأصول'!H19-IF('📋 سجل الأصول'!I19="",0,'📋 سجل الأصول'!I19))*'📋 سجل الأصول'!J19/365*MAX(0,MIN(EOMONTH(DATE(2026,4,1),0),IF('📋 سجل الأصول'!M19="",DATE(9999,12,31),'📋 سجل الأصول'!M19))-'📋 سجل الأصول'!G19+1))-MIN(('📋 سجل الأصول'!H19-IF('📋 سجل الأصول'!I19="",0,'📋 سجل الأصول'!I19)),('📋 سجل الأصول'!H19-IF('📋 سجل الأصول'!I19="",0,'📋 سجل الأصول'!I19))*'📋 سجل الأصول'!J19/365*MAX(0,MIN(EOMONTH(DATE(2026,4,1),-1),IF('📋 سجل الأصول'!M19="",DATE(9999,12,31),'📋 سجل الأصول'!M19))-'📋 سجل الأصول'!G19+1))),0))</f>
        <v/>
      </c>
      <c r="K19" s="25" t="str">
        <f>IF('📋 سجل الأصول'!C19="","",IFERROR(MAX(0,MIN(('📋 سجل الأصول'!H19-IF('📋 سجل الأصول'!I19="",0,'📋 سجل الأصول'!I19)),('📋 سجل الأصول'!H19-IF('📋 سجل الأصول'!I19="",0,'📋 سجل الأصول'!I19))*'📋 سجل الأصول'!J19/365*MAX(0,MIN(EOMONTH(DATE(2026,5,1),0),IF('📋 سجل الأصول'!M19="",DATE(9999,12,31),'📋 سجل الأصول'!M19))-'📋 سجل الأصول'!G19+1))-MIN(('📋 سجل الأصول'!H19-IF('📋 سجل الأصول'!I19="",0,'📋 سجل الأصول'!I19)),('📋 سجل الأصول'!H19-IF('📋 سجل الأصول'!I19="",0,'📋 سجل الأصول'!I19))*'📋 سجل الأصول'!J19/365*MAX(0,MIN(EOMONTH(DATE(2026,5,1),-1),IF('📋 سجل الأصول'!M19="",DATE(9999,12,31),'📋 سجل الأصول'!M19))-'📋 سجل الأصول'!G19+1))),0))</f>
        <v/>
      </c>
      <c r="L19" s="25" t="str">
        <f>IF('📋 سجل الأصول'!C19="","",IFERROR(MAX(0,MIN(('📋 سجل الأصول'!H19-IF('📋 سجل الأصول'!I19="",0,'📋 سجل الأصول'!I19)),('📋 سجل الأصول'!H19-IF('📋 سجل الأصول'!I19="",0,'📋 سجل الأصول'!I19))*'📋 سجل الأصول'!J19/365*MAX(0,MIN(EOMONTH(DATE(2026,6,1),0),IF('📋 سجل الأصول'!M19="",DATE(9999,12,31),'📋 سجل الأصول'!M19))-'📋 سجل الأصول'!G19+1))-MIN(('📋 سجل الأصول'!H19-IF('📋 سجل الأصول'!I19="",0,'📋 سجل الأصول'!I19)),('📋 سجل الأصول'!H19-IF('📋 سجل الأصول'!I19="",0,'📋 سجل الأصول'!I19))*'📋 سجل الأصول'!J19/365*MAX(0,MIN(EOMONTH(DATE(2026,6,1),-1),IF('📋 سجل الأصول'!M19="",DATE(9999,12,31),'📋 سجل الأصول'!M19))-'📋 سجل الأصول'!G19+1))),0))</f>
        <v/>
      </c>
      <c r="M19" s="25" t="str">
        <f>IF('📋 سجل الأصول'!C19="","",IFERROR(MAX(0,MIN(('📋 سجل الأصول'!H19-IF('📋 سجل الأصول'!I19="",0,'📋 سجل الأصول'!I19)),('📋 سجل الأصول'!H19-IF('📋 سجل الأصول'!I19="",0,'📋 سجل الأصول'!I19))*'📋 سجل الأصول'!J19/365*MAX(0,MIN(EOMONTH(DATE(2026,7,1),0),IF('📋 سجل الأصول'!M19="",DATE(9999,12,31),'📋 سجل الأصول'!M19))-'📋 سجل الأصول'!G19+1))-MIN(('📋 سجل الأصول'!H19-IF('📋 سجل الأصول'!I19="",0,'📋 سجل الأصول'!I19)),('📋 سجل الأصول'!H19-IF('📋 سجل الأصول'!I19="",0,'📋 سجل الأصول'!I19))*'📋 سجل الأصول'!J19/365*MAX(0,MIN(EOMONTH(DATE(2026,7,1),-1),IF('📋 سجل الأصول'!M19="",DATE(9999,12,31),'📋 سجل الأصول'!M19))-'📋 سجل الأصول'!G19+1))),0))</f>
        <v/>
      </c>
      <c r="N19" s="25" t="str">
        <f>IF('📋 سجل الأصول'!C19="","",IFERROR(MAX(0,MIN(('📋 سجل الأصول'!H19-IF('📋 سجل الأصول'!I19="",0,'📋 سجل الأصول'!I19)),('📋 سجل الأصول'!H19-IF('📋 سجل الأصول'!I19="",0,'📋 سجل الأصول'!I19))*'📋 سجل الأصول'!J19/365*MAX(0,MIN(EOMONTH(DATE(2026,8,1),0),IF('📋 سجل الأصول'!M19="",DATE(9999,12,31),'📋 سجل الأصول'!M19))-'📋 سجل الأصول'!G19+1))-MIN(('📋 سجل الأصول'!H19-IF('📋 سجل الأصول'!I19="",0,'📋 سجل الأصول'!I19)),('📋 سجل الأصول'!H19-IF('📋 سجل الأصول'!I19="",0,'📋 سجل الأصول'!I19))*'📋 سجل الأصول'!J19/365*MAX(0,MIN(EOMONTH(DATE(2026,8,1),-1),IF('📋 سجل الأصول'!M19="",DATE(9999,12,31),'📋 سجل الأصول'!M19))-'📋 سجل الأصول'!G19+1))),0))</f>
        <v/>
      </c>
      <c r="O19" s="25" t="str">
        <f>IF('📋 سجل الأصول'!C19="","",IFERROR(MAX(0,MIN(('📋 سجل الأصول'!H19-IF('📋 سجل الأصول'!I19="",0,'📋 سجل الأصول'!I19)),('📋 سجل الأصول'!H19-IF('📋 سجل الأصول'!I19="",0,'📋 سجل الأصول'!I19))*'📋 سجل الأصول'!J19/365*MAX(0,MIN(EOMONTH(DATE(2026,9,1),0),IF('📋 سجل الأصول'!M19="",DATE(9999,12,31),'📋 سجل الأصول'!M19))-'📋 سجل الأصول'!G19+1))-MIN(('📋 سجل الأصول'!H19-IF('📋 سجل الأصول'!I19="",0,'📋 سجل الأصول'!I19)),('📋 سجل الأصول'!H19-IF('📋 سجل الأصول'!I19="",0,'📋 سجل الأصول'!I19))*'📋 سجل الأصول'!J19/365*MAX(0,MIN(EOMONTH(DATE(2026,9,1),-1),IF('📋 سجل الأصول'!M19="",DATE(9999,12,31),'📋 سجل الأصول'!M19))-'📋 سجل الأصول'!G19+1))),0))</f>
        <v/>
      </c>
      <c r="P19" s="25" t="str">
        <f>IF('📋 سجل الأصول'!C19="","",IFERROR(MAX(0,MIN(('📋 سجل الأصول'!H19-IF('📋 سجل الأصول'!I19="",0,'📋 سجل الأصول'!I19)),('📋 سجل الأصول'!H19-IF('📋 سجل الأصول'!I19="",0,'📋 سجل الأصول'!I19))*'📋 سجل الأصول'!J19/365*MAX(0,MIN(EOMONTH(DATE(2026,10,1),0),IF('📋 سجل الأصول'!M19="",DATE(9999,12,31),'📋 سجل الأصول'!M19))-'📋 سجل الأصول'!G19+1))-MIN(('📋 سجل الأصول'!H19-IF('📋 سجل الأصول'!I19="",0,'📋 سجل الأصول'!I19)),('📋 سجل الأصول'!H19-IF('📋 سجل الأصول'!I19="",0,'📋 سجل الأصول'!I19))*'📋 سجل الأصول'!J19/365*MAX(0,MIN(EOMONTH(DATE(2026,10,1),-1),IF('📋 سجل الأصول'!M19="",DATE(9999,12,31),'📋 سجل الأصول'!M19))-'📋 سجل الأصول'!G19+1))),0))</f>
        <v/>
      </c>
      <c r="Q19" s="25" t="str">
        <f>IF('📋 سجل الأصول'!C19="","",IFERROR(MAX(0,MIN(('📋 سجل الأصول'!H19-IF('📋 سجل الأصول'!I19="",0,'📋 سجل الأصول'!I19)),('📋 سجل الأصول'!H19-IF('📋 سجل الأصول'!I19="",0,'📋 سجل الأصول'!I19))*'📋 سجل الأصول'!J19/365*MAX(0,MIN(EOMONTH(DATE(2026,11,1),0),IF('📋 سجل الأصول'!M19="",DATE(9999,12,31),'📋 سجل الأصول'!M19))-'📋 سجل الأصول'!G19+1))-MIN(('📋 سجل الأصول'!H19-IF('📋 سجل الأصول'!I19="",0,'📋 سجل الأصول'!I19)),('📋 سجل الأصول'!H19-IF('📋 سجل الأصول'!I19="",0,'📋 سجل الأصول'!I19))*'📋 سجل الأصول'!J19/365*MAX(0,MIN(EOMONTH(DATE(2026,11,1),-1),IF('📋 سجل الأصول'!M19="",DATE(9999,12,31),'📋 سجل الأصول'!M19))-'📋 سجل الأصول'!G19+1))),0))</f>
        <v/>
      </c>
      <c r="R19" s="25" t="str">
        <f>IF('📋 سجل الأصول'!C19="","",IFERROR(MAX(0,MIN(('📋 سجل الأصول'!H19-IF('📋 سجل الأصول'!I19="",0,'📋 سجل الأصول'!I19)),('📋 سجل الأصول'!H19-IF('📋 سجل الأصول'!I19="",0,'📋 سجل الأصول'!I19))*'📋 سجل الأصول'!J19/365*MAX(0,MIN(EOMONTH(DATE(2026,12,1),0),IF('📋 سجل الأصول'!M19="",DATE(9999,12,31),'📋 سجل الأصول'!M19))-'📋 سجل الأصول'!G19+1))-MIN(('📋 سجل الأصول'!H19-IF('📋 سجل الأصول'!I19="",0,'📋 سجل الأصول'!I19)),('📋 سجل الأصول'!H19-IF('📋 سجل الأصول'!I19="",0,'📋 سجل الأصول'!I19))*'📋 سجل الأصول'!J19/365*MAX(0,MIN(EOMONTH(DATE(2026,12,1),-1),IF('📋 سجل الأصول'!M19="",DATE(9999,12,31),'📋 سجل الأصول'!M19))-'📋 سجل الأصول'!G19+1))),0))</f>
        <v/>
      </c>
    </row>
    <row r="20" spans="1:18" ht="24.75" customHeight="1" x14ac:dyDescent="0.25">
      <c r="A20" s="26" t="str">
        <f>IF('📋 سجل الأصول'!C20="","",'📋 سجل الأصول'!A20)</f>
        <v/>
      </c>
      <c r="B20" s="26" t="str">
        <f>IF('📋 سجل الأصول'!C20="","",'📋 سجل الأصول'!B20)</f>
        <v/>
      </c>
      <c r="C20" s="38" t="str">
        <f>IF('📋 سجل الأصول'!C20="","",'📋 سجل الأصول'!C20)</f>
        <v/>
      </c>
      <c r="D20" s="26" t="str">
        <f>IF('📋 سجل الأصول'!C20="","",'📋 سجل الأصول'!E20)</f>
        <v/>
      </c>
      <c r="E20" s="39" t="str">
        <f>IF('📋 سجل الأصول'!C20="","",'📋 سجل الأصول'!G20)</f>
        <v/>
      </c>
      <c r="F20" s="33" t="str">
        <f>IF('📋 سجل الأصول'!C20="","",'📋 سجل الأصول'!H20)</f>
        <v/>
      </c>
      <c r="G20" s="33" t="str">
        <f>IF('📋 سجل الأصول'!C20="","",IFERROR(MAX(0,MIN(('📋 سجل الأصول'!H20-IF('📋 سجل الأصول'!I20="",0,'📋 سجل الأصول'!I20)),('📋 سجل الأصول'!H20-IF('📋 سجل الأصول'!I20="",0,'📋 سجل الأصول'!I20))*'📋 سجل الأصول'!J20/365*MAX(0,MIN(EOMONTH(DATE(2026,1,1),0),IF('📋 سجل الأصول'!M20="",DATE(9999,12,31),'📋 سجل الأصول'!M20))-'📋 سجل الأصول'!G20+1))-MIN(('📋 سجل الأصول'!H20-IF('📋 سجل الأصول'!I20="",0,'📋 سجل الأصول'!I20)),('📋 سجل الأصول'!H20-IF('📋 سجل الأصول'!I20="",0,'📋 سجل الأصول'!I20))*'📋 سجل الأصول'!J20/365*MAX(0,MIN(EOMONTH(DATE(2026,1,1),-1),IF('📋 سجل الأصول'!M20="",DATE(9999,12,31),'📋 سجل الأصول'!M20))-'📋 سجل الأصول'!G20+1))),0))</f>
        <v/>
      </c>
      <c r="H20" s="33" t="str">
        <f>IF('📋 سجل الأصول'!C20="","",IFERROR(MAX(0,MIN(('📋 سجل الأصول'!H20-IF('📋 سجل الأصول'!I20="",0,'📋 سجل الأصول'!I20)),('📋 سجل الأصول'!H20-IF('📋 سجل الأصول'!I20="",0,'📋 سجل الأصول'!I20))*'📋 سجل الأصول'!J20/365*MAX(0,MIN(EOMONTH(DATE(2026,2,1),0),IF('📋 سجل الأصول'!M20="",DATE(9999,12,31),'📋 سجل الأصول'!M20))-'📋 سجل الأصول'!G20+1))-MIN(('📋 سجل الأصول'!H20-IF('📋 سجل الأصول'!I20="",0,'📋 سجل الأصول'!I20)),('📋 سجل الأصول'!H20-IF('📋 سجل الأصول'!I20="",0,'📋 سجل الأصول'!I20))*'📋 سجل الأصول'!J20/365*MAX(0,MIN(EOMONTH(DATE(2026,2,1),-1),IF('📋 سجل الأصول'!M20="",DATE(9999,12,31),'📋 سجل الأصول'!M20))-'📋 سجل الأصول'!G20+1))),0))</f>
        <v/>
      </c>
      <c r="I20" s="33" t="str">
        <f>IF('📋 سجل الأصول'!C20="","",IFERROR(MAX(0,MIN(('📋 سجل الأصول'!H20-IF('📋 سجل الأصول'!I20="",0,'📋 سجل الأصول'!I20)),('📋 سجل الأصول'!H20-IF('📋 سجل الأصول'!I20="",0,'📋 سجل الأصول'!I20))*'📋 سجل الأصول'!J20/365*MAX(0,MIN(EOMONTH(DATE(2026,3,1),0),IF('📋 سجل الأصول'!M20="",DATE(9999,12,31),'📋 سجل الأصول'!M20))-'📋 سجل الأصول'!G20+1))-MIN(('📋 سجل الأصول'!H20-IF('📋 سجل الأصول'!I20="",0,'📋 سجل الأصول'!I20)),('📋 سجل الأصول'!H20-IF('📋 سجل الأصول'!I20="",0,'📋 سجل الأصول'!I20))*'📋 سجل الأصول'!J20/365*MAX(0,MIN(EOMONTH(DATE(2026,3,1),-1),IF('📋 سجل الأصول'!M20="",DATE(9999,12,31),'📋 سجل الأصول'!M20))-'📋 سجل الأصول'!G20+1))),0))</f>
        <v/>
      </c>
      <c r="J20" s="33" t="str">
        <f>IF('📋 سجل الأصول'!C20="","",IFERROR(MAX(0,MIN(('📋 سجل الأصول'!H20-IF('📋 سجل الأصول'!I20="",0,'📋 سجل الأصول'!I20)),('📋 سجل الأصول'!H20-IF('📋 سجل الأصول'!I20="",0,'📋 سجل الأصول'!I20))*'📋 سجل الأصول'!J20/365*MAX(0,MIN(EOMONTH(DATE(2026,4,1),0),IF('📋 سجل الأصول'!M20="",DATE(9999,12,31),'📋 سجل الأصول'!M20))-'📋 سجل الأصول'!G20+1))-MIN(('📋 سجل الأصول'!H20-IF('📋 سجل الأصول'!I20="",0,'📋 سجل الأصول'!I20)),('📋 سجل الأصول'!H20-IF('📋 سجل الأصول'!I20="",0,'📋 سجل الأصول'!I20))*'📋 سجل الأصول'!J20/365*MAX(0,MIN(EOMONTH(DATE(2026,4,1),-1),IF('📋 سجل الأصول'!M20="",DATE(9999,12,31),'📋 سجل الأصول'!M20))-'📋 سجل الأصول'!G20+1))),0))</f>
        <v/>
      </c>
      <c r="K20" s="33" t="str">
        <f>IF('📋 سجل الأصول'!C20="","",IFERROR(MAX(0,MIN(('📋 سجل الأصول'!H20-IF('📋 سجل الأصول'!I20="",0,'📋 سجل الأصول'!I20)),('📋 سجل الأصول'!H20-IF('📋 سجل الأصول'!I20="",0,'📋 سجل الأصول'!I20))*'📋 سجل الأصول'!J20/365*MAX(0,MIN(EOMONTH(DATE(2026,5,1),0),IF('📋 سجل الأصول'!M20="",DATE(9999,12,31),'📋 سجل الأصول'!M20))-'📋 سجل الأصول'!G20+1))-MIN(('📋 سجل الأصول'!H20-IF('📋 سجل الأصول'!I20="",0,'📋 سجل الأصول'!I20)),('📋 سجل الأصول'!H20-IF('📋 سجل الأصول'!I20="",0,'📋 سجل الأصول'!I20))*'📋 سجل الأصول'!J20/365*MAX(0,MIN(EOMONTH(DATE(2026,5,1),-1),IF('📋 سجل الأصول'!M20="",DATE(9999,12,31),'📋 سجل الأصول'!M20))-'📋 سجل الأصول'!G20+1))),0))</f>
        <v/>
      </c>
      <c r="L20" s="33" t="str">
        <f>IF('📋 سجل الأصول'!C20="","",IFERROR(MAX(0,MIN(('📋 سجل الأصول'!H20-IF('📋 سجل الأصول'!I20="",0,'📋 سجل الأصول'!I20)),('📋 سجل الأصول'!H20-IF('📋 سجل الأصول'!I20="",0,'📋 سجل الأصول'!I20))*'📋 سجل الأصول'!J20/365*MAX(0,MIN(EOMONTH(DATE(2026,6,1),0),IF('📋 سجل الأصول'!M20="",DATE(9999,12,31),'📋 سجل الأصول'!M20))-'📋 سجل الأصول'!G20+1))-MIN(('📋 سجل الأصول'!H20-IF('📋 سجل الأصول'!I20="",0,'📋 سجل الأصول'!I20)),('📋 سجل الأصول'!H20-IF('📋 سجل الأصول'!I20="",0,'📋 سجل الأصول'!I20))*'📋 سجل الأصول'!J20/365*MAX(0,MIN(EOMONTH(DATE(2026,6,1),-1),IF('📋 سجل الأصول'!M20="",DATE(9999,12,31),'📋 سجل الأصول'!M20))-'📋 سجل الأصول'!G20+1))),0))</f>
        <v/>
      </c>
      <c r="M20" s="33" t="str">
        <f>IF('📋 سجل الأصول'!C20="","",IFERROR(MAX(0,MIN(('📋 سجل الأصول'!H20-IF('📋 سجل الأصول'!I20="",0,'📋 سجل الأصول'!I20)),('📋 سجل الأصول'!H20-IF('📋 سجل الأصول'!I20="",0,'📋 سجل الأصول'!I20))*'📋 سجل الأصول'!J20/365*MAX(0,MIN(EOMONTH(DATE(2026,7,1),0),IF('📋 سجل الأصول'!M20="",DATE(9999,12,31),'📋 سجل الأصول'!M20))-'📋 سجل الأصول'!G20+1))-MIN(('📋 سجل الأصول'!H20-IF('📋 سجل الأصول'!I20="",0,'📋 سجل الأصول'!I20)),('📋 سجل الأصول'!H20-IF('📋 سجل الأصول'!I20="",0,'📋 سجل الأصول'!I20))*'📋 سجل الأصول'!J20/365*MAX(0,MIN(EOMONTH(DATE(2026,7,1),-1),IF('📋 سجل الأصول'!M20="",DATE(9999,12,31),'📋 سجل الأصول'!M20))-'📋 سجل الأصول'!G20+1))),0))</f>
        <v/>
      </c>
      <c r="N20" s="33" t="str">
        <f>IF('📋 سجل الأصول'!C20="","",IFERROR(MAX(0,MIN(('📋 سجل الأصول'!H20-IF('📋 سجل الأصول'!I20="",0,'📋 سجل الأصول'!I20)),('📋 سجل الأصول'!H20-IF('📋 سجل الأصول'!I20="",0,'📋 سجل الأصول'!I20))*'📋 سجل الأصول'!J20/365*MAX(0,MIN(EOMONTH(DATE(2026,8,1),0),IF('📋 سجل الأصول'!M20="",DATE(9999,12,31),'📋 سجل الأصول'!M20))-'📋 سجل الأصول'!G20+1))-MIN(('📋 سجل الأصول'!H20-IF('📋 سجل الأصول'!I20="",0,'📋 سجل الأصول'!I20)),('📋 سجل الأصول'!H20-IF('📋 سجل الأصول'!I20="",0,'📋 سجل الأصول'!I20))*'📋 سجل الأصول'!J20/365*MAX(0,MIN(EOMONTH(DATE(2026,8,1),-1),IF('📋 سجل الأصول'!M20="",DATE(9999,12,31),'📋 سجل الأصول'!M20))-'📋 سجل الأصول'!G20+1))),0))</f>
        <v/>
      </c>
      <c r="O20" s="33" t="str">
        <f>IF('📋 سجل الأصول'!C20="","",IFERROR(MAX(0,MIN(('📋 سجل الأصول'!H20-IF('📋 سجل الأصول'!I20="",0,'📋 سجل الأصول'!I20)),('📋 سجل الأصول'!H20-IF('📋 سجل الأصول'!I20="",0,'📋 سجل الأصول'!I20))*'📋 سجل الأصول'!J20/365*MAX(0,MIN(EOMONTH(DATE(2026,9,1),0),IF('📋 سجل الأصول'!M20="",DATE(9999,12,31),'📋 سجل الأصول'!M20))-'📋 سجل الأصول'!G20+1))-MIN(('📋 سجل الأصول'!H20-IF('📋 سجل الأصول'!I20="",0,'📋 سجل الأصول'!I20)),('📋 سجل الأصول'!H20-IF('📋 سجل الأصول'!I20="",0,'📋 سجل الأصول'!I20))*'📋 سجل الأصول'!J20/365*MAX(0,MIN(EOMONTH(DATE(2026,9,1),-1),IF('📋 سجل الأصول'!M20="",DATE(9999,12,31),'📋 سجل الأصول'!M20))-'📋 سجل الأصول'!G20+1))),0))</f>
        <v/>
      </c>
      <c r="P20" s="33" t="str">
        <f>IF('📋 سجل الأصول'!C20="","",IFERROR(MAX(0,MIN(('📋 سجل الأصول'!H20-IF('📋 سجل الأصول'!I20="",0,'📋 سجل الأصول'!I20)),('📋 سجل الأصول'!H20-IF('📋 سجل الأصول'!I20="",0,'📋 سجل الأصول'!I20))*'📋 سجل الأصول'!J20/365*MAX(0,MIN(EOMONTH(DATE(2026,10,1),0),IF('📋 سجل الأصول'!M20="",DATE(9999,12,31),'📋 سجل الأصول'!M20))-'📋 سجل الأصول'!G20+1))-MIN(('📋 سجل الأصول'!H20-IF('📋 سجل الأصول'!I20="",0,'📋 سجل الأصول'!I20)),('📋 سجل الأصول'!H20-IF('📋 سجل الأصول'!I20="",0,'📋 سجل الأصول'!I20))*'📋 سجل الأصول'!J20/365*MAX(0,MIN(EOMONTH(DATE(2026,10,1),-1),IF('📋 سجل الأصول'!M20="",DATE(9999,12,31),'📋 سجل الأصول'!M20))-'📋 سجل الأصول'!G20+1))),0))</f>
        <v/>
      </c>
      <c r="Q20" s="33" t="str">
        <f>IF('📋 سجل الأصول'!C20="","",IFERROR(MAX(0,MIN(('📋 سجل الأصول'!H20-IF('📋 سجل الأصول'!I20="",0,'📋 سجل الأصول'!I20)),('📋 سجل الأصول'!H20-IF('📋 سجل الأصول'!I20="",0,'📋 سجل الأصول'!I20))*'📋 سجل الأصول'!J20/365*MAX(0,MIN(EOMONTH(DATE(2026,11,1),0),IF('📋 سجل الأصول'!M20="",DATE(9999,12,31),'📋 سجل الأصول'!M20))-'📋 سجل الأصول'!G20+1))-MIN(('📋 سجل الأصول'!H20-IF('📋 سجل الأصول'!I20="",0,'📋 سجل الأصول'!I20)),('📋 سجل الأصول'!H20-IF('📋 سجل الأصول'!I20="",0,'📋 سجل الأصول'!I20))*'📋 سجل الأصول'!J20/365*MAX(0,MIN(EOMONTH(DATE(2026,11,1),-1),IF('📋 سجل الأصول'!M20="",DATE(9999,12,31),'📋 سجل الأصول'!M20))-'📋 سجل الأصول'!G20+1))),0))</f>
        <v/>
      </c>
      <c r="R20" s="33" t="str">
        <f>IF('📋 سجل الأصول'!C20="","",IFERROR(MAX(0,MIN(('📋 سجل الأصول'!H20-IF('📋 سجل الأصول'!I20="",0,'📋 سجل الأصول'!I20)),('📋 سجل الأصول'!H20-IF('📋 سجل الأصول'!I20="",0,'📋 سجل الأصول'!I20))*'📋 سجل الأصول'!J20/365*MAX(0,MIN(EOMONTH(DATE(2026,12,1),0),IF('📋 سجل الأصول'!M20="",DATE(9999,12,31),'📋 سجل الأصول'!M20))-'📋 سجل الأصول'!G20+1))-MIN(('📋 سجل الأصول'!H20-IF('📋 سجل الأصول'!I20="",0,'📋 سجل الأصول'!I20)),('📋 سجل الأصول'!H20-IF('📋 سجل الأصول'!I20="",0,'📋 سجل الأصول'!I20))*'📋 سجل الأصول'!J20/365*MAX(0,MIN(EOMONTH(DATE(2026,12,1),-1),IF('📋 سجل الأصول'!M20="",DATE(9999,12,31),'📋 سجل الأصول'!M20))-'📋 سجل الأصول'!G20+1))),0))</f>
        <v/>
      </c>
    </row>
    <row r="21" spans="1:18" ht="24.75" customHeight="1" x14ac:dyDescent="0.25">
      <c r="A21" s="18" t="str">
        <f>IF('📋 سجل الأصول'!C21="","",'📋 سجل الأصول'!A21)</f>
        <v/>
      </c>
      <c r="B21" s="18" t="str">
        <f>IF('📋 سجل الأصول'!C21="","",'📋 سجل الأصول'!B21)</f>
        <v/>
      </c>
      <c r="C21" s="36" t="str">
        <f>IF('📋 سجل الأصول'!C21="","",'📋 سجل الأصول'!C21)</f>
        <v/>
      </c>
      <c r="D21" s="18" t="str">
        <f>IF('📋 سجل الأصول'!C21="","",'📋 سجل الأصول'!E21)</f>
        <v/>
      </c>
      <c r="E21" s="37" t="str">
        <f>IF('📋 سجل الأصول'!C21="","",'📋 سجل الأصول'!G21)</f>
        <v/>
      </c>
      <c r="F21" s="25" t="str">
        <f>IF('📋 سجل الأصول'!C21="","",'📋 سجل الأصول'!H21)</f>
        <v/>
      </c>
      <c r="G21" s="25" t="str">
        <f>IF('📋 سجل الأصول'!C21="","",IFERROR(MAX(0,MIN(('📋 سجل الأصول'!H21-IF('📋 سجل الأصول'!I21="",0,'📋 سجل الأصول'!I21)),('📋 سجل الأصول'!H21-IF('📋 سجل الأصول'!I21="",0,'📋 سجل الأصول'!I21))*'📋 سجل الأصول'!J21/365*MAX(0,MIN(EOMONTH(DATE(2026,1,1),0),IF('📋 سجل الأصول'!M21="",DATE(9999,12,31),'📋 سجل الأصول'!M21))-'📋 سجل الأصول'!G21+1))-MIN(('📋 سجل الأصول'!H21-IF('📋 سجل الأصول'!I21="",0,'📋 سجل الأصول'!I21)),('📋 سجل الأصول'!H21-IF('📋 سجل الأصول'!I21="",0,'📋 سجل الأصول'!I21))*'📋 سجل الأصول'!J21/365*MAX(0,MIN(EOMONTH(DATE(2026,1,1),-1),IF('📋 سجل الأصول'!M21="",DATE(9999,12,31),'📋 سجل الأصول'!M21))-'📋 سجل الأصول'!G21+1))),0))</f>
        <v/>
      </c>
      <c r="H21" s="25" t="str">
        <f>IF('📋 سجل الأصول'!C21="","",IFERROR(MAX(0,MIN(('📋 سجل الأصول'!H21-IF('📋 سجل الأصول'!I21="",0,'📋 سجل الأصول'!I21)),('📋 سجل الأصول'!H21-IF('📋 سجل الأصول'!I21="",0,'📋 سجل الأصول'!I21))*'📋 سجل الأصول'!J21/365*MAX(0,MIN(EOMONTH(DATE(2026,2,1),0),IF('📋 سجل الأصول'!M21="",DATE(9999,12,31),'📋 سجل الأصول'!M21))-'📋 سجل الأصول'!G21+1))-MIN(('📋 سجل الأصول'!H21-IF('📋 سجل الأصول'!I21="",0,'📋 سجل الأصول'!I21)),('📋 سجل الأصول'!H21-IF('📋 سجل الأصول'!I21="",0,'📋 سجل الأصول'!I21))*'📋 سجل الأصول'!J21/365*MAX(0,MIN(EOMONTH(DATE(2026,2,1),-1),IF('📋 سجل الأصول'!M21="",DATE(9999,12,31),'📋 سجل الأصول'!M21))-'📋 سجل الأصول'!G21+1))),0))</f>
        <v/>
      </c>
      <c r="I21" s="25" t="str">
        <f>IF('📋 سجل الأصول'!C21="","",IFERROR(MAX(0,MIN(('📋 سجل الأصول'!H21-IF('📋 سجل الأصول'!I21="",0,'📋 سجل الأصول'!I21)),('📋 سجل الأصول'!H21-IF('📋 سجل الأصول'!I21="",0,'📋 سجل الأصول'!I21))*'📋 سجل الأصول'!J21/365*MAX(0,MIN(EOMONTH(DATE(2026,3,1),0),IF('📋 سجل الأصول'!M21="",DATE(9999,12,31),'📋 سجل الأصول'!M21))-'📋 سجل الأصول'!G21+1))-MIN(('📋 سجل الأصول'!H21-IF('📋 سجل الأصول'!I21="",0,'📋 سجل الأصول'!I21)),('📋 سجل الأصول'!H21-IF('📋 سجل الأصول'!I21="",0,'📋 سجل الأصول'!I21))*'📋 سجل الأصول'!J21/365*MAX(0,MIN(EOMONTH(DATE(2026,3,1),-1),IF('📋 سجل الأصول'!M21="",DATE(9999,12,31),'📋 سجل الأصول'!M21))-'📋 سجل الأصول'!G21+1))),0))</f>
        <v/>
      </c>
      <c r="J21" s="25" t="str">
        <f>IF('📋 سجل الأصول'!C21="","",IFERROR(MAX(0,MIN(('📋 سجل الأصول'!H21-IF('📋 سجل الأصول'!I21="",0,'📋 سجل الأصول'!I21)),('📋 سجل الأصول'!H21-IF('📋 سجل الأصول'!I21="",0,'📋 سجل الأصول'!I21))*'📋 سجل الأصول'!J21/365*MAX(0,MIN(EOMONTH(DATE(2026,4,1),0),IF('📋 سجل الأصول'!M21="",DATE(9999,12,31),'📋 سجل الأصول'!M21))-'📋 سجل الأصول'!G21+1))-MIN(('📋 سجل الأصول'!H21-IF('📋 سجل الأصول'!I21="",0,'📋 سجل الأصول'!I21)),('📋 سجل الأصول'!H21-IF('📋 سجل الأصول'!I21="",0,'📋 سجل الأصول'!I21))*'📋 سجل الأصول'!J21/365*MAX(0,MIN(EOMONTH(DATE(2026,4,1),-1),IF('📋 سجل الأصول'!M21="",DATE(9999,12,31),'📋 سجل الأصول'!M21))-'📋 سجل الأصول'!G21+1))),0))</f>
        <v/>
      </c>
      <c r="K21" s="25" t="str">
        <f>IF('📋 سجل الأصول'!C21="","",IFERROR(MAX(0,MIN(('📋 سجل الأصول'!H21-IF('📋 سجل الأصول'!I21="",0,'📋 سجل الأصول'!I21)),('📋 سجل الأصول'!H21-IF('📋 سجل الأصول'!I21="",0,'📋 سجل الأصول'!I21))*'📋 سجل الأصول'!J21/365*MAX(0,MIN(EOMONTH(DATE(2026,5,1),0),IF('📋 سجل الأصول'!M21="",DATE(9999,12,31),'📋 سجل الأصول'!M21))-'📋 سجل الأصول'!G21+1))-MIN(('📋 سجل الأصول'!H21-IF('📋 سجل الأصول'!I21="",0,'📋 سجل الأصول'!I21)),('📋 سجل الأصول'!H21-IF('📋 سجل الأصول'!I21="",0,'📋 سجل الأصول'!I21))*'📋 سجل الأصول'!J21/365*MAX(0,MIN(EOMONTH(DATE(2026,5,1),-1),IF('📋 سجل الأصول'!M21="",DATE(9999,12,31),'📋 سجل الأصول'!M21))-'📋 سجل الأصول'!G21+1))),0))</f>
        <v/>
      </c>
      <c r="L21" s="25" t="str">
        <f>IF('📋 سجل الأصول'!C21="","",IFERROR(MAX(0,MIN(('📋 سجل الأصول'!H21-IF('📋 سجل الأصول'!I21="",0,'📋 سجل الأصول'!I21)),('📋 سجل الأصول'!H21-IF('📋 سجل الأصول'!I21="",0,'📋 سجل الأصول'!I21))*'📋 سجل الأصول'!J21/365*MAX(0,MIN(EOMONTH(DATE(2026,6,1),0),IF('📋 سجل الأصول'!M21="",DATE(9999,12,31),'📋 سجل الأصول'!M21))-'📋 سجل الأصول'!G21+1))-MIN(('📋 سجل الأصول'!H21-IF('📋 سجل الأصول'!I21="",0,'📋 سجل الأصول'!I21)),('📋 سجل الأصول'!H21-IF('📋 سجل الأصول'!I21="",0,'📋 سجل الأصول'!I21))*'📋 سجل الأصول'!J21/365*MAX(0,MIN(EOMONTH(DATE(2026,6,1),-1),IF('📋 سجل الأصول'!M21="",DATE(9999,12,31),'📋 سجل الأصول'!M21))-'📋 سجل الأصول'!G21+1))),0))</f>
        <v/>
      </c>
      <c r="M21" s="25" t="str">
        <f>IF('📋 سجل الأصول'!C21="","",IFERROR(MAX(0,MIN(('📋 سجل الأصول'!H21-IF('📋 سجل الأصول'!I21="",0,'📋 سجل الأصول'!I21)),('📋 سجل الأصول'!H21-IF('📋 سجل الأصول'!I21="",0,'📋 سجل الأصول'!I21))*'📋 سجل الأصول'!J21/365*MAX(0,MIN(EOMONTH(DATE(2026,7,1),0),IF('📋 سجل الأصول'!M21="",DATE(9999,12,31),'📋 سجل الأصول'!M21))-'📋 سجل الأصول'!G21+1))-MIN(('📋 سجل الأصول'!H21-IF('📋 سجل الأصول'!I21="",0,'📋 سجل الأصول'!I21)),('📋 سجل الأصول'!H21-IF('📋 سجل الأصول'!I21="",0,'📋 سجل الأصول'!I21))*'📋 سجل الأصول'!J21/365*MAX(0,MIN(EOMONTH(DATE(2026,7,1),-1),IF('📋 سجل الأصول'!M21="",DATE(9999,12,31),'📋 سجل الأصول'!M21))-'📋 سجل الأصول'!G21+1))),0))</f>
        <v/>
      </c>
      <c r="N21" s="25" t="str">
        <f>IF('📋 سجل الأصول'!C21="","",IFERROR(MAX(0,MIN(('📋 سجل الأصول'!H21-IF('📋 سجل الأصول'!I21="",0,'📋 سجل الأصول'!I21)),('📋 سجل الأصول'!H21-IF('📋 سجل الأصول'!I21="",0,'📋 سجل الأصول'!I21))*'📋 سجل الأصول'!J21/365*MAX(0,MIN(EOMONTH(DATE(2026,8,1),0),IF('📋 سجل الأصول'!M21="",DATE(9999,12,31),'📋 سجل الأصول'!M21))-'📋 سجل الأصول'!G21+1))-MIN(('📋 سجل الأصول'!H21-IF('📋 سجل الأصول'!I21="",0,'📋 سجل الأصول'!I21)),('📋 سجل الأصول'!H21-IF('📋 سجل الأصول'!I21="",0,'📋 سجل الأصول'!I21))*'📋 سجل الأصول'!J21/365*MAX(0,MIN(EOMONTH(DATE(2026,8,1),-1),IF('📋 سجل الأصول'!M21="",DATE(9999,12,31),'📋 سجل الأصول'!M21))-'📋 سجل الأصول'!G21+1))),0))</f>
        <v/>
      </c>
      <c r="O21" s="25" t="str">
        <f>IF('📋 سجل الأصول'!C21="","",IFERROR(MAX(0,MIN(('📋 سجل الأصول'!H21-IF('📋 سجل الأصول'!I21="",0,'📋 سجل الأصول'!I21)),('📋 سجل الأصول'!H21-IF('📋 سجل الأصول'!I21="",0,'📋 سجل الأصول'!I21))*'📋 سجل الأصول'!J21/365*MAX(0,MIN(EOMONTH(DATE(2026,9,1),0),IF('📋 سجل الأصول'!M21="",DATE(9999,12,31),'📋 سجل الأصول'!M21))-'📋 سجل الأصول'!G21+1))-MIN(('📋 سجل الأصول'!H21-IF('📋 سجل الأصول'!I21="",0,'📋 سجل الأصول'!I21)),('📋 سجل الأصول'!H21-IF('📋 سجل الأصول'!I21="",0,'📋 سجل الأصول'!I21))*'📋 سجل الأصول'!J21/365*MAX(0,MIN(EOMONTH(DATE(2026,9,1),-1),IF('📋 سجل الأصول'!M21="",DATE(9999,12,31),'📋 سجل الأصول'!M21))-'📋 سجل الأصول'!G21+1))),0))</f>
        <v/>
      </c>
      <c r="P21" s="25" t="str">
        <f>IF('📋 سجل الأصول'!C21="","",IFERROR(MAX(0,MIN(('📋 سجل الأصول'!H21-IF('📋 سجل الأصول'!I21="",0,'📋 سجل الأصول'!I21)),('📋 سجل الأصول'!H21-IF('📋 سجل الأصول'!I21="",0,'📋 سجل الأصول'!I21))*'📋 سجل الأصول'!J21/365*MAX(0,MIN(EOMONTH(DATE(2026,10,1),0),IF('📋 سجل الأصول'!M21="",DATE(9999,12,31),'📋 سجل الأصول'!M21))-'📋 سجل الأصول'!G21+1))-MIN(('📋 سجل الأصول'!H21-IF('📋 سجل الأصول'!I21="",0,'📋 سجل الأصول'!I21)),('📋 سجل الأصول'!H21-IF('📋 سجل الأصول'!I21="",0,'📋 سجل الأصول'!I21))*'📋 سجل الأصول'!J21/365*MAX(0,MIN(EOMONTH(DATE(2026,10,1),-1),IF('📋 سجل الأصول'!M21="",DATE(9999,12,31),'📋 سجل الأصول'!M21))-'📋 سجل الأصول'!G21+1))),0))</f>
        <v/>
      </c>
      <c r="Q21" s="25" t="str">
        <f>IF('📋 سجل الأصول'!C21="","",IFERROR(MAX(0,MIN(('📋 سجل الأصول'!H21-IF('📋 سجل الأصول'!I21="",0,'📋 سجل الأصول'!I21)),('📋 سجل الأصول'!H21-IF('📋 سجل الأصول'!I21="",0,'📋 سجل الأصول'!I21))*'📋 سجل الأصول'!J21/365*MAX(0,MIN(EOMONTH(DATE(2026,11,1),0),IF('📋 سجل الأصول'!M21="",DATE(9999,12,31),'📋 سجل الأصول'!M21))-'📋 سجل الأصول'!G21+1))-MIN(('📋 سجل الأصول'!H21-IF('📋 سجل الأصول'!I21="",0,'📋 سجل الأصول'!I21)),('📋 سجل الأصول'!H21-IF('📋 سجل الأصول'!I21="",0,'📋 سجل الأصول'!I21))*'📋 سجل الأصول'!J21/365*MAX(0,MIN(EOMONTH(DATE(2026,11,1),-1),IF('📋 سجل الأصول'!M21="",DATE(9999,12,31),'📋 سجل الأصول'!M21))-'📋 سجل الأصول'!G21+1))),0))</f>
        <v/>
      </c>
      <c r="R21" s="25" t="str">
        <f>IF('📋 سجل الأصول'!C21="","",IFERROR(MAX(0,MIN(('📋 سجل الأصول'!H21-IF('📋 سجل الأصول'!I21="",0,'📋 سجل الأصول'!I21)),('📋 سجل الأصول'!H21-IF('📋 سجل الأصول'!I21="",0,'📋 سجل الأصول'!I21))*'📋 سجل الأصول'!J21/365*MAX(0,MIN(EOMONTH(DATE(2026,12,1),0),IF('📋 سجل الأصول'!M21="",DATE(9999,12,31),'📋 سجل الأصول'!M21))-'📋 سجل الأصول'!G21+1))-MIN(('📋 سجل الأصول'!H21-IF('📋 سجل الأصول'!I21="",0,'📋 سجل الأصول'!I21)),('📋 سجل الأصول'!H21-IF('📋 سجل الأصول'!I21="",0,'📋 سجل الأصول'!I21))*'📋 سجل الأصول'!J21/365*MAX(0,MIN(EOMONTH(DATE(2026,12,1),-1),IF('📋 سجل الأصول'!M21="",DATE(9999,12,31),'📋 سجل الأصول'!M21))-'📋 سجل الأصول'!G21+1))),0))</f>
        <v/>
      </c>
    </row>
    <row r="22" spans="1:18" ht="24.75" customHeight="1" x14ac:dyDescent="0.25">
      <c r="A22" s="26" t="str">
        <f>IF('📋 سجل الأصول'!C22="","",'📋 سجل الأصول'!A22)</f>
        <v/>
      </c>
      <c r="B22" s="26" t="str">
        <f>IF('📋 سجل الأصول'!C22="","",'📋 سجل الأصول'!B22)</f>
        <v/>
      </c>
      <c r="C22" s="38" t="str">
        <f>IF('📋 سجل الأصول'!C22="","",'📋 سجل الأصول'!C22)</f>
        <v/>
      </c>
      <c r="D22" s="26" t="str">
        <f>IF('📋 سجل الأصول'!C22="","",'📋 سجل الأصول'!E22)</f>
        <v/>
      </c>
      <c r="E22" s="39" t="str">
        <f>IF('📋 سجل الأصول'!C22="","",'📋 سجل الأصول'!G22)</f>
        <v/>
      </c>
      <c r="F22" s="33" t="str">
        <f>IF('📋 سجل الأصول'!C22="","",'📋 سجل الأصول'!H22)</f>
        <v/>
      </c>
      <c r="G22" s="33" t="str">
        <f>IF('📋 سجل الأصول'!C22="","",IFERROR(MAX(0,MIN(('📋 سجل الأصول'!H22-IF('📋 سجل الأصول'!I22="",0,'📋 سجل الأصول'!I22)),('📋 سجل الأصول'!H22-IF('📋 سجل الأصول'!I22="",0,'📋 سجل الأصول'!I22))*'📋 سجل الأصول'!J22/365*MAX(0,MIN(EOMONTH(DATE(2026,1,1),0),IF('📋 سجل الأصول'!M22="",DATE(9999,12,31),'📋 سجل الأصول'!M22))-'📋 سجل الأصول'!G22+1))-MIN(('📋 سجل الأصول'!H22-IF('📋 سجل الأصول'!I22="",0,'📋 سجل الأصول'!I22)),('📋 سجل الأصول'!H22-IF('📋 سجل الأصول'!I22="",0,'📋 سجل الأصول'!I22))*'📋 سجل الأصول'!J22/365*MAX(0,MIN(EOMONTH(DATE(2026,1,1),-1),IF('📋 سجل الأصول'!M22="",DATE(9999,12,31),'📋 سجل الأصول'!M22))-'📋 سجل الأصول'!G22+1))),0))</f>
        <v/>
      </c>
      <c r="H22" s="33" t="str">
        <f>IF('📋 سجل الأصول'!C22="","",IFERROR(MAX(0,MIN(('📋 سجل الأصول'!H22-IF('📋 سجل الأصول'!I22="",0,'📋 سجل الأصول'!I22)),('📋 سجل الأصول'!H22-IF('📋 سجل الأصول'!I22="",0,'📋 سجل الأصول'!I22))*'📋 سجل الأصول'!J22/365*MAX(0,MIN(EOMONTH(DATE(2026,2,1),0),IF('📋 سجل الأصول'!M22="",DATE(9999,12,31),'📋 سجل الأصول'!M22))-'📋 سجل الأصول'!G22+1))-MIN(('📋 سجل الأصول'!H22-IF('📋 سجل الأصول'!I22="",0,'📋 سجل الأصول'!I22)),('📋 سجل الأصول'!H22-IF('📋 سجل الأصول'!I22="",0,'📋 سجل الأصول'!I22))*'📋 سجل الأصول'!J22/365*MAX(0,MIN(EOMONTH(DATE(2026,2,1),-1),IF('📋 سجل الأصول'!M22="",DATE(9999,12,31),'📋 سجل الأصول'!M22))-'📋 سجل الأصول'!G22+1))),0))</f>
        <v/>
      </c>
      <c r="I22" s="33" t="str">
        <f>IF('📋 سجل الأصول'!C22="","",IFERROR(MAX(0,MIN(('📋 سجل الأصول'!H22-IF('📋 سجل الأصول'!I22="",0,'📋 سجل الأصول'!I22)),('📋 سجل الأصول'!H22-IF('📋 سجل الأصول'!I22="",0,'📋 سجل الأصول'!I22))*'📋 سجل الأصول'!J22/365*MAX(0,MIN(EOMONTH(DATE(2026,3,1),0),IF('📋 سجل الأصول'!M22="",DATE(9999,12,31),'📋 سجل الأصول'!M22))-'📋 سجل الأصول'!G22+1))-MIN(('📋 سجل الأصول'!H22-IF('📋 سجل الأصول'!I22="",0,'📋 سجل الأصول'!I22)),('📋 سجل الأصول'!H22-IF('📋 سجل الأصول'!I22="",0,'📋 سجل الأصول'!I22))*'📋 سجل الأصول'!J22/365*MAX(0,MIN(EOMONTH(DATE(2026,3,1),-1),IF('📋 سجل الأصول'!M22="",DATE(9999,12,31),'📋 سجل الأصول'!M22))-'📋 سجل الأصول'!G22+1))),0))</f>
        <v/>
      </c>
      <c r="J22" s="33" t="str">
        <f>IF('📋 سجل الأصول'!C22="","",IFERROR(MAX(0,MIN(('📋 سجل الأصول'!H22-IF('📋 سجل الأصول'!I22="",0,'📋 سجل الأصول'!I22)),('📋 سجل الأصول'!H22-IF('📋 سجل الأصول'!I22="",0,'📋 سجل الأصول'!I22))*'📋 سجل الأصول'!J22/365*MAX(0,MIN(EOMONTH(DATE(2026,4,1),0),IF('📋 سجل الأصول'!M22="",DATE(9999,12,31),'📋 سجل الأصول'!M22))-'📋 سجل الأصول'!G22+1))-MIN(('📋 سجل الأصول'!H22-IF('📋 سجل الأصول'!I22="",0,'📋 سجل الأصول'!I22)),('📋 سجل الأصول'!H22-IF('📋 سجل الأصول'!I22="",0,'📋 سجل الأصول'!I22))*'📋 سجل الأصول'!J22/365*MAX(0,MIN(EOMONTH(DATE(2026,4,1),-1),IF('📋 سجل الأصول'!M22="",DATE(9999,12,31),'📋 سجل الأصول'!M22))-'📋 سجل الأصول'!G22+1))),0))</f>
        <v/>
      </c>
      <c r="K22" s="33" t="str">
        <f>IF('📋 سجل الأصول'!C22="","",IFERROR(MAX(0,MIN(('📋 سجل الأصول'!H22-IF('📋 سجل الأصول'!I22="",0,'📋 سجل الأصول'!I22)),('📋 سجل الأصول'!H22-IF('📋 سجل الأصول'!I22="",0,'📋 سجل الأصول'!I22))*'📋 سجل الأصول'!J22/365*MAX(0,MIN(EOMONTH(DATE(2026,5,1),0),IF('📋 سجل الأصول'!M22="",DATE(9999,12,31),'📋 سجل الأصول'!M22))-'📋 سجل الأصول'!G22+1))-MIN(('📋 سجل الأصول'!H22-IF('📋 سجل الأصول'!I22="",0,'📋 سجل الأصول'!I22)),('📋 سجل الأصول'!H22-IF('📋 سجل الأصول'!I22="",0,'📋 سجل الأصول'!I22))*'📋 سجل الأصول'!J22/365*MAX(0,MIN(EOMONTH(DATE(2026,5,1),-1),IF('📋 سجل الأصول'!M22="",DATE(9999,12,31),'📋 سجل الأصول'!M22))-'📋 سجل الأصول'!G22+1))),0))</f>
        <v/>
      </c>
      <c r="L22" s="33" t="str">
        <f>IF('📋 سجل الأصول'!C22="","",IFERROR(MAX(0,MIN(('📋 سجل الأصول'!H22-IF('📋 سجل الأصول'!I22="",0,'📋 سجل الأصول'!I22)),('📋 سجل الأصول'!H22-IF('📋 سجل الأصول'!I22="",0,'📋 سجل الأصول'!I22))*'📋 سجل الأصول'!J22/365*MAX(0,MIN(EOMONTH(DATE(2026,6,1),0),IF('📋 سجل الأصول'!M22="",DATE(9999,12,31),'📋 سجل الأصول'!M22))-'📋 سجل الأصول'!G22+1))-MIN(('📋 سجل الأصول'!H22-IF('📋 سجل الأصول'!I22="",0,'📋 سجل الأصول'!I22)),('📋 سجل الأصول'!H22-IF('📋 سجل الأصول'!I22="",0,'📋 سجل الأصول'!I22))*'📋 سجل الأصول'!J22/365*MAX(0,MIN(EOMONTH(DATE(2026,6,1),-1),IF('📋 سجل الأصول'!M22="",DATE(9999,12,31),'📋 سجل الأصول'!M22))-'📋 سجل الأصول'!G22+1))),0))</f>
        <v/>
      </c>
      <c r="M22" s="33" t="str">
        <f>IF('📋 سجل الأصول'!C22="","",IFERROR(MAX(0,MIN(('📋 سجل الأصول'!H22-IF('📋 سجل الأصول'!I22="",0,'📋 سجل الأصول'!I22)),('📋 سجل الأصول'!H22-IF('📋 سجل الأصول'!I22="",0,'📋 سجل الأصول'!I22))*'📋 سجل الأصول'!J22/365*MAX(0,MIN(EOMONTH(DATE(2026,7,1),0),IF('📋 سجل الأصول'!M22="",DATE(9999,12,31),'📋 سجل الأصول'!M22))-'📋 سجل الأصول'!G22+1))-MIN(('📋 سجل الأصول'!H22-IF('📋 سجل الأصول'!I22="",0,'📋 سجل الأصول'!I22)),('📋 سجل الأصول'!H22-IF('📋 سجل الأصول'!I22="",0,'📋 سجل الأصول'!I22))*'📋 سجل الأصول'!J22/365*MAX(0,MIN(EOMONTH(DATE(2026,7,1),-1),IF('📋 سجل الأصول'!M22="",DATE(9999,12,31),'📋 سجل الأصول'!M22))-'📋 سجل الأصول'!G22+1))),0))</f>
        <v/>
      </c>
      <c r="N22" s="33" t="str">
        <f>IF('📋 سجل الأصول'!C22="","",IFERROR(MAX(0,MIN(('📋 سجل الأصول'!H22-IF('📋 سجل الأصول'!I22="",0,'📋 سجل الأصول'!I22)),('📋 سجل الأصول'!H22-IF('📋 سجل الأصول'!I22="",0,'📋 سجل الأصول'!I22))*'📋 سجل الأصول'!J22/365*MAX(0,MIN(EOMONTH(DATE(2026,8,1),0),IF('📋 سجل الأصول'!M22="",DATE(9999,12,31),'📋 سجل الأصول'!M22))-'📋 سجل الأصول'!G22+1))-MIN(('📋 سجل الأصول'!H22-IF('📋 سجل الأصول'!I22="",0,'📋 سجل الأصول'!I22)),('📋 سجل الأصول'!H22-IF('📋 سجل الأصول'!I22="",0,'📋 سجل الأصول'!I22))*'📋 سجل الأصول'!J22/365*MAX(0,MIN(EOMONTH(DATE(2026,8,1),-1),IF('📋 سجل الأصول'!M22="",DATE(9999,12,31),'📋 سجل الأصول'!M22))-'📋 سجل الأصول'!G22+1))),0))</f>
        <v/>
      </c>
      <c r="O22" s="33" t="str">
        <f>IF('📋 سجل الأصول'!C22="","",IFERROR(MAX(0,MIN(('📋 سجل الأصول'!H22-IF('📋 سجل الأصول'!I22="",0,'📋 سجل الأصول'!I22)),('📋 سجل الأصول'!H22-IF('📋 سجل الأصول'!I22="",0,'📋 سجل الأصول'!I22))*'📋 سجل الأصول'!J22/365*MAX(0,MIN(EOMONTH(DATE(2026,9,1),0),IF('📋 سجل الأصول'!M22="",DATE(9999,12,31),'📋 سجل الأصول'!M22))-'📋 سجل الأصول'!G22+1))-MIN(('📋 سجل الأصول'!H22-IF('📋 سجل الأصول'!I22="",0,'📋 سجل الأصول'!I22)),('📋 سجل الأصول'!H22-IF('📋 سجل الأصول'!I22="",0,'📋 سجل الأصول'!I22))*'📋 سجل الأصول'!J22/365*MAX(0,MIN(EOMONTH(DATE(2026,9,1),-1),IF('📋 سجل الأصول'!M22="",DATE(9999,12,31),'📋 سجل الأصول'!M22))-'📋 سجل الأصول'!G22+1))),0))</f>
        <v/>
      </c>
      <c r="P22" s="33" t="str">
        <f>IF('📋 سجل الأصول'!C22="","",IFERROR(MAX(0,MIN(('📋 سجل الأصول'!H22-IF('📋 سجل الأصول'!I22="",0,'📋 سجل الأصول'!I22)),('📋 سجل الأصول'!H22-IF('📋 سجل الأصول'!I22="",0,'📋 سجل الأصول'!I22))*'📋 سجل الأصول'!J22/365*MAX(0,MIN(EOMONTH(DATE(2026,10,1),0),IF('📋 سجل الأصول'!M22="",DATE(9999,12,31),'📋 سجل الأصول'!M22))-'📋 سجل الأصول'!G22+1))-MIN(('📋 سجل الأصول'!H22-IF('📋 سجل الأصول'!I22="",0,'📋 سجل الأصول'!I22)),('📋 سجل الأصول'!H22-IF('📋 سجل الأصول'!I22="",0,'📋 سجل الأصول'!I22))*'📋 سجل الأصول'!J22/365*MAX(0,MIN(EOMONTH(DATE(2026,10,1),-1),IF('📋 سجل الأصول'!M22="",DATE(9999,12,31),'📋 سجل الأصول'!M22))-'📋 سجل الأصول'!G22+1))),0))</f>
        <v/>
      </c>
      <c r="Q22" s="33" t="str">
        <f>IF('📋 سجل الأصول'!C22="","",IFERROR(MAX(0,MIN(('📋 سجل الأصول'!H22-IF('📋 سجل الأصول'!I22="",0,'📋 سجل الأصول'!I22)),('📋 سجل الأصول'!H22-IF('📋 سجل الأصول'!I22="",0,'📋 سجل الأصول'!I22))*'📋 سجل الأصول'!J22/365*MAX(0,MIN(EOMONTH(DATE(2026,11,1),0),IF('📋 سجل الأصول'!M22="",DATE(9999,12,31),'📋 سجل الأصول'!M22))-'📋 سجل الأصول'!G22+1))-MIN(('📋 سجل الأصول'!H22-IF('📋 سجل الأصول'!I22="",0,'📋 سجل الأصول'!I22)),('📋 سجل الأصول'!H22-IF('📋 سجل الأصول'!I22="",0,'📋 سجل الأصول'!I22))*'📋 سجل الأصول'!J22/365*MAX(0,MIN(EOMONTH(DATE(2026,11,1),-1),IF('📋 سجل الأصول'!M22="",DATE(9999,12,31),'📋 سجل الأصول'!M22))-'📋 سجل الأصول'!G22+1))),0))</f>
        <v/>
      </c>
      <c r="R22" s="33" t="str">
        <f>IF('📋 سجل الأصول'!C22="","",IFERROR(MAX(0,MIN(('📋 سجل الأصول'!H22-IF('📋 سجل الأصول'!I22="",0,'📋 سجل الأصول'!I22)),('📋 سجل الأصول'!H22-IF('📋 سجل الأصول'!I22="",0,'📋 سجل الأصول'!I22))*'📋 سجل الأصول'!J22/365*MAX(0,MIN(EOMONTH(DATE(2026,12,1),0),IF('📋 سجل الأصول'!M22="",DATE(9999,12,31),'📋 سجل الأصول'!M22))-'📋 سجل الأصول'!G22+1))-MIN(('📋 سجل الأصول'!H22-IF('📋 سجل الأصول'!I22="",0,'📋 سجل الأصول'!I22)),('📋 سجل الأصول'!H22-IF('📋 سجل الأصول'!I22="",0,'📋 سجل الأصول'!I22))*'📋 سجل الأصول'!J22/365*MAX(0,MIN(EOMONTH(DATE(2026,12,1),-1),IF('📋 سجل الأصول'!M22="",DATE(9999,12,31),'📋 سجل الأصول'!M22))-'📋 سجل الأصول'!G22+1))),0))</f>
        <v/>
      </c>
    </row>
    <row r="23" spans="1:18" ht="24.75" customHeight="1" x14ac:dyDescent="0.25">
      <c r="A23" s="18" t="str">
        <f>IF('📋 سجل الأصول'!C23="","",'📋 سجل الأصول'!A23)</f>
        <v/>
      </c>
      <c r="B23" s="18" t="str">
        <f>IF('📋 سجل الأصول'!C23="","",'📋 سجل الأصول'!B23)</f>
        <v/>
      </c>
      <c r="C23" s="36" t="str">
        <f>IF('📋 سجل الأصول'!C23="","",'📋 سجل الأصول'!C23)</f>
        <v/>
      </c>
      <c r="D23" s="18" t="str">
        <f>IF('📋 سجل الأصول'!C23="","",'📋 سجل الأصول'!E23)</f>
        <v/>
      </c>
      <c r="E23" s="37" t="str">
        <f>IF('📋 سجل الأصول'!C23="","",'📋 سجل الأصول'!G23)</f>
        <v/>
      </c>
      <c r="F23" s="25" t="str">
        <f>IF('📋 سجل الأصول'!C23="","",'📋 سجل الأصول'!H23)</f>
        <v/>
      </c>
      <c r="G23" s="25" t="str">
        <f>IF('📋 سجل الأصول'!C23="","",IFERROR(MAX(0,MIN(('📋 سجل الأصول'!H23-IF('📋 سجل الأصول'!I23="",0,'📋 سجل الأصول'!I23)),('📋 سجل الأصول'!H23-IF('📋 سجل الأصول'!I23="",0,'📋 سجل الأصول'!I23))*'📋 سجل الأصول'!J23/365*MAX(0,MIN(EOMONTH(DATE(2026,1,1),0),IF('📋 سجل الأصول'!M23="",DATE(9999,12,31),'📋 سجل الأصول'!M23))-'📋 سجل الأصول'!G23+1))-MIN(('📋 سجل الأصول'!H23-IF('📋 سجل الأصول'!I23="",0,'📋 سجل الأصول'!I23)),('📋 سجل الأصول'!H23-IF('📋 سجل الأصول'!I23="",0,'📋 سجل الأصول'!I23))*'📋 سجل الأصول'!J23/365*MAX(0,MIN(EOMONTH(DATE(2026,1,1),-1),IF('📋 سجل الأصول'!M23="",DATE(9999,12,31),'📋 سجل الأصول'!M23))-'📋 سجل الأصول'!G23+1))),0))</f>
        <v/>
      </c>
      <c r="H23" s="25" t="str">
        <f>IF('📋 سجل الأصول'!C23="","",IFERROR(MAX(0,MIN(('📋 سجل الأصول'!H23-IF('📋 سجل الأصول'!I23="",0,'📋 سجل الأصول'!I23)),('📋 سجل الأصول'!H23-IF('📋 سجل الأصول'!I23="",0,'📋 سجل الأصول'!I23))*'📋 سجل الأصول'!J23/365*MAX(0,MIN(EOMONTH(DATE(2026,2,1),0),IF('📋 سجل الأصول'!M23="",DATE(9999,12,31),'📋 سجل الأصول'!M23))-'📋 سجل الأصول'!G23+1))-MIN(('📋 سجل الأصول'!H23-IF('📋 سجل الأصول'!I23="",0,'📋 سجل الأصول'!I23)),('📋 سجل الأصول'!H23-IF('📋 سجل الأصول'!I23="",0,'📋 سجل الأصول'!I23))*'📋 سجل الأصول'!J23/365*MAX(0,MIN(EOMONTH(DATE(2026,2,1),-1),IF('📋 سجل الأصول'!M23="",DATE(9999,12,31),'📋 سجل الأصول'!M23))-'📋 سجل الأصول'!G23+1))),0))</f>
        <v/>
      </c>
      <c r="I23" s="25" t="str">
        <f>IF('📋 سجل الأصول'!C23="","",IFERROR(MAX(0,MIN(('📋 سجل الأصول'!H23-IF('📋 سجل الأصول'!I23="",0,'📋 سجل الأصول'!I23)),('📋 سجل الأصول'!H23-IF('📋 سجل الأصول'!I23="",0,'📋 سجل الأصول'!I23))*'📋 سجل الأصول'!J23/365*MAX(0,MIN(EOMONTH(DATE(2026,3,1),0),IF('📋 سجل الأصول'!M23="",DATE(9999,12,31),'📋 سجل الأصول'!M23))-'📋 سجل الأصول'!G23+1))-MIN(('📋 سجل الأصول'!H23-IF('📋 سجل الأصول'!I23="",0,'📋 سجل الأصول'!I23)),('📋 سجل الأصول'!H23-IF('📋 سجل الأصول'!I23="",0,'📋 سجل الأصول'!I23))*'📋 سجل الأصول'!J23/365*MAX(0,MIN(EOMONTH(DATE(2026,3,1),-1),IF('📋 سجل الأصول'!M23="",DATE(9999,12,31),'📋 سجل الأصول'!M23))-'📋 سجل الأصول'!G23+1))),0))</f>
        <v/>
      </c>
      <c r="J23" s="25" t="str">
        <f>IF('📋 سجل الأصول'!C23="","",IFERROR(MAX(0,MIN(('📋 سجل الأصول'!H23-IF('📋 سجل الأصول'!I23="",0,'📋 سجل الأصول'!I23)),('📋 سجل الأصول'!H23-IF('📋 سجل الأصول'!I23="",0,'📋 سجل الأصول'!I23))*'📋 سجل الأصول'!J23/365*MAX(0,MIN(EOMONTH(DATE(2026,4,1),0),IF('📋 سجل الأصول'!M23="",DATE(9999,12,31),'📋 سجل الأصول'!M23))-'📋 سجل الأصول'!G23+1))-MIN(('📋 سجل الأصول'!H23-IF('📋 سجل الأصول'!I23="",0,'📋 سجل الأصول'!I23)),('📋 سجل الأصول'!H23-IF('📋 سجل الأصول'!I23="",0,'📋 سجل الأصول'!I23))*'📋 سجل الأصول'!J23/365*MAX(0,MIN(EOMONTH(DATE(2026,4,1),-1),IF('📋 سجل الأصول'!M23="",DATE(9999,12,31),'📋 سجل الأصول'!M23))-'📋 سجل الأصول'!G23+1))),0))</f>
        <v/>
      </c>
      <c r="K23" s="25" t="str">
        <f>IF('📋 سجل الأصول'!C23="","",IFERROR(MAX(0,MIN(('📋 سجل الأصول'!H23-IF('📋 سجل الأصول'!I23="",0,'📋 سجل الأصول'!I23)),('📋 سجل الأصول'!H23-IF('📋 سجل الأصول'!I23="",0,'📋 سجل الأصول'!I23))*'📋 سجل الأصول'!J23/365*MAX(0,MIN(EOMONTH(DATE(2026,5,1),0),IF('📋 سجل الأصول'!M23="",DATE(9999,12,31),'📋 سجل الأصول'!M23))-'📋 سجل الأصول'!G23+1))-MIN(('📋 سجل الأصول'!H23-IF('📋 سجل الأصول'!I23="",0,'📋 سجل الأصول'!I23)),('📋 سجل الأصول'!H23-IF('📋 سجل الأصول'!I23="",0,'📋 سجل الأصول'!I23))*'📋 سجل الأصول'!J23/365*MAX(0,MIN(EOMONTH(DATE(2026,5,1),-1),IF('📋 سجل الأصول'!M23="",DATE(9999,12,31),'📋 سجل الأصول'!M23))-'📋 سجل الأصول'!G23+1))),0))</f>
        <v/>
      </c>
      <c r="L23" s="25" t="str">
        <f>IF('📋 سجل الأصول'!C23="","",IFERROR(MAX(0,MIN(('📋 سجل الأصول'!H23-IF('📋 سجل الأصول'!I23="",0,'📋 سجل الأصول'!I23)),('📋 سجل الأصول'!H23-IF('📋 سجل الأصول'!I23="",0,'📋 سجل الأصول'!I23))*'📋 سجل الأصول'!J23/365*MAX(0,MIN(EOMONTH(DATE(2026,6,1),0),IF('📋 سجل الأصول'!M23="",DATE(9999,12,31),'📋 سجل الأصول'!M23))-'📋 سجل الأصول'!G23+1))-MIN(('📋 سجل الأصول'!H23-IF('📋 سجل الأصول'!I23="",0,'📋 سجل الأصول'!I23)),('📋 سجل الأصول'!H23-IF('📋 سجل الأصول'!I23="",0,'📋 سجل الأصول'!I23))*'📋 سجل الأصول'!J23/365*MAX(0,MIN(EOMONTH(DATE(2026,6,1),-1),IF('📋 سجل الأصول'!M23="",DATE(9999,12,31),'📋 سجل الأصول'!M23))-'📋 سجل الأصول'!G23+1))),0))</f>
        <v/>
      </c>
      <c r="M23" s="25" t="str">
        <f>IF('📋 سجل الأصول'!C23="","",IFERROR(MAX(0,MIN(('📋 سجل الأصول'!H23-IF('📋 سجل الأصول'!I23="",0,'📋 سجل الأصول'!I23)),('📋 سجل الأصول'!H23-IF('📋 سجل الأصول'!I23="",0,'📋 سجل الأصول'!I23))*'📋 سجل الأصول'!J23/365*MAX(0,MIN(EOMONTH(DATE(2026,7,1),0),IF('📋 سجل الأصول'!M23="",DATE(9999,12,31),'📋 سجل الأصول'!M23))-'📋 سجل الأصول'!G23+1))-MIN(('📋 سجل الأصول'!H23-IF('📋 سجل الأصول'!I23="",0,'📋 سجل الأصول'!I23)),('📋 سجل الأصول'!H23-IF('📋 سجل الأصول'!I23="",0,'📋 سجل الأصول'!I23))*'📋 سجل الأصول'!J23/365*MAX(0,MIN(EOMONTH(DATE(2026,7,1),-1),IF('📋 سجل الأصول'!M23="",DATE(9999,12,31),'📋 سجل الأصول'!M23))-'📋 سجل الأصول'!G23+1))),0))</f>
        <v/>
      </c>
      <c r="N23" s="25" t="str">
        <f>IF('📋 سجل الأصول'!C23="","",IFERROR(MAX(0,MIN(('📋 سجل الأصول'!H23-IF('📋 سجل الأصول'!I23="",0,'📋 سجل الأصول'!I23)),('📋 سجل الأصول'!H23-IF('📋 سجل الأصول'!I23="",0,'📋 سجل الأصول'!I23))*'📋 سجل الأصول'!J23/365*MAX(0,MIN(EOMONTH(DATE(2026,8,1),0),IF('📋 سجل الأصول'!M23="",DATE(9999,12,31),'📋 سجل الأصول'!M23))-'📋 سجل الأصول'!G23+1))-MIN(('📋 سجل الأصول'!H23-IF('📋 سجل الأصول'!I23="",0,'📋 سجل الأصول'!I23)),('📋 سجل الأصول'!H23-IF('📋 سجل الأصول'!I23="",0,'📋 سجل الأصول'!I23))*'📋 سجل الأصول'!J23/365*MAX(0,MIN(EOMONTH(DATE(2026,8,1),-1),IF('📋 سجل الأصول'!M23="",DATE(9999,12,31),'📋 سجل الأصول'!M23))-'📋 سجل الأصول'!G23+1))),0))</f>
        <v/>
      </c>
      <c r="O23" s="25" t="str">
        <f>IF('📋 سجل الأصول'!C23="","",IFERROR(MAX(0,MIN(('📋 سجل الأصول'!H23-IF('📋 سجل الأصول'!I23="",0,'📋 سجل الأصول'!I23)),('📋 سجل الأصول'!H23-IF('📋 سجل الأصول'!I23="",0,'📋 سجل الأصول'!I23))*'📋 سجل الأصول'!J23/365*MAX(0,MIN(EOMONTH(DATE(2026,9,1),0),IF('📋 سجل الأصول'!M23="",DATE(9999,12,31),'📋 سجل الأصول'!M23))-'📋 سجل الأصول'!G23+1))-MIN(('📋 سجل الأصول'!H23-IF('📋 سجل الأصول'!I23="",0,'📋 سجل الأصول'!I23)),('📋 سجل الأصول'!H23-IF('📋 سجل الأصول'!I23="",0,'📋 سجل الأصول'!I23))*'📋 سجل الأصول'!J23/365*MAX(0,MIN(EOMONTH(DATE(2026,9,1),-1),IF('📋 سجل الأصول'!M23="",DATE(9999,12,31),'📋 سجل الأصول'!M23))-'📋 سجل الأصول'!G23+1))),0))</f>
        <v/>
      </c>
      <c r="P23" s="25" t="str">
        <f>IF('📋 سجل الأصول'!C23="","",IFERROR(MAX(0,MIN(('📋 سجل الأصول'!H23-IF('📋 سجل الأصول'!I23="",0,'📋 سجل الأصول'!I23)),('📋 سجل الأصول'!H23-IF('📋 سجل الأصول'!I23="",0,'📋 سجل الأصول'!I23))*'📋 سجل الأصول'!J23/365*MAX(0,MIN(EOMONTH(DATE(2026,10,1),0),IF('📋 سجل الأصول'!M23="",DATE(9999,12,31),'📋 سجل الأصول'!M23))-'📋 سجل الأصول'!G23+1))-MIN(('📋 سجل الأصول'!H23-IF('📋 سجل الأصول'!I23="",0,'📋 سجل الأصول'!I23)),('📋 سجل الأصول'!H23-IF('📋 سجل الأصول'!I23="",0,'📋 سجل الأصول'!I23))*'📋 سجل الأصول'!J23/365*MAX(0,MIN(EOMONTH(DATE(2026,10,1),-1),IF('📋 سجل الأصول'!M23="",DATE(9999,12,31),'📋 سجل الأصول'!M23))-'📋 سجل الأصول'!G23+1))),0))</f>
        <v/>
      </c>
      <c r="Q23" s="25" t="str">
        <f>IF('📋 سجل الأصول'!C23="","",IFERROR(MAX(0,MIN(('📋 سجل الأصول'!H23-IF('📋 سجل الأصول'!I23="",0,'📋 سجل الأصول'!I23)),('📋 سجل الأصول'!H23-IF('📋 سجل الأصول'!I23="",0,'📋 سجل الأصول'!I23))*'📋 سجل الأصول'!J23/365*MAX(0,MIN(EOMONTH(DATE(2026,11,1),0),IF('📋 سجل الأصول'!M23="",DATE(9999,12,31),'📋 سجل الأصول'!M23))-'📋 سجل الأصول'!G23+1))-MIN(('📋 سجل الأصول'!H23-IF('📋 سجل الأصول'!I23="",0,'📋 سجل الأصول'!I23)),('📋 سجل الأصول'!H23-IF('📋 سجل الأصول'!I23="",0,'📋 سجل الأصول'!I23))*'📋 سجل الأصول'!J23/365*MAX(0,MIN(EOMONTH(DATE(2026,11,1),-1),IF('📋 سجل الأصول'!M23="",DATE(9999,12,31),'📋 سجل الأصول'!M23))-'📋 سجل الأصول'!G23+1))),0))</f>
        <v/>
      </c>
      <c r="R23" s="25" t="str">
        <f>IF('📋 سجل الأصول'!C23="","",IFERROR(MAX(0,MIN(('📋 سجل الأصول'!H23-IF('📋 سجل الأصول'!I23="",0,'📋 سجل الأصول'!I23)),('📋 سجل الأصول'!H23-IF('📋 سجل الأصول'!I23="",0,'📋 سجل الأصول'!I23))*'📋 سجل الأصول'!J23/365*MAX(0,MIN(EOMONTH(DATE(2026,12,1),0),IF('📋 سجل الأصول'!M23="",DATE(9999,12,31),'📋 سجل الأصول'!M23))-'📋 سجل الأصول'!G23+1))-MIN(('📋 سجل الأصول'!H23-IF('📋 سجل الأصول'!I23="",0,'📋 سجل الأصول'!I23)),('📋 سجل الأصول'!H23-IF('📋 سجل الأصول'!I23="",0,'📋 سجل الأصول'!I23))*'📋 سجل الأصول'!J23/365*MAX(0,MIN(EOMONTH(DATE(2026,12,1),-1),IF('📋 سجل الأصول'!M23="",DATE(9999,12,31),'📋 سجل الأصول'!M23))-'📋 سجل الأصول'!G23+1))),0))</f>
        <v/>
      </c>
    </row>
    <row r="24" spans="1:18" ht="24.75" customHeight="1" x14ac:dyDescent="0.25">
      <c r="A24" s="26" t="str">
        <f>IF('📋 سجل الأصول'!C24="","",'📋 سجل الأصول'!A24)</f>
        <v/>
      </c>
      <c r="B24" s="26" t="str">
        <f>IF('📋 سجل الأصول'!C24="","",'📋 سجل الأصول'!B24)</f>
        <v/>
      </c>
      <c r="C24" s="38" t="str">
        <f>IF('📋 سجل الأصول'!C24="","",'📋 سجل الأصول'!C24)</f>
        <v/>
      </c>
      <c r="D24" s="26" t="str">
        <f>IF('📋 سجل الأصول'!C24="","",'📋 سجل الأصول'!E24)</f>
        <v/>
      </c>
      <c r="E24" s="39" t="str">
        <f>IF('📋 سجل الأصول'!C24="","",'📋 سجل الأصول'!G24)</f>
        <v/>
      </c>
      <c r="F24" s="33" t="str">
        <f>IF('📋 سجل الأصول'!C24="","",'📋 سجل الأصول'!H24)</f>
        <v/>
      </c>
      <c r="G24" s="33" t="str">
        <f>IF('📋 سجل الأصول'!C24="","",IFERROR(MAX(0,MIN(('📋 سجل الأصول'!H24-IF('📋 سجل الأصول'!I24="",0,'📋 سجل الأصول'!I24)),('📋 سجل الأصول'!H24-IF('📋 سجل الأصول'!I24="",0,'📋 سجل الأصول'!I24))*'📋 سجل الأصول'!J24/365*MAX(0,MIN(EOMONTH(DATE(2026,1,1),0),IF('📋 سجل الأصول'!M24="",DATE(9999,12,31),'📋 سجل الأصول'!M24))-'📋 سجل الأصول'!G24+1))-MIN(('📋 سجل الأصول'!H24-IF('📋 سجل الأصول'!I24="",0,'📋 سجل الأصول'!I24)),('📋 سجل الأصول'!H24-IF('📋 سجل الأصول'!I24="",0,'📋 سجل الأصول'!I24))*'📋 سجل الأصول'!J24/365*MAX(0,MIN(EOMONTH(DATE(2026,1,1),-1),IF('📋 سجل الأصول'!M24="",DATE(9999,12,31),'📋 سجل الأصول'!M24))-'📋 سجل الأصول'!G24+1))),0))</f>
        <v/>
      </c>
      <c r="H24" s="33" t="str">
        <f>IF('📋 سجل الأصول'!C24="","",IFERROR(MAX(0,MIN(('📋 سجل الأصول'!H24-IF('📋 سجل الأصول'!I24="",0,'📋 سجل الأصول'!I24)),('📋 سجل الأصول'!H24-IF('📋 سجل الأصول'!I24="",0,'📋 سجل الأصول'!I24))*'📋 سجل الأصول'!J24/365*MAX(0,MIN(EOMONTH(DATE(2026,2,1),0),IF('📋 سجل الأصول'!M24="",DATE(9999,12,31),'📋 سجل الأصول'!M24))-'📋 سجل الأصول'!G24+1))-MIN(('📋 سجل الأصول'!H24-IF('📋 سجل الأصول'!I24="",0,'📋 سجل الأصول'!I24)),('📋 سجل الأصول'!H24-IF('📋 سجل الأصول'!I24="",0,'📋 سجل الأصول'!I24))*'📋 سجل الأصول'!J24/365*MAX(0,MIN(EOMONTH(DATE(2026,2,1),-1),IF('📋 سجل الأصول'!M24="",DATE(9999,12,31),'📋 سجل الأصول'!M24))-'📋 سجل الأصول'!G24+1))),0))</f>
        <v/>
      </c>
      <c r="I24" s="33" t="str">
        <f>IF('📋 سجل الأصول'!C24="","",IFERROR(MAX(0,MIN(('📋 سجل الأصول'!H24-IF('📋 سجل الأصول'!I24="",0,'📋 سجل الأصول'!I24)),('📋 سجل الأصول'!H24-IF('📋 سجل الأصول'!I24="",0,'📋 سجل الأصول'!I24))*'📋 سجل الأصول'!J24/365*MAX(0,MIN(EOMONTH(DATE(2026,3,1),0),IF('📋 سجل الأصول'!M24="",DATE(9999,12,31),'📋 سجل الأصول'!M24))-'📋 سجل الأصول'!G24+1))-MIN(('📋 سجل الأصول'!H24-IF('📋 سجل الأصول'!I24="",0,'📋 سجل الأصول'!I24)),('📋 سجل الأصول'!H24-IF('📋 سجل الأصول'!I24="",0,'📋 سجل الأصول'!I24))*'📋 سجل الأصول'!J24/365*MAX(0,MIN(EOMONTH(DATE(2026,3,1),-1),IF('📋 سجل الأصول'!M24="",DATE(9999,12,31),'📋 سجل الأصول'!M24))-'📋 سجل الأصول'!G24+1))),0))</f>
        <v/>
      </c>
      <c r="J24" s="33" t="str">
        <f>IF('📋 سجل الأصول'!C24="","",IFERROR(MAX(0,MIN(('📋 سجل الأصول'!H24-IF('📋 سجل الأصول'!I24="",0,'📋 سجل الأصول'!I24)),('📋 سجل الأصول'!H24-IF('📋 سجل الأصول'!I24="",0,'📋 سجل الأصول'!I24))*'📋 سجل الأصول'!J24/365*MAX(0,MIN(EOMONTH(DATE(2026,4,1),0),IF('📋 سجل الأصول'!M24="",DATE(9999,12,31),'📋 سجل الأصول'!M24))-'📋 سجل الأصول'!G24+1))-MIN(('📋 سجل الأصول'!H24-IF('📋 سجل الأصول'!I24="",0,'📋 سجل الأصول'!I24)),('📋 سجل الأصول'!H24-IF('📋 سجل الأصول'!I24="",0,'📋 سجل الأصول'!I24))*'📋 سجل الأصول'!J24/365*MAX(0,MIN(EOMONTH(DATE(2026,4,1),-1),IF('📋 سجل الأصول'!M24="",DATE(9999,12,31),'📋 سجل الأصول'!M24))-'📋 سجل الأصول'!G24+1))),0))</f>
        <v/>
      </c>
      <c r="K24" s="33" t="str">
        <f>IF('📋 سجل الأصول'!C24="","",IFERROR(MAX(0,MIN(('📋 سجل الأصول'!H24-IF('📋 سجل الأصول'!I24="",0,'📋 سجل الأصول'!I24)),('📋 سجل الأصول'!H24-IF('📋 سجل الأصول'!I24="",0,'📋 سجل الأصول'!I24))*'📋 سجل الأصول'!J24/365*MAX(0,MIN(EOMONTH(DATE(2026,5,1),0),IF('📋 سجل الأصول'!M24="",DATE(9999,12,31),'📋 سجل الأصول'!M24))-'📋 سجل الأصول'!G24+1))-MIN(('📋 سجل الأصول'!H24-IF('📋 سجل الأصول'!I24="",0,'📋 سجل الأصول'!I24)),('📋 سجل الأصول'!H24-IF('📋 سجل الأصول'!I24="",0,'📋 سجل الأصول'!I24))*'📋 سجل الأصول'!J24/365*MAX(0,MIN(EOMONTH(DATE(2026,5,1),-1),IF('📋 سجل الأصول'!M24="",DATE(9999,12,31),'📋 سجل الأصول'!M24))-'📋 سجل الأصول'!G24+1))),0))</f>
        <v/>
      </c>
      <c r="L24" s="33" t="str">
        <f>IF('📋 سجل الأصول'!C24="","",IFERROR(MAX(0,MIN(('📋 سجل الأصول'!H24-IF('📋 سجل الأصول'!I24="",0,'📋 سجل الأصول'!I24)),('📋 سجل الأصول'!H24-IF('📋 سجل الأصول'!I24="",0,'📋 سجل الأصول'!I24))*'📋 سجل الأصول'!J24/365*MAX(0,MIN(EOMONTH(DATE(2026,6,1),0),IF('📋 سجل الأصول'!M24="",DATE(9999,12,31),'📋 سجل الأصول'!M24))-'📋 سجل الأصول'!G24+1))-MIN(('📋 سجل الأصول'!H24-IF('📋 سجل الأصول'!I24="",0,'📋 سجل الأصول'!I24)),('📋 سجل الأصول'!H24-IF('📋 سجل الأصول'!I24="",0,'📋 سجل الأصول'!I24))*'📋 سجل الأصول'!J24/365*MAX(0,MIN(EOMONTH(DATE(2026,6,1),-1),IF('📋 سجل الأصول'!M24="",DATE(9999,12,31),'📋 سجل الأصول'!M24))-'📋 سجل الأصول'!G24+1))),0))</f>
        <v/>
      </c>
      <c r="M24" s="33" t="str">
        <f>IF('📋 سجل الأصول'!C24="","",IFERROR(MAX(0,MIN(('📋 سجل الأصول'!H24-IF('📋 سجل الأصول'!I24="",0,'📋 سجل الأصول'!I24)),('📋 سجل الأصول'!H24-IF('📋 سجل الأصول'!I24="",0,'📋 سجل الأصول'!I24))*'📋 سجل الأصول'!J24/365*MAX(0,MIN(EOMONTH(DATE(2026,7,1),0),IF('📋 سجل الأصول'!M24="",DATE(9999,12,31),'📋 سجل الأصول'!M24))-'📋 سجل الأصول'!G24+1))-MIN(('📋 سجل الأصول'!H24-IF('📋 سجل الأصول'!I24="",0,'📋 سجل الأصول'!I24)),('📋 سجل الأصول'!H24-IF('📋 سجل الأصول'!I24="",0,'📋 سجل الأصول'!I24))*'📋 سجل الأصول'!J24/365*MAX(0,MIN(EOMONTH(DATE(2026,7,1),-1),IF('📋 سجل الأصول'!M24="",DATE(9999,12,31),'📋 سجل الأصول'!M24))-'📋 سجل الأصول'!G24+1))),0))</f>
        <v/>
      </c>
      <c r="N24" s="33" t="str">
        <f>IF('📋 سجل الأصول'!C24="","",IFERROR(MAX(0,MIN(('📋 سجل الأصول'!H24-IF('📋 سجل الأصول'!I24="",0,'📋 سجل الأصول'!I24)),('📋 سجل الأصول'!H24-IF('📋 سجل الأصول'!I24="",0,'📋 سجل الأصول'!I24))*'📋 سجل الأصول'!J24/365*MAX(0,MIN(EOMONTH(DATE(2026,8,1),0),IF('📋 سجل الأصول'!M24="",DATE(9999,12,31),'📋 سجل الأصول'!M24))-'📋 سجل الأصول'!G24+1))-MIN(('📋 سجل الأصول'!H24-IF('📋 سجل الأصول'!I24="",0,'📋 سجل الأصول'!I24)),('📋 سجل الأصول'!H24-IF('📋 سجل الأصول'!I24="",0,'📋 سجل الأصول'!I24))*'📋 سجل الأصول'!J24/365*MAX(0,MIN(EOMONTH(DATE(2026,8,1),-1),IF('📋 سجل الأصول'!M24="",DATE(9999,12,31),'📋 سجل الأصول'!M24))-'📋 سجل الأصول'!G24+1))),0))</f>
        <v/>
      </c>
      <c r="O24" s="33" t="str">
        <f>IF('📋 سجل الأصول'!C24="","",IFERROR(MAX(0,MIN(('📋 سجل الأصول'!H24-IF('📋 سجل الأصول'!I24="",0,'📋 سجل الأصول'!I24)),('📋 سجل الأصول'!H24-IF('📋 سجل الأصول'!I24="",0,'📋 سجل الأصول'!I24))*'📋 سجل الأصول'!J24/365*MAX(0,MIN(EOMONTH(DATE(2026,9,1),0),IF('📋 سجل الأصول'!M24="",DATE(9999,12,31),'📋 سجل الأصول'!M24))-'📋 سجل الأصول'!G24+1))-MIN(('📋 سجل الأصول'!H24-IF('📋 سجل الأصول'!I24="",0,'📋 سجل الأصول'!I24)),('📋 سجل الأصول'!H24-IF('📋 سجل الأصول'!I24="",0,'📋 سجل الأصول'!I24))*'📋 سجل الأصول'!J24/365*MAX(0,MIN(EOMONTH(DATE(2026,9,1),-1),IF('📋 سجل الأصول'!M24="",DATE(9999,12,31),'📋 سجل الأصول'!M24))-'📋 سجل الأصول'!G24+1))),0))</f>
        <v/>
      </c>
      <c r="P24" s="33" t="str">
        <f>IF('📋 سجل الأصول'!C24="","",IFERROR(MAX(0,MIN(('📋 سجل الأصول'!H24-IF('📋 سجل الأصول'!I24="",0,'📋 سجل الأصول'!I24)),('📋 سجل الأصول'!H24-IF('📋 سجل الأصول'!I24="",0,'📋 سجل الأصول'!I24))*'📋 سجل الأصول'!J24/365*MAX(0,MIN(EOMONTH(DATE(2026,10,1),0),IF('📋 سجل الأصول'!M24="",DATE(9999,12,31),'📋 سجل الأصول'!M24))-'📋 سجل الأصول'!G24+1))-MIN(('📋 سجل الأصول'!H24-IF('📋 سجل الأصول'!I24="",0,'📋 سجل الأصول'!I24)),('📋 سجل الأصول'!H24-IF('📋 سجل الأصول'!I24="",0,'📋 سجل الأصول'!I24))*'📋 سجل الأصول'!J24/365*MAX(0,MIN(EOMONTH(DATE(2026,10,1),-1),IF('📋 سجل الأصول'!M24="",DATE(9999,12,31),'📋 سجل الأصول'!M24))-'📋 سجل الأصول'!G24+1))),0))</f>
        <v/>
      </c>
      <c r="Q24" s="33" t="str">
        <f>IF('📋 سجل الأصول'!C24="","",IFERROR(MAX(0,MIN(('📋 سجل الأصول'!H24-IF('📋 سجل الأصول'!I24="",0,'📋 سجل الأصول'!I24)),('📋 سجل الأصول'!H24-IF('📋 سجل الأصول'!I24="",0,'📋 سجل الأصول'!I24))*'📋 سجل الأصول'!J24/365*MAX(0,MIN(EOMONTH(DATE(2026,11,1),0),IF('📋 سجل الأصول'!M24="",DATE(9999,12,31),'📋 سجل الأصول'!M24))-'📋 سجل الأصول'!G24+1))-MIN(('📋 سجل الأصول'!H24-IF('📋 سجل الأصول'!I24="",0,'📋 سجل الأصول'!I24)),('📋 سجل الأصول'!H24-IF('📋 سجل الأصول'!I24="",0,'📋 سجل الأصول'!I24))*'📋 سجل الأصول'!J24/365*MAX(0,MIN(EOMONTH(DATE(2026,11,1),-1),IF('📋 سجل الأصول'!M24="",DATE(9999,12,31),'📋 سجل الأصول'!M24))-'📋 سجل الأصول'!G24+1))),0))</f>
        <v/>
      </c>
      <c r="R24" s="33" t="str">
        <f>IF('📋 سجل الأصول'!C24="","",IFERROR(MAX(0,MIN(('📋 سجل الأصول'!H24-IF('📋 سجل الأصول'!I24="",0,'📋 سجل الأصول'!I24)),('📋 سجل الأصول'!H24-IF('📋 سجل الأصول'!I24="",0,'📋 سجل الأصول'!I24))*'📋 سجل الأصول'!J24/365*MAX(0,MIN(EOMONTH(DATE(2026,12,1),0),IF('📋 سجل الأصول'!M24="",DATE(9999,12,31),'📋 سجل الأصول'!M24))-'📋 سجل الأصول'!G24+1))-MIN(('📋 سجل الأصول'!H24-IF('📋 سجل الأصول'!I24="",0,'📋 سجل الأصول'!I24)),('📋 سجل الأصول'!H24-IF('📋 سجل الأصول'!I24="",0,'📋 سجل الأصول'!I24))*'📋 سجل الأصول'!J24/365*MAX(0,MIN(EOMONTH(DATE(2026,12,1),-1),IF('📋 سجل الأصول'!M24="",DATE(9999,12,31),'📋 سجل الأصول'!M24))-'📋 سجل الأصول'!G24+1))),0))</f>
        <v/>
      </c>
    </row>
    <row r="25" spans="1:18" ht="24.75" customHeight="1" x14ac:dyDescent="0.25">
      <c r="A25" s="18" t="str">
        <f>IF('📋 سجل الأصول'!C25="","",'📋 سجل الأصول'!A25)</f>
        <v/>
      </c>
      <c r="B25" s="18" t="str">
        <f>IF('📋 سجل الأصول'!C25="","",'📋 سجل الأصول'!B25)</f>
        <v/>
      </c>
      <c r="C25" s="36" t="str">
        <f>IF('📋 سجل الأصول'!C25="","",'📋 سجل الأصول'!C25)</f>
        <v/>
      </c>
      <c r="D25" s="18" t="str">
        <f>IF('📋 سجل الأصول'!C25="","",'📋 سجل الأصول'!E25)</f>
        <v/>
      </c>
      <c r="E25" s="37" t="str">
        <f>IF('📋 سجل الأصول'!C25="","",'📋 سجل الأصول'!G25)</f>
        <v/>
      </c>
      <c r="F25" s="25" t="str">
        <f>IF('📋 سجل الأصول'!C25="","",'📋 سجل الأصول'!H25)</f>
        <v/>
      </c>
      <c r="G25" s="25" t="str">
        <f>IF('📋 سجل الأصول'!C25="","",IFERROR(MAX(0,MIN(('📋 سجل الأصول'!H25-IF('📋 سجل الأصول'!I25="",0,'📋 سجل الأصول'!I25)),('📋 سجل الأصول'!H25-IF('📋 سجل الأصول'!I25="",0,'📋 سجل الأصول'!I25))*'📋 سجل الأصول'!J25/365*MAX(0,MIN(EOMONTH(DATE(2026,1,1),0),IF('📋 سجل الأصول'!M25="",DATE(9999,12,31),'📋 سجل الأصول'!M25))-'📋 سجل الأصول'!G25+1))-MIN(('📋 سجل الأصول'!H25-IF('📋 سجل الأصول'!I25="",0,'📋 سجل الأصول'!I25)),('📋 سجل الأصول'!H25-IF('📋 سجل الأصول'!I25="",0,'📋 سجل الأصول'!I25))*'📋 سجل الأصول'!J25/365*MAX(0,MIN(EOMONTH(DATE(2026,1,1),-1),IF('📋 سجل الأصول'!M25="",DATE(9999,12,31),'📋 سجل الأصول'!M25))-'📋 سجل الأصول'!G25+1))),0))</f>
        <v/>
      </c>
      <c r="H25" s="25" t="str">
        <f>IF('📋 سجل الأصول'!C25="","",IFERROR(MAX(0,MIN(('📋 سجل الأصول'!H25-IF('📋 سجل الأصول'!I25="",0,'📋 سجل الأصول'!I25)),('📋 سجل الأصول'!H25-IF('📋 سجل الأصول'!I25="",0,'📋 سجل الأصول'!I25))*'📋 سجل الأصول'!J25/365*MAX(0,MIN(EOMONTH(DATE(2026,2,1),0),IF('📋 سجل الأصول'!M25="",DATE(9999,12,31),'📋 سجل الأصول'!M25))-'📋 سجل الأصول'!G25+1))-MIN(('📋 سجل الأصول'!H25-IF('📋 سجل الأصول'!I25="",0,'📋 سجل الأصول'!I25)),('📋 سجل الأصول'!H25-IF('📋 سجل الأصول'!I25="",0,'📋 سجل الأصول'!I25))*'📋 سجل الأصول'!J25/365*MAX(0,MIN(EOMONTH(DATE(2026,2,1),-1),IF('📋 سجل الأصول'!M25="",DATE(9999,12,31),'📋 سجل الأصول'!M25))-'📋 سجل الأصول'!G25+1))),0))</f>
        <v/>
      </c>
      <c r="I25" s="25" t="str">
        <f>IF('📋 سجل الأصول'!C25="","",IFERROR(MAX(0,MIN(('📋 سجل الأصول'!H25-IF('📋 سجل الأصول'!I25="",0,'📋 سجل الأصول'!I25)),('📋 سجل الأصول'!H25-IF('📋 سجل الأصول'!I25="",0,'📋 سجل الأصول'!I25))*'📋 سجل الأصول'!J25/365*MAX(0,MIN(EOMONTH(DATE(2026,3,1),0),IF('📋 سجل الأصول'!M25="",DATE(9999,12,31),'📋 سجل الأصول'!M25))-'📋 سجل الأصول'!G25+1))-MIN(('📋 سجل الأصول'!H25-IF('📋 سجل الأصول'!I25="",0,'📋 سجل الأصول'!I25)),('📋 سجل الأصول'!H25-IF('📋 سجل الأصول'!I25="",0,'📋 سجل الأصول'!I25))*'📋 سجل الأصول'!J25/365*MAX(0,MIN(EOMONTH(DATE(2026,3,1),-1),IF('📋 سجل الأصول'!M25="",DATE(9999,12,31),'📋 سجل الأصول'!M25))-'📋 سجل الأصول'!G25+1))),0))</f>
        <v/>
      </c>
      <c r="J25" s="25" t="str">
        <f>IF('📋 سجل الأصول'!C25="","",IFERROR(MAX(0,MIN(('📋 سجل الأصول'!H25-IF('📋 سجل الأصول'!I25="",0,'📋 سجل الأصول'!I25)),('📋 سجل الأصول'!H25-IF('📋 سجل الأصول'!I25="",0,'📋 سجل الأصول'!I25))*'📋 سجل الأصول'!J25/365*MAX(0,MIN(EOMONTH(DATE(2026,4,1),0),IF('📋 سجل الأصول'!M25="",DATE(9999,12,31),'📋 سجل الأصول'!M25))-'📋 سجل الأصول'!G25+1))-MIN(('📋 سجل الأصول'!H25-IF('📋 سجل الأصول'!I25="",0,'📋 سجل الأصول'!I25)),('📋 سجل الأصول'!H25-IF('📋 سجل الأصول'!I25="",0,'📋 سجل الأصول'!I25))*'📋 سجل الأصول'!J25/365*MAX(0,MIN(EOMONTH(DATE(2026,4,1),-1),IF('📋 سجل الأصول'!M25="",DATE(9999,12,31),'📋 سجل الأصول'!M25))-'📋 سجل الأصول'!G25+1))),0))</f>
        <v/>
      </c>
      <c r="K25" s="25" t="str">
        <f>IF('📋 سجل الأصول'!C25="","",IFERROR(MAX(0,MIN(('📋 سجل الأصول'!H25-IF('📋 سجل الأصول'!I25="",0,'📋 سجل الأصول'!I25)),('📋 سجل الأصول'!H25-IF('📋 سجل الأصول'!I25="",0,'📋 سجل الأصول'!I25))*'📋 سجل الأصول'!J25/365*MAX(0,MIN(EOMONTH(DATE(2026,5,1),0),IF('📋 سجل الأصول'!M25="",DATE(9999,12,31),'📋 سجل الأصول'!M25))-'📋 سجل الأصول'!G25+1))-MIN(('📋 سجل الأصول'!H25-IF('📋 سجل الأصول'!I25="",0,'📋 سجل الأصول'!I25)),('📋 سجل الأصول'!H25-IF('📋 سجل الأصول'!I25="",0,'📋 سجل الأصول'!I25))*'📋 سجل الأصول'!J25/365*MAX(0,MIN(EOMONTH(DATE(2026,5,1),-1),IF('📋 سجل الأصول'!M25="",DATE(9999,12,31),'📋 سجل الأصول'!M25))-'📋 سجل الأصول'!G25+1))),0))</f>
        <v/>
      </c>
      <c r="L25" s="25" t="str">
        <f>IF('📋 سجل الأصول'!C25="","",IFERROR(MAX(0,MIN(('📋 سجل الأصول'!H25-IF('📋 سجل الأصول'!I25="",0,'📋 سجل الأصول'!I25)),('📋 سجل الأصول'!H25-IF('📋 سجل الأصول'!I25="",0,'📋 سجل الأصول'!I25))*'📋 سجل الأصول'!J25/365*MAX(0,MIN(EOMONTH(DATE(2026,6,1),0),IF('📋 سجل الأصول'!M25="",DATE(9999,12,31),'📋 سجل الأصول'!M25))-'📋 سجل الأصول'!G25+1))-MIN(('📋 سجل الأصول'!H25-IF('📋 سجل الأصول'!I25="",0,'📋 سجل الأصول'!I25)),('📋 سجل الأصول'!H25-IF('📋 سجل الأصول'!I25="",0,'📋 سجل الأصول'!I25))*'📋 سجل الأصول'!J25/365*MAX(0,MIN(EOMONTH(DATE(2026,6,1),-1),IF('📋 سجل الأصول'!M25="",DATE(9999,12,31),'📋 سجل الأصول'!M25))-'📋 سجل الأصول'!G25+1))),0))</f>
        <v/>
      </c>
      <c r="M25" s="25" t="str">
        <f>IF('📋 سجل الأصول'!C25="","",IFERROR(MAX(0,MIN(('📋 سجل الأصول'!H25-IF('📋 سجل الأصول'!I25="",0,'📋 سجل الأصول'!I25)),('📋 سجل الأصول'!H25-IF('📋 سجل الأصول'!I25="",0,'📋 سجل الأصول'!I25))*'📋 سجل الأصول'!J25/365*MAX(0,MIN(EOMONTH(DATE(2026,7,1),0),IF('📋 سجل الأصول'!M25="",DATE(9999,12,31),'📋 سجل الأصول'!M25))-'📋 سجل الأصول'!G25+1))-MIN(('📋 سجل الأصول'!H25-IF('📋 سجل الأصول'!I25="",0,'📋 سجل الأصول'!I25)),('📋 سجل الأصول'!H25-IF('📋 سجل الأصول'!I25="",0,'📋 سجل الأصول'!I25))*'📋 سجل الأصول'!J25/365*MAX(0,MIN(EOMONTH(DATE(2026,7,1),-1),IF('📋 سجل الأصول'!M25="",DATE(9999,12,31),'📋 سجل الأصول'!M25))-'📋 سجل الأصول'!G25+1))),0))</f>
        <v/>
      </c>
      <c r="N25" s="25" t="str">
        <f>IF('📋 سجل الأصول'!C25="","",IFERROR(MAX(0,MIN(('📋 سجل الأصول'!H25-IF('📋 سجل الأصول'!I25="",0,'📋 سجل الأصول'!I25)),('📋 سجل الأصول'!H25-IF('📋 سجل الأصول'!I25="",0,'📋 سجل الأصول'!I25))*'📋 سجل الأصول'!J25/365*MAX(0,MIN(EOMONTH(DATE(2026,8,1),0),IF('📋 سجل الأصول'!M25="",DATE(9999,12,31),'📋 سجل الأصول'!M25))-'📋 سجل الأصول'!G25+1))-MIN(('📋 سجل الأصول'!H25-IF('📋 سجل الأصول'!I25="",0,'📋 سجل الأصول'!I25)),('📋 سجل الأصول'!H25-IF('📋 سجل الأصول'!I25="",0,'📋 سجل الأصول'!I25))*'📋 سجل الأصول'!J25/365*MAX(0,MIN(EOMONTH(DATE(2026,8,1),-1),IF('📋 سجل الأصول'!M25="",DATE(9999,12,31),'📋 سجل الأصول'!M25))-'📋 سجل الأصول'!G25+1))),0))</f>
        <v/>
      </c>
      <c r="O25" s="25" t="str">
        <f>IF('📋 سجل الأصول'!C25="","",IFERROR(MAX(0,MIN(('📋 سجل الأصول'!H25-IF('📋 سجل الأصول'!I25="",0,'📋 سجل الأصول'!I25)),('📋 سجل الأصول'!H25-IF('📋 سجل الأصول'!I25="",0,'📋 سجل الأصول'!I25))*'📋 سجل الأصول'!J25/365*MAX(0,MIN(EOMONTH(DATE(2026,9,1),0),IF('📋 سجل الأصول'!M25="",DATE(9999,12,31),'📋 سجل الأصول'!M25))-'📋 سجل الأصول'!G25+1))-MIN(('📋 سجل الأصول'!H25-IF('📋 سجل الأصول'!I25="",0,'📋 سجل الأصول'!I25)),('📋 سجل الأصول'!H25-IF('📋 سجل الأصول'!I25="",0,'📋 سجل الأصول'!I25))*'📋 سجل الأصول'!J25/365*MAX(0,MIN(EOMONTH(DATE(2026,9,1),-1),IF('📋 سجل الأصول'!M25="",DATE(9999,12,31),'📋 سجل الأصول'!M25))-'📋 سجل الأصول'!G25+1))),0))</f>
        <v/>
      </c>
      <c r="P25" s="25" t="str">
        <f>IF('📋 سجل الأصول'!C25="","",IFERROR(MAX(0,MIN(('📋 سجل الأصول'!H25-IF('📋 سجل الأصول'!I25="",0,'📋 سجل الأصول'!I25)),('📋 سجل الأصول'!H25-IF('📋 سجل الأصول'!I25="",0,'📋 سجل الأصول'!I25))*'📋 سجل الأصول'!J25/365*MAX(0,MIN(EOMONTH(DATE(2026,10,1),0),IF('📋 سجل الأصول'!M25="",DATE(9999,12,31),'📋 سجل الأصول'!M25))-'📋 سجل الأصول'!G25+1))-MIN(('📋 سجل الأصول'!H25-IF('📋 سجل الأصول'!I25="",0,'📋 سجل الأصول'!I25)),('📋 سجل الأصول'!H25-IF('📋 سجل الأصول'!I25="",0,'📋 سجل الأصول'!I25))*'📋 سجل الأصول'!J25/365*MAX(0,MIN(EOMONTH(DATE(2026,10,1),-1),IF('📋 سجل الأصول'!M25="",DATE(9999,12,31),'📋 سجل الأصول'!M25))-'📋 سجل الأصول'!G25+1))),0))</f>
        <v/>
      </c>
      <c r="Q25" s="25" t="str">
        <f>IF('📋 سجل الأصول'!C25="","",IFERROR(MAX(0,MIN(('📋 سجل الأصول'!H25-IF('📋 سجل الأصول'!I25="",0,'📋 سجل الأصول'!I25)),('📋 سجل الأصول'!H25-IF('📋 سجل الأصول'!I25="",0,'📋 سجل الأصول'!I25))*'📋 سجل الأصول'!J25/365*MAX(0,MIN(EOMONTH(DATE(2026,11,1),0),IF('📋 سجل الأصول'!M25="",DATE(9999,12,31),'📋 سجل الأصول'!M25))-'📋 سجل الأصول'!G25+1))-MIN(('📋 سجل الأصول'!H25-IF('📋 سجل الأصول'!I25="",0,'📋 سجل الأصول'!I25)),('📋 سجل الأصول'!H25-IF('📋 سجل الأصول'!I25="",0,'📋 سجل الأصول'!I25))*'📋 سجل الأصول'!J25/365*MAX(0,MIN(EOMONTH(DATE(2026,11,1),-1),IF('📋 سجل الأصول'!M25="",DATE(9999,12,31),'📋 سجل الأصول'!M25))-'📋 سجل الأصول'!G25+1))),0))</f>
        <v/>
      </c>
      <c r="R25" s="25" t="str">
        <f>IF('📋 سجل الأصول'!C25="","",IFERROR(MAX(0,MIN(('📋 سجل الأصول'!H25-IF('📋 سجل الأصول'!I25="",0,'📋 سجل الأصول'!I25)),('📋 سجل الأصول'!H25-IF('📋 سجل الأصول'!I25="",0,'📋 سجل الأصول'!I25))*'📋 سجل الأصول'!J25/365*MAX(0,MIN(EOMONTH(DATE(2026,12,1),0),IF('📋 سجل الأصول'!M25="",DATE(9999,12,31),'📋 سجل الأصول'!M25))-'📋 سجل الأصول'!G25+1))-MIN(('📋 سجل الأصول'!H25-IF('📋 سجل الأصول'!I25="",0,'📋 سجل الأصول'!I25)),('📋 سجل الأصول'!H25-IF('📋 سجل الأصول'!I25="",0,'📋 سجل الأصول'!I25))*'📋 سجل الأصول'!J25/365*MAX(0,MIN(EOMONTH(DATE(2026,12,1),-1),IF('📋 سجل الأصول'!M25="",DATE(9999,12,31),'📋 سجل الأصول'!M25))-'📋 سجل الأصول'!G25+1))),0))</f>
        <v/>
      </c>
    </row>
    <row r="26" spans="1:18" ht="24.75" customHeight="1" x14ac:dyDescent="0.25">
      <c r="A26" s="26" t="str">
        <f>IF('📋 سجل الأصول'!C26="","",'📋 سجل الأصول'!A26)</f>
        <v/>
      </c>
      <c r="B26" s="26" t="str">
        <f>IF('📋 سجل الأصول'!C26="","",'📋 سجل الأصول'!B26)</f>
        <v/>
      </c>
      <c r="C26" s="38" t="str">
        <f>IF('📋 سجل الأصول'!C26="","",'📋 سجل الأصول'!C26)</f>
        <v/>
      </c>
      <c r="D26" s="26" t="str">
        <f>IF('📋 سجل الأصول'!C26="","",'📋 سجل الأصول'!E26)</f>
        <v/>
      </c>
      <c r="E26" s="39" t="str">
        <f>IF('📋 سجل الأصول'!C26="","",'📋 سجل الأصول'!G26)</f>
        <v/>
      </c>
      <c r="F26" s="33" t="str">
        <f>IF('📋 سجل الأصول'!C26="","",'📋 سجل الأصول'!H26)</f>
        <v/>
      </c>
      <c r="G26" s="33" t="str">
        <f>IF('📋 سجل الأصول'!C26="","",IFERROR(MAX(0,MIN(('📋 سجل الأصول'!H26-IF('📋 سجل الأصول'!I26="",0,'📋 سجل الأصول'!I26)),('📋 سجل الأصول'!H26-IF('📋 سجل الأصول'!I26="",0,'📋 سجل الأصول'!I26))*'📋 سجل الأصول'!J26/365*MAX(0,MIN(EOMONTH(DATE(2026,1,1),0),IF('📋 سجل الأصول'!M26="",DATE(9999,12,31),'📋 سجل الأصول'!M26))-'📋 سجل الأصول'!G26+1))-MIN(('📋 سجل الأصول'!H26-IF('📋 سجل الأصول'!I26="",0,'📋 سجل الأصول'!I26)),('📋 سجل الأصول'!H26-IF('📋 سجل الأصول'!I26="",0,'📋 سجل الأصول'!I26))*'📋 سجل الأصول'!J26/365*MAX(0,MIN(EOMONTH(DATE(2026,1,1),-1),IF('📋 سجل الأصول'!M26="",DATE(9999,12,31),'📋 سجل الأصول'!M26))-'📋 سجل الأصول'!G26+1))),0))</f>
        <v/>
      </c>
      <c r="H26" s="33" t="str">
        <f>IF('📋 سجل الأصول'!C26="","",IFERROR(MAX(0,MIN(('📋 سجل الأصول'!H26-IF('📋 سجل الأصول'!I26="",0,'📋 سجل الأصول'!I26)),('📋 سجل الأصول'!H26-IF('📋 سجل الأصول'!I26="",0,'📋 سجل الأصول'!I26))*'📋 سجل الأصول'!J26/365*MAX(0,MIN(EOMONTH(DATE(2026,2,1),0),IF('📋 سجل الأصول'!M26="",DATE(9999,12,31),'📋 سجل الأصول'!M26))-'📋 سجل الأصول'!G26+1))-MIN(('📋 سجل الأصول'!H26-IF('📋 سجل الأصول'!I26="",0,'📋 سجل الأصول'!I26)),('📋 سجل الأصول'!H26-IF('📋 سجل الأصول'!I26="",0,'📋 سجل الأصول'!I26))*'📋 سجل الأصول'!J26/365*MAX(0,MIN(EOMONTH(DATE(2026,2,1),-1),IF('📋 سجل الأصول'!M26="",DATE(9999,12,31),'📋 سجل الأصول'!M26))-'📋 سجل الأصول'!G26+1))),0))</f>
        <v/>
      </c>
      <c r="I26" s="33" t="str">
        <f>IF('📋 سجل الأصول'!C26="","",IFERROR(MAX(0,MIN(('📋 سجل الأصول'!H26-IF('📋 سجل الأصول'!I26="",0,'📋 سجل الأصول'!I26)),('📋 سجل الأصول'!H26-IF('📋 سجل الأصول'!I26="",0,'📋 سجل الأصول'!I26))*'📋 سجل الأصول'!J26/365*MAX(0,MIN(EOMONTH(DATE(2026,3,1),0),IF('📋 سجل الأصول'!M26="",DATE(9999,12,31),'📋 سجل الأصول'!M26))-'📋 سجل الأصول'!G26+1))-MIN(('📋 سجل الأصول'!H26-IF('📋 سجل الأصول'!I26="",0,'📋 سجل الأصول'!I26)),('📋 سجل الأصول'!H26-IF('📋 سجل الأصول'!I26="",0,'📋 سجل الأصول'!I26))*'📋 سجل الأصول'!J26/365*MAX(0,MIN(EOMONTH(DATE(2026,3,1),-1),IF('📋 سجل الأصول'!M26="",DATE(9999,12,31),'📋 سجل الأصول'!M26))-'📋 سجل الأصول'!G26+1))),0))</f>
        <v/>
      </c>
      <c r="J26" s="33" t="str">
        <f>IF('📋 سجل الأصول'!C26="","",IFERROR(MAX(0,MIN(('📋 سجل الأصول'!H26-IF('📋 سجل الأصول'!I26="",0,'📋 سجل الأصول'!I26)),('📋 سجل الأصول'!H26-IF('📋 سجل الأصول'!I26="",0,'📋 سجل الأصول'!I26))*'📋 سجل الأصول'!J26/365*MAX(0,MIN(EOMONTH(DATE(2026,4,1),0),IF('📋 سجل الأصول'!M26="",DATE(9999,12,31),'📋 سجل الأصول'!M26))-'📋 سجل الأصول'!G26+1))-MIN(('📋 سجل الأصول'!H26-IF('📋 سجل الأصول'!I26="",0,'📋 سجل الأصول'!I26)),('📋 سجل الأصول'!H26-IF('📋 سجل الأصول'!I26="",0,'📋 سجل الأصول'!I26))*'📋 سجل الأصول'!J26/365*MAX(0,MIN(EOMONTH(DATE(2026,4,1),-1),IF('📋 سجل الأصول'!M26="",DATE(9999,12,31),'📋 سجل الأصول'!M26))-'📋 سجل الأصول'!G26+1))),0))</f>
        <v/>
      </c>
      <c r="K26" s="33" t="str">
        <f>IF('📋 سجل الأصول'!C26="","",IFERROR(MAX(0,MIN(('📋 سجل الأصول'!H26-IF('📋 سجل الأصول'!I26="",0,'📋 سجل الأصول'!I26)),('📋 سجل الأصول'!H26-IF('📋 سجل الأصول'!I26="",0,'📋 سجل الأصول'!I26))*'📋 سجل الأصول'!J26/365*MAX(0,MIN(EOMONTH(DATE(2026,5,1),0),IF('📋 سجل الأصول'!M26="",DATE(9999,12,31),'📋 سجل الأصول'!M26))-'📋 سجل الأصول'!G26+1))-MIN(('📋 سجل الأصول'!H26-IF('📋 سجل الأصول'!I26="",0,'📋 سجل الأصول'!I26)),('📋 سجل الأصول'!H26-IF('📋 سجل الأصول'!I26="",0,'📋 سجل الأصول'!I26))*'📋 سجل الأصول'!J26/365*MAX(0,MIN(EOMONTH(DATE(2026,5,1),-1),IF('📋 سجل الأصول'!M26="",DATE(9999,12,31),'📋 سجل الأصول'!M26))-'📋 سجل الأصول'!G26+1))),0))</f>
        <v/>
      </c>
      <c r="L26" s="33" t="str">
        <f>IF('📋 سجل الأصول'!C26="","",IFERROR(MAX(0,MIN(('📋 سجل الأصول'!H26-IF('📋 سجل الأصول'!I26="",0,'📋 سجل الأصول'!I26)),('📋 سجل الأصول'!H26-IF('📋 سجل الأصول'!I26="",0,'📋 سجل الأصول'!I26))*'📋 سجل الأصول'!J26/365*MAX(0,MIN(EOMONTH(DATE(2026,6,1),0),IF('📋 سجل الأصول'!M26="",DATE(9999,12,31),'📋 سجل الأصول'!M26))-'📋 سجل الأصول'!G26+1))-MIN(('📋 سجل الأصول'!H26-IF('📋 سجل الأصول'!I26="",0,'📋 سجل الأصول'!I26)),('📋 سجل الأصول'!H26-IF('📋 سجل الأصول'!I26="",0,'📋 سجل الأصول'!I26))*'📋 سجل الأصول'!J26/365*MAX(0,MIN(EOMONTH(DATE(2026,6,1),-1),IF('📋 سجل الأصول'!M26="",DATE(9999,12,31),'📋 سجل الأصول'!M26))-'📋 سجل الأصول'!G26+1))),0))</f>
        <v/>
      </c>
      <c r="M26" s="33" t="str">
        <f>IF('📋 سجل الأصول'!C26="","",IFERROR(MAX(0,MIN(('📋 سجل الأصول'!H26-IF('📋 سجل الأصول'!I26="",0,'📋 سجل الأصول'!I26)),('📋 سجل الأصول'!H26-IF('📋 سجل الأصول'!I26="",0,'📋 سجل الأصول'!I26))*'📋 سجل الأصول'!J26/365*MAX(0,MIN(EOMONTH(DATE(2026,7,1),0),IF('📋 سجل الأصول'!M26="",DATE(9999,12,31),'📋 سجل الأصول'!M26))-'📋 سجل الأصول'!G26+1))-MIN(('📋 سجل الأصول'!H26-IF('📋 سجل الأصول'!I26="",0,'📋 سجل الأصول'!I26)),('📋 سجل الأصول'!H26-IF('📋 سجل الأصول'!I26="",0,'📋 سجل الأصول'!I26))*'📋 سجل الأصول'!J26/365*MAX(0,MIN(EOMONTH(DATE(2026,7,1),-1),IF('📋 سجل الأصول'!M26="",DATE(9999,12,31),'📋 سجل الأصول'!M26))-'📋 سجل الأصول'!G26+1))),0))</f>
        <v/>
      </c>
      <c r="N26" s="33" t="str">
        <f>IF('📋 سجل الأصول'!C26="","",IFERROR(MAX(0,MIN(('📋 سجل الأصول'!H26-IF('📋 سجل الأصول'!I26="",0,'📋 سجل الأصول'!I26)),('📋 سجل الأصول'!H26-IF('📋 سجل الأصول'!I26="",0,'📋 سجل الأصول'!I26))*'📋 سجل الأصول'!J26/365*MAX(0,MIN(EOMONTH(DATE(2026,8,1),0),IF('📋 سجل الأصول'!M26="",DATE(9999,12,31),'📋 سجل الأصول'!M26))-'📋 سجل الأصول'!G26+1))-MIN(('📋 سجل الأصول'!H26-IF('📋 سجل الأصول'!I26="",0,'📋 سجل الأصول'!I26)),('📋 سجل الأصول'!H26-IF('📋 سجل الأصول'!I26="",0,'📋 سجل الأصول'!I26))*'📋 سجل الأصول'!J26/365*MAX(0,MIN(EOMONTH(DATE(2026,8,1),-1),IF('📋 سجل الأصول'!M26="",DATE(9999,12,31),'📋 سجل الأصول'!M26))-'📋 سجل الأصول'!G26+1))),0))</f>
        <v/>
      </c>
      <c r="O26" s="33" t="str">
        <f>IF('📋 سجل الأصول'!C26="","",IFERROR(MAX(0,MIN(('📋 سجل الأصول'!H26-IF('📋 سجل الأصول'!I26="",0,'📋 سجل الأصول'!I26)),('📋 سجل الأصول'!H26-IF('📋 سجل الأصول'!I26="",0,'📋 سجل الأصول'!I26))*'📋 سجل الأصول'!J26/365*MAX(0,MIN(EOMONTH(DATE(2026,9,1),0),IF('📋 سجل الأصول'!M26="",DATE(9999,12,31),'📋 سجل الأصول'!M26))-'📋 سجل الأصول'!G26+1))-MIN(('📋 سجل الأصول'!H26-IF('📋 سجل الأصول'!I26="",0,'📋 سجل الأصول'!I26)),('📋 سجل الأصول'!H26-IF('📋 سجل الأصول'!I26="",0,'📋 سجل الأصول'!I26))*'📋 سجل الأصول'!J26/365*MAX(0,MIN(EOMONTH(DATE(2026,9,1),-1),IF('📋 سجل الأصول'!M26="",DATE(9999,12,31),'📋 سجل الأصول'!M26))-'📋 سجل الأصول'!G26+1))),0))</f>
        <v/>
      </c>
      <c r="P26" s="33" t="str">
        <f>IF('📋 سجل الأصول'!C26="","",IFERROR(MAX(0,MIN(('📋 سجل الأصول'!H26-IF('📋 سجل الأصول'!I26="",0,'📋 سجل الأصول'!I26)),('📋 سجل الأصول'!H26-IF('📋 سجل الأصول'!I26="",0,'📋 سجل الأصول'!I26))*'📋 سجل الأصول'!J26/365*MAX(0,MIN(EOMONTH(DATE(2026,10,1),0),IF('📋 سجل الأصول'!M26="",DATE(9999,12,31),'📋 سجل الأصول'!M26))-'📋 سجل الأصول'!G26+1))-MIN(('📋 سجل الأصول'!H26-IF('📋 سجل الأصول'!I26="",0,'📋 سجل الأصول'!I26)),('📋 سجل الأصول'!H26-IF('📋 سجل الأصول'!I26="",0,'📋 سجل الأصول'!I26))*'📋 سجل الأصول'!J26/365*MAX(0,MIN(EOMONTH(DATE(2026,10,1),-1),IF('📋 سجل الأصول'!M26="",DATE(9999,12,31),'📋 سجل الأصول'!M26))-'📋 سجل الأصول'!G26+1))),0))</f>
        <v/>
      </c>
      <c r="Q26" s="33" t="str">
        <f>IF('📋 سجل الأصول'!C26="","",IFERROR(MAX(0,MIN(('📋 سجل الأصول'!H26-IF('📋 سجل الأصول'!I26="",0,'📋 سجل الأصول'!I26)),('📋 سجل الأصول'!H26-IF('📋 سجل الأصول'!I26="",0,'📋 سجل الأصول'!I26))*'📋 سجل الأصول'!J26/365*MAX(0,MIN(EOMONTH(DATE(2026,11,1),0),IF('📋 سجل الأصول'!M26="",DATE(9999,12,31),'📋 سجل الأصول'!M26))-'📋 سجل الأصول'!G26+1))-MIN(('📋 سجل الأصول'!H26-IF('📋 سجل الأصول'!I26="",0,'📋 سجل الأصول'!I26)),('📋 سجل الأصول'!H26-IF('📋 سجل الأصول'!I26="",0,'📋 سجل الأصول'!I26))*'📋 سجل الأصول'!J26/365*MAX(0,MIN(EOMONTH(DATE(2026,11,1),-1),IF('📋 سجل الأصول'!M26="",DATE(9999,12,31),'📋 سجل الأصول'!M26))-'📋 سجل الأصول'!G26+1))),0))</f>
        <v/>
      </c>
      <c r="R26" s="33" t="str">
        <f>IF('📋 سجل الأصول'!C26="","",IFERROR(MAX(0,MIN(('📋 سجل الأصول'!H26-IF('📋 سجل الأصول'!I26="",0,'📋 سجل الأصول'!I26)),('📋 سجل الأصول'!H26-IF('📋 سجل الأصول'!I26="",0,'📋 سجل الأصول'!I26))*'📋 سجل الأصول'!J26/365*MAX(0,MIN(EOMONTH(DATE(2026,12,1),0),IF('📋 سجل الأصول'!M26="",DATE(9999,12,31),'📋 سجل الأصول'!M26))-'📋 سجل الأصول'!G26+1))-MIN(('📋 سجل الأصول'!H26-IF('📋 سجل الأصول'!I26="",0,'📋 سجل الأصول'!I26)),('📋 سجل الأصول'!H26-IF('📋 سجل الأصول'!I26="",0,'📋 سجل الأصول'!I26))*'📋 سجل الأصول'!J26/365*MAX(0,MIN(EOMONTH(DATE(2026,12,1),-1),IF('📋 سجل الأصول'!M26="",DATE(9999,12,31),'📋 سجل الأصول'!M26))-'📋 سجل الأصول'!G26+1))),0))</f>
        <v/>
      </c>
    </row>
    <row r="27" spans="1:18" ht="24.75" customHeight="1" x14ac:dyDescent="0.25">
      <c r="A27" s="18" t="str">
        <f>IF('📋 سجل الأصول'!C27="","",'📋 سجل الأصول'!A27)</f>
        <v/>
      </c>
      <c r="B27" s="18" t="str">
        <f>IF('📋 سجل الأصول'!C27="","",'📋 سجل الأصول'!B27)</f>
        <v/>
      </c>
      <c r="C27" s="36" t="str">
        <f>IF('📋 سجل الأصول'!C27="","",'📋 سجل الأصول'!C27)</f>
        <v/>
      </c>
      <c r="D27" s="18" t="str">
        <f>IF('📋 سجل الأصول'!C27="","",'📋 سجل الأصول'!E27)</f>
        <v/>
      </c>
      <c r="E27" s="37" t="str">
        <f>IF('📋 سجل الأصول'!C27="","",'📋 سجل الأصول'!G27)</f>
        <v/>
      </c>
      <c r="F27" s="25" t="str">
        <f>IF('📋 سجل الأصول'!C27="","",'📋 سجل الأصول'!H27)</f>
        <v/>
      </c>
      <c r="G27" s="25" t="str">
        <f>IF('📋 سجل الأصول'!C27="","",IFERROR(MAX(0,MIN(('📋 سجل الأصول'!H27-IF('📋 سجل الأصول'!I27="",0,'📋 سجل الأصول'!I27)),('📋 سجل الأصول'!H27-IF('📋 سجل الأصول'!I27="",0,'📋 سجل الأصول'!I27))*'📋 سجل الأصول'!J27/365*MAX(0,MIN(EOMONTH(DATE(2026,1,1),0),IF('📋 سجل الأصول'!M27="",DATE(9999,12,31),'📋 سجل الأصول'!M27))-'📋 سجل الأصول'!G27+1))-MIN(('📋 سجل الأصول'!H27-IF('📋 سجل الأصول'!I27="",0,'📋 سجل الأصول'!I27)),('📋 سجل الأصول'!H27-IF('📋 سجل الأصول'!I27="",0,'📋 سجل الأصول'!I27))*'📋 سجل الأصول'!J27/365*MAX(0,MIN(EOMONTH(DATE(2026,1,1),-1),IF('📋 سجل الأصول'!M27="",DATE(9999,12,31),'📋 سجل الأصول'!M27))-'📋 سجل الأصول'!G27+1))),0))</f>
        <v/>
      </c>
      <c r="H27" s="25" t="str">
        <f>IF('📋 سجل الأصول'!C27="","",IFERROR(MAX(0,MIN(('📋 سجل الأصول'!H27-IF('📋 سجل الأصول'!I27="",0,'📋 سجل الأصول'!I27)),('📋 سجل الأصول'!H27-IF('📋 سجل الأصول'!I27="",0,'📋 سجل الأصول'!I27))*'📋 سجل الأصول'!J27/365*MAX(0,MIN(EOMONTH(DATE(2026,2,1),0),IF('📋 سجل الأصول'!M27="",DATE(9999,12,31),'📋 سجل الأصول'!M27))-'📋 سجل الأصول'!G27+1))-MIN(('📋 سجل الأصول'!H27-IF('📋 سجل الأصول'!I27="",0,'📋 سجل الأصول'!I27)),('📋 سجل الأصول'!H27-IF('📋 سجل الأصول'!I27="",0,'📋 سجل الأصول'!I27))*'📋 سجل الأصول'!J27/365*MAX(0,MIN(EOMONTH(DATE(2026,2,1),-1),IF('📋 سجل الأصول'!M27="",DATE(9999,12,31),'📋 سجل الأصول'!M27))-'📋 سجل الأصول'!G27+1))),0))</f>
        <v/>
      </c>
      <c r="I27" s="25" t="str">
        <f>IF('📋 سجل الأصول'!C27="","",IFERROR(MAX(0,MIN(('📋 سجل الأصول'!H27-IF('📋 سجل الأصول'!I27="",0,'📋 سجل الأصول'!I27)),('📋 سجل الأصول'!H27-IF('📋 سجل الأصول'!I27="",0,'📋 سجل الأصول'!I27))*'📋 سجل الأصول'!J27/365*MAX(0,MIN(EOMONTH(DATE(2026,3,1),0),IF('📋 سجل الأصول'!M27="",DATE(9999,12,31),'📋 سجل الأصول'!M27))-'📋 سجل الأصول'!G27+1))-MIN(('📋 سجل الأصول'!H27-IF('📋 سجل الأصول'!I27="",0,'📋 سجل الأصول'!I27)),('📋 سجل الأصول'!H27-IF('📋 سجل الأصول'!I27="",0,'📋 سجل الأصول'!I27))*'📋 سجل الأصول'!J27/365*MAX(0,MIN(EOMONTH(DATE(2026,3,1),-1),IF('📋 سجل الأصول'!M27="",DATE(9999,12,31),'📋 سجل الأصول'!M27))-'📋 سجل الأصول'!G27+1))),0))</f>
        <v/>
      </c>
      <c r="J27" s="25" t="str">
        <f>IF('📋 سجل الأصول'!C27="","",IFERROR(MAX(0,MIN(('📋 سجل الأصول'!H27-IF('📋 سجل الأصول'!I27="",0,'📋 سجل الأصول'!I27)),('📋 سجل الأصول'!H27-IF('📋 سجل الأصول'!I27="",0,'📋 سجل الأصول'!I27))*'📋 سجل الأصول'!J27/365*MAX(0,MIN(EOMONTH(DATE(2026,4,1),0),IF('📋 سجل الأصول'!M27="",DATE(9999,12,31),'📋 سجل الأصول'!M27))-'📋 سجل الأصول'!G27+1))-MIN(('📋 سجل الأصول'!H27-IF('📋 سجل الأصول'!I27="",0,'📋 سجل الأصول'!I27)),('📋 سجل الأصول'!H27-IF('📋 سجل الأصول'!I27="",0,'📋 سجل الأصول'!I27))*'📋 سجل الأصول'!J27/365*MAX(0,MIN(EOMONTH(DATE(2026,4,1),-1),IF('📋 سجل الأصول'!M27="",DATE(9999,12,31),'📋 سجل الأصول'!M27))-'📋 سجل الأصول'!G27+1))),0))</f>
        <v/>
      </c>
      <c r="K27" s="25" t="str">
        <f>IF('📋 سجل الأصول'!C27="","",IFERROR(MAX(0,MIN(('📋 سجل الأصول'!H27-IF('📋 سجل الأصول'!I27="",0,'📋 سجل الأصول'!I27)),('📋 سجل الأصول'!H27-IF('📋 سجل الأصول'!I27="",0,'📋 سجل الأصول'!I27))*'📋 سجل الأصول'!J27/365*MAX(0,MIN(EOMONTH(DATE(2026,5,1),0),IF('📋 سجل الأصول'!M27="",DATE(9999,12,31),'📋 سجل الأصول'!M27))-'📋 سجل الأصول'!G27+1))-MIN(('📋 سجل الأصول'!H27-IF('📋 سجل الأصول'!I27="",0,'📋 سجل الأصول'!I27)),('📋 سجل الأصول'!H27-IF('📋 سجل الأصول'!I27="",0,'📋 سجل الأصول'!I27))*'📋 سجل الأصول'!J27/365*MAX(0,MIN(EOMONTH(DATE(2026,5,1),-1),IF('📋 سجل الأصول'!M27="",DATE(9999,12,31),'📋 سجل الأصول'!M27))-'📋 سجل الأصول'!G27+1))),0))</f>
        <v/>
      </c>
      <c r="L27" s="25" t="str">
        <f>IF('📋 سجل الأصول'!C27="","",IFERROR(MAX(0,MIN(('📋 سجل الأصول'!H27-IF('📋 سجل الأصول'!I27="",0,'📋 سجل الأصول'!I27)),('📋 سجل الأصول'!H27-IF('📋 سجل الأصول'!I27="",0,'📋 سجل الأصول'!I27))*'📋 سجل الأصول'!J27/365*MAX(0,MIN(EOMONTH(DATE(2026,6,1),0),IF('📋 سجل الأصول'!M27="",DATE(9999,12,31),'📋 سجل الأصول'!M27))-'📋 سجل الأصول'!G27+1))-MIN(('📋 سجل الأصول'!H27-IF('📋 سجل الأصول'!I27="",0,'📋 سجل الأصول'!I27)),('📋 سجل الأصول'!H27-IF('📋 سجل الأصول'!I27="",0,'📋 سجل الأصول'!I27))*'📋 سجل الأصول'!J27/365*MAX(0,MIN(EOMONTH(DATE(2026,6,1),-1),IF('📋 سجل الأصول'!M27="",DATE(9999,12,31),'📋 سجل الأصول'!M27))-'📋 سجل الأصول'!G27+1))),0))</f>
        <v/>
      </c>
      <c r="M27" s="25" t="str">
        <f>IF('📋 سجل الأصول'!C27="","",IFERROR(MAX(0,MIN(('📋 سجل الأصول'!H27-IF('📋 سجل الأصول'!I27="",0,'📋 سجل الأصول'!I27)),('📋 سجل الأصول'!H27-IF('📋 سجل الأصول'!I27="",0,'📋 سجل الأصول'!I27))*'📋 سجل الأصول'!J27/365*MAX(0,MIN(EOMONTH(DATE(2026,7,1),0),IF('📋 سجل الأصول'!M27="",DATE(9999,12,31),'📋 سجل الأصول'!M27))-'📋 سجل الأصول'!G27+1))-MIN(('📋 سجل الأصول'!H27-IF('📋 سجل الأصول'!I27="",0,'📋 سجل الأصول'!I27)),('📋 سجل الأصول'!H27-IF('📋 سجل الأصول'!I27="",0,'📋 سجل الأصول'!I27))*'📋 سجل الأصول'!J27/365*MAX(0,MIN(EOMONTH(DATE(2026,7,1),-1),IF('📋 سجل الأصول'!M27="",DATE(9999,12,31),'📋 سجل الأصول'!M27))-'📋 سجل الأصول'!G27+1))),0))</f>
        <v/>
      </c>
      <c r="N27" s="25" t="str">
        <f>IF('📋 سجل الأصول'!C27="","",IFERROR(MAX(0,MIN(('📋 سجل الأصول'!H27-IF('📋 سجل الأصول'!I27="",0,'📋 سجل الأصول'!I27)),('📋 سجل الأصول'!H27-IF('📋 سجل الأصول'!I27="",0,'📋 سجل الأصول'!I27))*'📋 سجل الأصول'!J27/365*MAX(0,MIN(EOMONTH(DATE(2026,8,1),0),IF('📋 سجل الأصول'!M27="",DATE(9999,12,31),'📋 سجل الأصول'!M27))-'📋 سجل الأصول'!G27+1))-MIN(('📋 سجل الأصول'!H27-IF('📋 سجل الأصول'!I27="",0,'📋 سجل الأصول'!I27)),('📋 سجل الأصول'!H27-IF('📋 سجل الأصول'!I27="",0,'📋 سجل الأصول'!I27))*'📋 سجل الأصول'!J27/365*MAX(0,MIN(EOMONTH(DATE(2026,8,1),-1),IF('📋 سجل الأصول'!M27="",DATE(9999,12,31),'📋 سجل الأصول'!M27))-'📋 سجل الأصول'!G27+1))),0))</f>
        <v/>
      </c>
      <c r="O27" s="25" t="str">
        <f>IF('📋 سجل الأصول'!C27="","",IFERROR(MAX(0,MIN(('📋 سجل الأصول'!H27-IF('📋 سجل الأصول'!I27="",0,'📋 سجل الأصول'!I27)),('📋 سجل الأصول'!H27-IF('📋 سجل الأصول'!I27="",0,'📋 سجل الأصول'!I27))*'📋 سجل الأصول'!J27/365*MAX(0,MIN(EOMONTH(DATE(2026,9,1),0),IF('📋 سجل الأصول'!M27="",DATE(9999,12,31),'📋 سجل الأصول'!M27))-'📋 سجل الأصول'!G27+1))-MIN(('📋 سجل الأصول'!H27-IF('📋 سجل الأصول'!I27="",0,'📋 سجل الأصول'!I27)),('📋 سجل الأصول'!H27-IF('📋 سجل الأصول'!I27="",0,'📋 سجل الأصول'!I27))*'📋 سجل الأصول'!J27/365*MAX(0,MIN(EOMONTH(DATE(2026,9,1),-1),IF('📋 سجل الأصول'!M27="",DATE(9999,12,31),'📋 سجل الأصول'!M27))-'📋 سجل الأصول'!G27+1))),0))</f>
        <v/>
      </c>
      <c r="P27" s="25" t="str">
        <f>IF('📋 سجل الأصول'!C27="","",IFERROR(MAX(0,MIN(('📋 سجل الأصول'!H27-IF('📋 سجل الأصول'!I27="",0,'📋 سجل الأصول'!I27)),('📋 سجل الأصول'!H27-IF('📋 سجل الأصول'!I27="",0,'📋 سجل الأصول'!I27))*'📋 سجل الأصول'!J27/365*MAX(0,MIN(EOMONTH(DATE(2026,10,1),0),IF('📋 سجل الأصول'!M27="",DATE(9999,12,31),'📋 سجل الأصول'!M27))-'📋 سجل الأصول'!G27+1))-MIN(('📋 سجل الأصول'!H27-IF('📋 سجل الأصول'!I27="",0,'📋 سجل الأصول'!I27)),('📋 سجل الأصول'!H27-IF('📋 سجل الأصول'!I27="",0,'📋 سجل الأصول'!I27))*'📋 سجل الأصول'!J27/365*MAX(0,MIN(EOMONTH(DATE(2026,10,1),-1),IF('📋 سجل الأصول'!M27="",DATE(9999,12,31),'📋 سجل الأصول'!M27))-'📋 سجل الأصول'!G27+1))),0))</f>
        <v/>
      </c>
      <c r="Q27" s="25" t="str">
        <f>IF('📋 سجل الأصول'!C27="","",IFERROR(MAX(0,MIN(('📋 سجل الأصول'!H27-IF('📋 سجل الأصول'!I27="",0,'📋 سجل الأصول'!I27)),('📋 سجل الأصول'!H27-IF('📋 سجل الأصول'!I27="",0,'📋 سجل الأصول'!I27))*'📋 سجل الأصول'!J27/365*MAX(0,MIN(EOMONTH(DATE(2026,11,1),0),IF('📋 سجل الأصول'!M27="",DATE(9999,12,31),'📋 سجل الأصول'!M27))-'📋 سجل الأصول'!G27+1))-MIN(('📋 سجل الأصول'!H27-IF('📋 سجل الأصول'!I27="",0,'📋 سجل الأصول'!I27)),('📋 سجل الأصول'!H27-IF('📋 سجل الأصول'!I27="",0,'📋 سجل الأصول'!I27))*'📋 سجل الأصول'!J27/365*MAX(0,MIN(EOMONTH(DATE(2026,11,1),-1),IF('📋 سجل الأصول'!M27="",DATE(9999,12,31),'📋 سجل الأصول'!M27))-'📋 سجل الأصول'!G27+1))),0))</f>
        <v/>
      </c>
      <c r="R27" s="25" t="str">
        <f>IF('📋 سجل الأصول'!C27="","",IFERROR(MAX(0,MIN(('📋 سجل الأصول'!H27-IF('📋 سجل الأصول'!I27="",0,'📋 سجل الأصول'!I27)),('📋 سجل الأصول'!H27-IF('📋 سجل الأصول'!I27="",0,'📋 سجل الأصول'!I27))*'📋 سجل الأصول'!J27/365*MAX(0,MIN(EOMONTH(DATE(2026,12,1),0),IF('📋 سجل الأصول'!M27="",DATE(9999,12,31),'📋 سجل الأصول'!M27))-'📋 سجل الأصول'!G27+1))-MIN(('📋 سجل الأصول'!H27-IF('📋 سجل الأصول'!I27="",0,'📋 سجل الأصول'!I27)),('📋 سجل الأصول'!H27-IF('📋 سجل الأصول'!I27="",0,'📋 سجل الأصول'!I27))*'📋 سجل الأصول'!J27/365*MAX(0,MIN(EOMONTH(DATE(2026,12,1),-1),IF('📋 سجل الأصول'!M27="",DATE(9999,12,31),'📋 سجل الأصول'!M27))-'📋 سجل الأصول'!G27+1))),0))</f>
        <v/>
      </c>
    </row>
    <row r="28" spans="1:18" ht="24.75" customHeight="1" x14ac:dyDescent="0.25">
      <c r="A28" s="26" t="str">
        <f>IF('📋 سجل الأصول'!C28="","",'📋 سجل الأصول'!A28)</f>
        <v/>
      </c>
      <c r="B28" s="26" t="str">
        <f>IF('📋 سجل الأصول'!C28="","",'📋 سجل الأصول'!B28)</f>
        <v/>
      </c>
      <c r="C28" s="38" t="str">
        <f>IF('📋 سجل الأصول'!C28="","",'📋 سجل الأصول'!C28)</f>
        <v/>
      </c>
      <c r="D28" s="26" t="str">
        <f>IF('📋 سجل الأصول'!C28="","",'📋 سجل الأصول'!E28)</f>
        <v/>
      </c>
      <c r="E28" s="39" t="str">
        <f>IF('📋 سجل الأصول'!C28="","",'📋 سجل الأصول'!G28)</f>
        <v/>
      </c>
      <c r="F28" s="33" t="str">
        <f>IF('📋 سجل الأصول'!C28="","",'📋 سجل الأصول'!H28)</f>
        <v/>
      </c>
      <c r="G28" s="33" t="str">
        <f>IF('📋 سجل الأصول'!C28="","",IFERROR(MAX(0,MIN(('📋 سجل الأصول'!H28-IF('📋 سجل الأصول'!I28="",0,'📋 سجل الأصول'!I28)),('📋 سجل الأصول'!H28-IF('📋 سجل الأصول'!I28="",0,'📋 سجل الأصول'!I28))*'📋 سجل الأصول'!J28/365*MAX(0,MIN(EOMONTH(DATE(2026,1,1),0),IF('📋 سجل الأصول'!M28="",DATE(9999,12,31),'📋 سجل الأصول'!M28))-'📋 سجل الأصول'!G28+1))-MIN(('📋 سجل الأصول'!H28-IF('📋 سجل الأصول'!I28="",0,'📋 سجل الأصول'!I28)),('📋 سجل الأصول'!H28-IF('📋 سجل الأصول'!I28="",0,'📋 سجل الأصول'!I28))*'📋 سجل الأصول'!J28/365*MAX(0,MIN(EOMONTH(DATE(2026,1,1),-1),IF('📋 سجل الأصول'!M28="",DATE(9999,12,31),'📋 سجل الأصول'!M28))-'📋 سجل الأصول'!G28+1))),0))</f>
        <v/>
      </c>
      <c r="H28" s="33" t="str">
        <f>IF('📋 سجل الأصول'!C28="","",IFERROR(MAX(0,MIN(('📋 سجل الأصول'!H28-IF('📋 سجل الأصول'!I28="",0,'📋 سجل الأصول'!I28)),('📋 سجل الأصول'!H28-IF('📋 سجل الأصول'!I28="",0,'📋 سجل الأصول'!I28))*'📋 سجل الأصول'!J28/365*MAX(0,MIN(EOMONTH(DATE(2026,2,1),0),IF('📋 سجل الأصول'!M28="",DATE(9999,12,31),'📋 سجل الأصول'!M28))-'📋 سجل الأصول'!G28+1))-MIN(('📋 سجل الأصول'!H28-IF('📋 سجل الأصول'!I28="",0,'📋 سجل الأصول'!I28)),('📋 سجل الأصول'!H28-IF('📋 سجل الأصول'!I28="",0,'📋 سجل الأصول'!I28))*'📋 سجل الأصول'!J28/365*MAX(0,MIN(EOMONTH(DATE(2026,2,1),-1),IF('📋 سجل الأصول'!M28="",DATE(9999,12,31),'📋 سجل الأصول'!M28))-'📋 سجل الأصول'!G28+1))),0))</f>
        <v/>
      </c>
      <c r="I28" s="33" t="str">
        <f>IF('📋 سجل الأصول'!C28="","",IFERROR(MAX(0,MIN(('📋 سجل الأصول'!H28-IF('📋 سجل الأصول'!I28="",0,'📋 سجل الأصول'!I28)),('📋 سجل الأصول'!H28-IF('📋 سجل الأصول'!I28="",0,'📋 سجل الأصول'!I28))*'📋 سجل الأصول'!J28/365*MAX(0,MIN(EOMONTH(DATE(2026,3,1),0),IF('📋 سجل الأصول'!M28="",DATE(9999,12,31),'📋 سجل الأصول'!M28))-'📋 سجل الأصول'!G28+1))-MIN(('📋 سجل الأصول'!H28-IF('📋 سجل الأصول'!I28="",0,'📋 سجل الأصول'!I28)),('📋 سجل الأصول'!H28-IF('📋 سجل الأصول'!I28="",0,'📋 سجل الأصول'!I28))*'📋 سجل الأصول'!J28/365*MAX(0,MIN(EOMONTH(DATE(2026,3,1),-1),IF('📋 سجل الأصول'!M28="",DATE(9999,12,31),'📋 سجل الأصول'!M28))-'📋 سجل الأصول'!G28+1))),0))</f>
        <v/>
      </c>
      <c r="J28" s="33" t="str">
        <f>IF('📋 سجل الأصول'!C28="","",IFERROR(MAX(0,MIN(('📋 سجل الأصول'!H28-IF('📋 سجل الأصول'!I28="",0,'📋 سجل الأصول'!I28)),('📋 سجل الأصول'!H28-IF('📋 سجل الأصول'!I28="",0,'📋 سجل الأصول'!I28))*'📋 سجل الأصول'!J28/365*MAX(0,MIN(EOMONTH(DATE(2026,4,1),0),IF('📋 سجل الأصول'!M28="",DATE(9999,12,31),'📋 سجل الأصول'!M28))-'📋 سجل الأصول'!G28+1))-MIN(('📋 سجل الأصول'!H28-IF('📋 سجل الأصول'!I28="",0,'📋 سجل الأصول'!I28)),('📋 سجل الأصول'!H28-IF('📋 سجل الأصول'!I28="",0,'📋 سجل الأصول'!I28))*'📋 سجل الأصول'!J28/365*MAX(0,MIN(EOMONTH(DATE(2026,4,1),-1),IF('📋 سجل الأصول'!M28="",DATE(9999,12,31),'📋 سجل الأصول'!M28))-'📋 سجل الأصول'!G28+1))),0))</f>
        <v/>
      </c>
      <c r="K28" s="33" t="str">
        <f>IF('📋 سجل الأصول'!C28="","",IFERROR(MAX(0,MIN(('📋 سجل الأصول'!H28-IF('📋 سجل الأصول'!I28="",0,'📋 سجل الأصول'!I28)),('📋 سجل الأصول'!H28-IF('📋 سجل الأصول'!I28="",0,'📋 سجل الأصول'!I28))*'📋 سجل الأصول'!J28/365*MAX(0,MIN(EOMONTH(DATE(2026,5,1),0),IF('📋 سجل الأصول'!M28="",DATE(9999,12,31),'📋 سجل الأصول'!M28))-'📋 سجل الأصول'!G28+1))-MIN(('📋 سجل الأصول'!H28-IF('📋 سجل الأصول'!I28="",0,'📋 سجل الأصول'!I28)),('📋 سجل الأصول'!H28-IF('📋 سجل الأصول'!I28="",0,'📋 سجل الأصول'!I28))*'📋 سجل الأصول'!J28/365*MAX(0,MIN(EOMONTH(DATE(2026,5,1),-1),IF('📋 سجل الأصول'!M28="",DATE(9999,12,31),'📋 سجل الأصول'!M28))-'📋 سجل الأصول'!G28+1))),0))</f>
        <v/>
      </c>
      <c r="L28" s="33" t="str">
        <f>IF('📋 سجل الأصول'!C28="","",IFERROR(MAX(0,MIN(('📋 سجل الأصول'!H28-IF('📋 سجل الأصول'!I28="",0,'📋 سجل الأصول'!I28)),('📋 سجل الأصول'!H28-IF('📋 سجل الأصول'!I28="",0,'📋 سجل الأصول'!I28))*'📋 سجل الأصول'!J28/365*MAX(0,MIN(EOMONTH(DATE(2026,6,1),0),IF('📋 سجل الأصول'!M28="",DATE(9999,12,31),'📋 سجل الأصول'!M28))-'📋 سجل الأصول'!G28+1))-MIN(('📋 سجل الأصول'!H28-IF('📋 سجل الأصول'!I28="",0,'📋 سجل الأصول'!I28)),('📋 سجل الأصول'!H28-IF('📋 سجل الأصول'!I28="",0,'📋 سجل الأصول'!I28))*'📋 سجل الأصول'!J28/365*MAX(0,MIN(EOMONTH(DATE(2026,6,1),-1),IF('📋 سجل الأصول'!M28="",DATE(9999,12,31),'📋 سجل الأصول'!M28))-'📋 سجل الأصول'!G28+1))),0))</f>
        <v/>
      </c>
      <c r="M28" s="33" t="str">
        <f>IF('📋 سجل الأصول'!C28="","",IFERROR(MAX(0,MIN(('📋 سجل الأصول'!H28-IF('📋 سجل الأصول'!I28="",0,'📋 سجل الأصول'!I28)),('📋 سجل الأصول'!H28-IF('📋 سجل الأصول'!I28="",0,'📋 سجل الأصول'!I28))*'📋 سجل الأصول'!J28/365*MAX(0,MIN(EOMONTH(DATE(2026,7,1),0),IF('📋 سجل الأصول'!M28="",DATE(9999,12,31),'📋 سجل الأصول'!M28))-'📋 سجل الأصول'!G28+1))-MIN(('📋 سجل الأصول'!H28-IF('📋 سجل الأصول'!I28="",0,'📋 سجل الأصول'!I28)),('📋 سجل الأصول'!H28-IF('📋 سجل الأصول'!I28="",0,'📋 سجل الأصول'!I28))*'📋 سجل الأصول'!J28/365*MAX(0,MIN(EOMONTH(DATE(2026,7,1),-1),IF('📋 سجل الأصول'!M28="",DATE(9999,12,31),'📋 سجل الأصول'!M28))-'📋 سجل الأصول'!G28+1))),0))</f>
        <v/>
      </c>
      <c r="N28" s="33" t="str">
        <f>IF('📋 سجل الأصول'!C28="","",IFERROR(MAX(0,MIN(('📋 سجل الأصول'!H28-IF('📋 سجل الأصول'!I28="",0,'📋 سجل الأصول'!I28)),('📋 سجل الأصول'!H28-IF('📋 سجل الأصول'!I28="",0,'📋 سجل الأصول'!I28))*'📋 سجل الأصول'!J28/365*MAX(0,MIN(EOMONTH(DATE(2026,8,1),0),IF('📋 سجل الأصول'!M28="",DATE(9999,12,31),'📋 سجل الأصول'!M28))-'📋 سجل الأصول'!G28+1))-MIN(('📋 سجل الأصول'!H28-IF('📋 سجل الأصول'!I28="",0,'📋 سجل الأصول'!I28)),('📋 سجل الأصول'!H28-IF('📋 سجل الأصول'!I28="",0,'📋 سجل الأصول'!I28))*'📋 سجل الأصول'!J28/365*MAX(0,MIN(EOMONTH(DATE(2026,8,1),-1),IF('📋 سجل الأصول'!M28="",DATE(9999,12,31),'📋 سجل الأصول'!M28))-'📋 سجل الأصول'!G28+1))),0))</f>
        <v/>
      </c>
      <c r="O28" s="33" t="str">
        <f>IF('📋 سجل الأصول'!C28="","",IFERROR(MAX(0,MIN(('📋 سجل الأصول'!H28-IF('📋 سجل الأصول'!I28="",0,'📋 سجل الأصول'!I28)),('📋 سجل الأصول'!H28-IF('📋 سجل الأصول'!I28="",0,'📋 سجل الأصول'!I28))*'📋 سجل الأصول'!J28/365*MAX(0,MIN(EOMONTH(DATE(2026,9,1),0),IF('📋 سجل الأصول'!M28="",DATE(9999,12,31),'📋 سجل الأصول'!M28))-'📋 سجل الأصول'!G28+1))-MIN(('📋 سجل الأصول'!H28-IF('📋 سجل الأصول'!I28="",0,'📋 سجل الأصول'!I28)),('📋 سجل الأصول'!H28-IF('📋 سجل الأصول'!I28="",0,'📋 سجل الأصول'!I28))*'📋 سجل الأصول'!J28/365*MAX(0,MIN(EOMONTH(DATE(2026,9,1),-1),IF('📋 سجل الأصول'!M28="",DATE(9999,12,31),'📋 سجل الأصول'!M28))-'📋 سجل الأصول'!G28+1))),0))</f>
        <v/>
      </c>
      <c r="P28" s="33" t="str">
        <f>IF('📋 سجل الأصول'!C28="","",IFERROR(MAX(0,MIN(('📋 سجل الأصول'!H28-IF('📋 سجل الأصول'!I28="",0,'📋 سجل الأصول'!I28)),('📋 سجل الأصول'!H28-IF('📋 سجل الأصول'!I28="",0,'📋 سجل الأصول'!I28))*'📋 سجل الأصول'!J28/365*MAX(0,MIN(EOMONTH(DATE(2026,10,1),0),IF('📋 سجل الأصول'!M28="",DATE(9999,12,31),'📋 سجل الأصول'!M28))-'📋 سجل الأصول'!G28+1))-MIN(('📋 سجل الأصول'!H28-IF('📋 سجل الأصول'!I28="",0,'📋 سجل الأصول'!I28)),('📋 سجل الأصول'!H28-IF('📋 سجل الأصول'!I28="",0,'📋 سجل الأصول'!I28))*'📋 سجل الأصول'!J28/365*MAX(0,MIN(EOMONTH(DATE(2026,10,1),-1),IF('📋 سجل الأصول'!M28="",DATE(9999,12,31),'📋 سجل الأصول'!M28))-'📋 سجل الأصول'!G28+1))),0))</f>
        <v/>
      </c>
      <c r="Q28" s="33" t="str">
        <f>IF('📋 سجل الأصول'!C28="","",IFERROR(MAX(0,MIN(('📋 سجل الأصول'!H28-IF('📋 سجل الأصول'!I28="",0,'📋 سجل الأصول'!I28)),('📋 سجل الأصول'!H28-IF('📋 سجل الأصول'!I28="",0,'📋 سجل الأصول'!I28))*'📋 سجل الأصول'!J28/365*MAX(0,MIN(EOMONTH(DATE(2026,11,1),0),IF('📋 سجل الأصول'!M28="",DATE(9999,12,31),'📋 سجل الأصول'!M28))-'📋 سجل الأصول'!G28+1))-MIN(('📋 سجل الأصول'!H28-IF('📋 سجل الأصول'!I28="",0,'📋 سجل الأصول'!I28)),('📋 سجل الأصول'!H28-IF('📋 سجل الأصول'!I28="",0,'📋 سجل الأصول'!I28))*'📋 سجل الأصول'!J28/365*MAX(0,MIN(EOMONTH(DATE(2026,11,1),-1),IF('📋 سجل الأصول'!M28="",DATE(9999,12,31),'📋 سجل الأصول'!M28))-'📋 سجل الأصول'!G28+1))),0))</f>
        <v/>
      </c>
      <c r="R28" s="33" t="str">
        <f>IF('📋 سجل الأصول'!C28="","",IFERROR(MAX(0,MIN(('📋 سجل الأصول'!H28-IF('📋 سجل الأصول'!I28="",0,'📋 سجل الأصول'!I28)),('📋 سجل الأصول'!H28-IF('📋 سجل الأصول'!I28="",0,'📋 سجل الأصول'!I28))*'📋 سجل الأصول'!J28/365*MAX(0,MIN(EOMONTH(DATE(2026,12,1),0),IF('📋 سجل الأصول'!M28="",DATE(9999,12,31),'📋 سجل الأصول'!M28))-'📋 سجل الأصول'!G28+1))-MIN(('📋 سجل الأصول'!H28-IF('📋 سجل الأصول'!I28="",0,'📋 سجل الأصول'!I28)),('📋 سجل الأصول'!H28-IF('📋 سجل الأصول'!I28="",0,'📋 سجل الأصول'!I28))*'📋 سجل الأصول'!J28/365*MAX(0,MIN(EOMONTH(DATE(2026,12,1),-1),IF('📋 سجل الأصول'!M28="",DATE(9999,12,31),'📋 سجل الأصول'!M28))-'📋 سجل الأصول'!G28+1))),0))</f>
        <v/>
      </c>
    </row>
    <row r="29" spans="1:18" ht="24.75" customHeight="1" x14ac:dyDescent="0.25">
      <c r="A29" s="18" t="str">
        <f>IF('📋 سجل الأصول'!C29="","",'📋 سجل الأصول'!A29)</f>
        <v/>
      </c>
      <c r="B29" s="18" t="str">
        <f>IF('📋 سجل الأصول'!C29="","",'📋 سجل الأصول'!B29)</f>
        <v/>
      </c>
      <c r="C29" s="36" t="str">
        <f>IF('📋 سجل الأصول'!C29="","",'📋 سجل الأصول'!C29)</f>
        <v/>
      </c>
      <c r="D29" s="18" t="str">
        <f>IF('📋 سجل الأصول'!C29="","",'📋 سجل الأصول'!E29)</f>
        <v/>
      </c>
      <c r="E29" s="37" t="str">
        <f>IF('📋 سجل الأصول'!C29="","",'📋 سجل الأصول'!G29)</f>
        <v/>
      </c>
      <c r="F29" s="25" t="str">
        <f>IF('📋 سجل الأصول'!C29="","",'📋 سجل الأصول'!H29)</f>
        <v/>
      </c>
      <c r="G29" s="25" t="str">
        <f>IF('📋 سجل الأصول'!C29="","",IFERROR(MAX(0,MIN(('📋 سجل الأصول'!H29-IF('📋 سجل الأصول'!I29="",0,'📋 سجل الأصول'!I29)),('📋 سجل الأصول'!H29-IF('📋 سجل الأصول'!I29="",0,'📋 سجل الأصول'!I29))*'📋 سجل الأصول'!J29/365*MAX(0,MIN(EOMONTH(DATE(2026,1,1),0),IF('📋 سجل الأصول'!M29="",DATE(9999,12,31),'📋 سجل الأصول'!M29))-'📋 سجل الأصول'!G29+1))-MIN(('📋 سجل الأصول'!H29-IF('📋 سجل الأصول'!I29="",0,'📋 سجل الأصول'!I29)),('📋 سجل الأصول'!H29-IF('📋 سجل الأصول'!I29="",0,'📋 سجل الأصول'!I29))*'📋 سجل الأصول'!J29/365*MAX(0,MIN(EOMONTH(DATE(2026,1,1),-1),IF('📋 سجل الأصول'!M29="",DATE(9999,12,31),'📋 سجل الأصول'!M29))-'📋 سجل الأصول'!G29+1))),0))</f>
        <v/>
      </c>
      <c r="H29" s="25" t="str">
        <f>IF('📋 سجل الأصول'!C29="","",IFERROR(MAX(0,MIN(('📋 سجل الأصول'!H29-IF('📋 سجل الأصول'!I29="",0,'📋 سجل الأصول'!I29)),('📋 سجل الأصول'!H29-IF('📋 سجل الأصول'!I29="",0,'📋 سجل الأصول'!I29))*'📋 سجل الأصول'!J29/365*MAX(0,MIN(EOMONTH(DATE(2026,2,1),0),IF('📋 سجل الأصول'!M29="",DATE(9999,12,31),'📋 سجل الأصول'!M29))-'📋 سجل الأصول'!G29+1))-MIN(('📋 سجل الأصول'!H29-IF('📋 سجل الأصول'!I29="",0,'📋 سجل الأصول'!I29)),('📋 سجل الأصول'!H29-IF('📋 سجل الأصول'!I29="",0,'📋 سجل الأصول'!I29))*'📋 سجل الأصول'!J29/365*MAX(0,MIN(EOMONTH(DATE(2026,2,1),-1),IF('📋 سجل الأصول'!M29="",DATE(9999,12,31),'📋 سجل الأصول'!M29))-'📋 سجل الأصول'!G29+1))),0))</f>
        <v/>
      </c>
      <c r="I29" s="25" t="str">
        <f>IF('📋 سجل الأصول'!C29="","",IFERROR(MAX(0,MIN(('📋 سجل الأصول'!H29-IF('📋 سجل الأصول'!I29="",0,'📋 سجل الأصول'!I29)),('📋 سجل الأصول'!H29-IF('📋 سجل الأصول'!I29="",0,'📋 سجل الأصول'!I29))*'📋 سجل الأصول'!J29/365*MAX(0,MIN(EOMONTH(DATE(2026,3,1),0),IF('📋 سجل الأصول'!M29="",DATE(9999,12,31),'📋 سجل الأصول'!M29))-'📋 سجل الأصول'!G29+1))-MIN(('📋 سجل الأصول'!H29-IF('📋 سجل الأصول'!I29="",0,'📋 سجل الأصول'!I29)),('📋 سجل الأصول'!H29-IF('📋 سجل الأصول'!I29="",0,'📋 سجل الأصول'!I29))*'📋 سجل الأصول'!J29/365*MAX(0,MIN(EOMONTH(DATE(2026,3,1),-1),IF('📋 سجل الأصول'!M29="",DATE(9999,12,31),'📋 سجل الأصول'!M29))-'📋 سجل الأصول'!G29+1))),0))</f>
        <v/>
      </c>
      <c r="J29" s="25" t="str">
        <f>IF('📋 سجل الأصول'!C29="","",IFERROR(MAX(0,MIN(('📋 سجل الأصول'!H29-IF('📋 سجل الأصول'!I29="",0,'📋 سجل الأصول'!I29)),('📋 سجل الأصول'!H29-IF('📋 سجل الأصول'!I29="",0,'📋 سجل الأصول'!I29))*'📋 سجل الأصول'!J29/365*MAX(0,MIN(EOMONTH(DATE(2026,4,1),0),IF('📋 سجل الأصول'!M29="",DATE(9999,12,31),'📋 سجل الأصول'!M29))-'📋 سجل الأصول'!G29+1))-MIN(('📋 سجل الأصول'!H29-IF('📋 سجل الأصول'!I29="",0,'📋 سجل الأصول'!I29)),('📋 سجل الأصول'!H29-IF('📋 سجل الأصول'!I29="",0,'📋 سجل الأصول'!I29))*'📋 سجل الأصول'!J29/365*MAX(0,MIN(EOMONTH(DATE(2026,4,1),-1),IF('📋 سجل الأصول'!M29="",DATE(9999,12,31),'📋 سجل الأصول'!M29))-'📋 سجل الأصول'!G29+1))),0))</f>
        <v/>
      </c>
      <c r="K29" s="25" t="str">
        <f>IF('📋 سجل الأصول'!C29="","",IFERROR(MAX(0,MIN(('📋 سجل الأصول'!H29-IF('📋 سجل الأصول'!I29="",0,'📋 سجل الأصول'!I29)),('📋 سجل الأصول'!H29-IF('📋 سجل الأصول'!I29="",0,'📋 سجل الأصول'!I29))*'📋 سجل الأصول'!J29/365*MAX(0,MIN(EOMONTH(DATE(2026,5,1),0),IF('📋 سجل الأصول'!M29="",DATE(9999,12,31),'📋 سجل الأصول'!M29))-'📋 سجل الأصول'!G29+1))-MIN(('📋 سجل الأصول'!H29-IF('📋 سجل الأصول'!I29="",0,'📋 سجل الأصول'!I29)),('📋 سجل الأصول'!H29-IF('📋 سجل الأصول'!I29="",0,'📋 سجل الأصول'!I29))*'📋 سجل الأصول'!J29/365*MAX(0,MIN(EOMONTH(DATE(2026,5,1),-1),IF('📋 سجل الأصول'!M29="",DATE(9999,12,31),'📋 سجل الأصول'!M29))-'📋 سجل الأصول'!G29+1))),0))</f>
        <v/>
      </c>
      <c r="L29" s="25" t="str">
        <f>IF('📋 سجل الأصول'!C29="","",IFERROR(MAX(0,MIN(('📋 سجل الأصول'!H29-IF('📋 سجل الأصول'!I29="",0,'📋 سجل الأصول'!I29)),('📋 سجل الأصول'!H29-IF('📋 سجل الأصول'!I29="",0,'📋 سجل الأصول'!I29))*'📋 سجل الأصول'!J29/365*MAX(0,MIN(EOMONTH(DATE(2026,6,1),0),IF('📋 سجل الأصول'!M29="",DATE(9999,12,31),'📋 سجل الأصول'!M29))-'📋 سجل الأصول'!G29+1))-MIN(('📋 سجل الأصول'!H29-IF('📋 سجل الأصول'!I29="",0,'📋 سجل الأصول'!I29)),('📋 سجل الأصول'!H29-IF('📋 سجل الأصول'!I29="",0,'📋 سجل الأصول'!I29))*'📋 سجل الأصول'!J29/365*MAX(0,MIN(EOMONTH(DATE(2026,6,1),-1),IF('📋 سجل الأصول'!M29="",DATE(9999,12,31),'📋 سجل الأصول'!M29))-'📋 سجل الأصول'!G29+1))),0))</f>
        <v/>
      </c>
      <c r="M29" s="25" t="str">
        <f>IF('📋 سجل الأصول'!C29="","",IFERROR(MAX(0,MIN(('📋 سجل الأصول'!H29-IF('📋 سجل الأصول'!I29="",0,'📋 سجل الأصول'!I29)),('📋 سجل الأصول'!H29-IF('📋 سجل الأصول'!I29="",0,'📋 سجل الأصول'!I29))*'📋 سجل الأصول'!J29/365*MAX(0,MIN(EOMONTH(DATE(2026,7,1),0),IF('📋 سجل الأصول'!M29="",DATE(9999,12,31),'📋 سجل الأصول'!M29))-'📋 سجل الأصول'!G29+1))-MIN(('📋 سجل الأصول'!H29-IF('📋 سجل الأصول'!I29="",0,'📋 سجل الأصول'!I29)),('📋 سجل الأصول'!H29-IF('📋 سجل الأصول'!I29="",0,'📋 سجل الأصول'!I29))*'📋 سجل الأصول'!J29/365*MAX(0,MIN(EOMONTH(DATE(2026,7,1),-1),IF('📋 سجل الأصول'!M29="",DATE(9999,12,31),'📋 سجل الأصول'!M29))-'📋 سجل الأصول'!G29+1))),0))</f>
        <v/>
      </c>
      <c r="N29" s="25" t="str">
        <f>IF('📋 سجل الأصول'!C29="","",IFERROR(MAX(0,MIN(('📋 سجل الأصول'!H29-IF('📋 سجل الأصول'!I29="",0,'📋 سجل الأصول'!I29)),('📋 سجل الأصول'!H29-IF('📋 سجل الأصول'!I29="",0,'📋 سجل الأصول'!I29))*'📋 سجل الأصول'!J29/365*MAX(0,MIN(EOMONTH(DATE(2026,8,1),0),IF('📋 سجل الأصول'!M29="",DATE(9999,12,31),'📋 سجل الأصول'!M29))-'📋 سجل الأصول'!G29+1))-MIN(('📋 سجل الأصول'!H29-IF('📋 سجل الأصول'!I29="",0,'📋 سجل الأصول'!I29)),('📋 سجل الأصول'!H29-IF('📋 سجل الأصول'!I29="",0,'📋 سجل الأصول'!I29))*'📋 سجل الأصول'!J29/365*MAX(0,MIN(EOMONTH(DATE(2026,8,1),-1),IF('📋 سجل الأصول'!M29="",DATE(9999,12,31),'📋 سجل الأصول'!M29))-'📋 سجل الأصول'!G29+1))),0))</f>
        <v/>
      </c>
      <c r="O29" s="25" t="str">
        <f>IF('📋 سجل الأصول'!C29="","",IFERROR(MAX(0,MIN(('📋 سجل الأصول'!H29-IF('📋 سجل الأصول'!I29="",0,'📋 سجل الأصول'!I29)),('📋 سجل الأصول'!H29-IF('📋 سجل الأصول'!I29="",0,'📋 سجل الأصول'!I29))*'📋 سجل الأصول'!J29/365*MAX(0,MIN(EOMONTH(DATE(2026,9,1),0),IF('📋 سجل الأصول'!M29="",DATE(9999,12,31),'📋 سجل الأصول'!M29))-'📋 سجل الأصول'!G29+1))-MIN(('📋 سجل الأصول'!H29-IF('📋 سجل الأصول'!I29="",0,'📋 سجل الأصول'!I29)),('📋 سجل الأصول'!H29-IF('📋 سجل الأصول'!I29="",0,'📋 سجل الأصول'!I29))*'📋 سجل الأصول'!J29/365*MAX(0,MIN(EOMONTH(DATE(2026,9,1),-1),IF('📋 سجل الأصول'!M29="",DATE(9999,12,31),'📋 سجل الأصول'!M29))-'📋 سجل الأصول'!G29+1))),0))</f>
        <v/>
      </c>
      <c r="P29" s="25" t="str">
        <f>IF('📋 سجل الأصول'!C29="","",IFERROR(MAX(0,MIN(('📋 سجل الأصول'!H29-IF('📋 سجل الأصول'!I29="",0,'📋 سجل الأصول'!I29)),('📋 سجل الأصول'!H29-IF('📋 سجل الأصول'!I29="",0,'📋 سجل الأصول'!I29))*'📋 سجل الأصول'!J29/365*MAX(0,MIN(EOMONTH(DATE(2026,10,1),0),IF('📋 سجل الأصول'!M29="",DATE(9999,12,31),'📋 سجل الأصول'!M29))-'📋 سجل الأصول'!G29+1))-MIN(('📋 سجل الأصول'!H29-IF('📋 سجل الأصول'!I29="",0,'📋 سجل الأصول'!I29)),('📋 سجل الأصول'!H29-IF('📋 سجل الأصول'!I29="",0,'📋 سجل الأصول'!I29))*'📋 سجل الأصول'!J29/365*MAX(0,MIN(EOMONTH(DATE(2026,10,1),-1),IF('📋 سجل الأصول'!M29="",DATE(9999,12,31),'📋 سجل الأصول'!M29))-'📋 سجل الأصول'!G29+1))),0))</f>
        <v/>
      </c>
      <c r="Q29" s="25" t="str">
        <f>IF('📋 سجل الأصول'!C29="","",IFERROR(MAX(0,MIN(('📋 سجل الأصول'!H29-IF('📋 سجل الأصول'!I29="",0,'📋 سجل الأصول'!I29)),('📋 سجل الأصول'!H29-IF('📋 سجل الأصول'!I29="",0,'📋 سجل الأصول'!I29))*'📋 سجل الأصول'!J29/365*MAX(0,MIN(EOMONTH(DATE(2026,11,1),0),IF('📋 سجل الأصول'!M29="",DATE(9999,12,31),'📋 سجل الأصول'!M29))-'📋 سجل الأصول'!G29+1))-MIN(('📋 سجل الأصول'!H29-IF('📋 سجل الأصول'!I29="",0,'📋 سجل الأصول'!I29)),('📋 سجل الأصول'!H29-IF('📋 سجل الأصول'!I29="",0,'📋 سجل الأصول'!I29))*'📋 سجل الأصول'!J29/365*MAX(0,MIN(EOMONTH(DATE(2026,11,1),-1),IF('📋 سجل الأصول'!M29="",DATE(9999,12,31),'📋 سجل الأصول'!M29))-'📋 سجل الأصول'!G29+1))),0))</f>
        <v/>
      </c>
      <c r="R29" s="25" t="str">
        <f>IF('📋 سجل الأصول'!C29="","",IFERROR(MAX(0,MIN(('📋 سجل الأصول'!H29-IF('📋 سجل الأصول'!I29="",0,'📋 سجل الأصول'!I29)),('📋 سجل الأصول'!H29-IF('📋 سجل الأصول'!I29="",0,'📋 سجل الأصول'!I29))*'📋 سجل الأصول'!J29/365*MAX(0,MIN(EOMONTH(DATE(2026,12,1),0),IF('📋 سجل الأصول'!M29="",DATE(9999,12,31),'📋 سجل الأصول'!M29))-'📋 سجل الأصول'!G29+1))-MIN(('📋 سجل الأصول'!H29-IF('📋 سجل الأصول'!I29="",0,'📋 سجل الأصول'!I29)),('📋 سجل الأصول'!H29-IF('📋 سجل الأصول'!I29="",0,'📋 سجل الأصول'!I29))*'📋 سجل الأصول'!J29/365*MAX(0,MIN(EOMONTH(DATE(2026,12,1),-1),IF('📋 سجل الأصول'!M29="",DATE(9999,12,31),'📋 سجل الأصول'!M29))-'📋 سجل الأصول'!G29+1))),0))</f>
        <v/>
      </c>
    </row>
    <row r="30" spans="1:18" ht="24.75" customHeight="1" x14ac:dyDescent="0.25">
      <c r="A30" s="26" t="str">
        <f>IF('📋 سجل الأصول'!C30="","",'📋 سجل الأصول'!A30)</f>
        <v/>
      </c>
      <c r="B30" s="26" t="str">
        <f>IF('📋 سجل الأصول'!C30="","",'📋 سجل الأصول'!B30)</f>
        <v/>
      </c>
      <c r="C30" s="38" t="str">
        <f>IF('📋 سجل الأصول'!C30="","",'📋 سجل الأصول'!C30)</f>
        <v/>
      </c>
      <c r="D30" s="26" t="str">
        <f>IF('📋 سجل الأصول'!C30="","",'📋 سجل الأصول'!E30)</f>
        <v/>
      </c>
      <c r="E30" s="39" t="str">
        <f>IF('📋 سجل الأصول'!C30="","",'📋 سجل الأصول'!G30)</f>
        <v/>
      </c>
      <c r="F30" s="33" t="str">
        <f>IF('📋 سجل الأصول'!C30="","",'📋 سجل الأصول'!H30)</f>
        <v/>
      </c>
      <c r="G30" s="33" t="str">
        <f>IF('📋 سجل الأصول'!C30="","",IFERROR(MAX(0,MIN(('📋 سجل الأصول'!H30-IF('📋 سجل الأصول'!I30="",0,'📋 سجل الأصول'!I30)),('📋 سجل الأصول'!H30-IF('📋 سجل الأصول'!I30="",0,'📋 سجل الأصول'!I30))*'📋 سجل الأصول'!J30/365*MAX(0,MIN(EOMONTH(DATE(2026,1,1),0),IF('📋 سجل الأصول'!M30="",DATE(9999,12,31),'📋 سجل الأصول'!M30))-'📋 سجل الأصول'!G30+1))-MIN(('📋 سجل الأصول'!H30-IF('📋 سجل الأصول'!I30="",0,'📋 سجل الأصول'!I30)),('📋 سجل الأصول'!H30-IF('📋 سجل الأصول'!I30="",0,'📋 سجل الأصول'!I30))*'📋 سجل الأصول'!J30/365*MAX(0,MIN(EOMONTH(DATE(2026,1,1),-1),IF('📋 سجل الأصول'!M30="",DATE(9999,12,31),'📋 سجل الأصول'!M30))-'📋 سجل الأصول'!G30+1))),0))</f>
        <v/>
      </c>
      <c r="H30" s="33" t="str">
        <f>IF('📋 سجل الأصول'!C30="","",IFERROR(MAX(0,MIN(('📋 سجل الأصول'!H30-IF('📋 سجل الأصول'!I30="",0,'📋 سجل الأصول'!I30)),('📋 سجل الأصول'!H30-IF('📋 سجل الأصول'!I30="",0,'📋 سجل الأصول'!I30))*'📋 سجل الأصول'!J30/365*MAX(0,MIN(EOMONTH(DATE(2026,2,1),0),IF('📋 سجل الأصول'!M30="",DATE(9999,12,31),'📋 سجل الأصول'!M30))-'📋 سجل الأصول'!G30+1))-MIN(('📋 سجل الأصول'!H30-IF('📋 سجل الأصول'!I30="",0,'📋 سجل الأصول'!I30)),('📋 سجل الأصول'!H30-IF('📋 سجل الأصول'!I30="",0,'📋 سجل الأصول'!I30))*'📋 سجل الأصول'!J30/365*MAX(0,MIN(EOMONTH(DATE(2026,2,1),-1),IF('📋 سجل الأصول'!M30="",DATE(9999,12,31),'📋 سجل الأصول'!M30))-'📋 سجل الأصول'!G30+1))),0))</f>
        <v/>
      </c>
      <c r="I30" s="33" t="str">
        <f>IF('📋 سجل الأصول'!C30="","",IFERROR(MAX(0,MIN(('📋 سجل الأصول'!H30-IF('📋 سجل الأصول'!I30="",0,'📋 سجل الأصول'!I30)),('📋 سجل الأصول'!H30-IF('📋 سجل الأصول'!I30="",0,'📋 سجل الأصول'!I30))*'📋 سجل الأصول'!J30/365*MAX(0,MIN(EOMONTH(DATE(2026,3,1),0),IF('📋 سجل الأصول'!M30="",DATE(9999,12,31),'📋 سجل الأصول'!M30))-'📋 سجل الأصول'!G30+1))-MIN(('📋 سجل الأصول'!H30-IF('📋 سجل الأصول'!I30="",0,'📋 سجل الأصول'!I30)),('📋 سجل الأصول'!H30-IF('📋 سجل الأصول'!I30="",0,'📋 سجل الأصول'!I30))*'📋 سجل الأصول'!J30/365*MAX(0,MIN(EOMONTH(DATE(2026,3,1),-1),IF('📋 سجل الأصول'!M30="",DATE(9999,12,31),'📋 سجل الأصول'!M30))-'📋 سجل الأصول'!G30+1))),0))</f>
        <v/>
      </c>
      <c r="J30" s="33" t="str">
        <f>IF('📋 سجل الأصول'!C30="","",IFERROR(MAX(0,MIN(('📋 سجل الأصول'!H30-IF('📋 سجل الأصول'!I30="",0,'📋 سجل الأصول'!I30)),('📋 سجل الأصول'!H30-IF('📋 سجل الأصول'!I30="",0,'📋 سجل الأصول'!I30))*'📋 سجل الأصول'!J30/365*MAX(0,MIN(EOMONTH(DATE(2026,4,1),0),IF('📋 سجل الأصول'!M30="",DATE(9999,12,31),'📋 سجل الأصول'!M30))-'📋 سجل الأصول'!G30+1))-MIN(('📋 سجل الأصول'!H30-IF('📋 سجل الأصول'!I30="",0,'📋 سجل الأصول'!I30)),('📋 سجل الأصول'!H30-IF('📋 سجل الأصول'!I30="",0,'📋 سجل الأصول'!I30))*'📋 سجل الأصول'!J30/365*MAX(0,MIN(EOMONTH(DATE(2026,4,1),-1),IF('📋 سجل الأصول'!M30="",DATE(9999,12,31),'📋 سجل الأصول'!M30))-'📋 سجل الأصول'!G30+1))),0))</f>
        <v/>
      </c>
      <c r="K30" s="33" t="str">
        <f>IF('📋 سجل الأصول'!C30="","",IFERROR(MAX(0,MIN(('📋 سجل الأصول'!H30-IF('📋 سجل الأصول'!I30="",0,'📋 سجل الأصول'!I30)),('📋 سجل الأصول'!H30-IF('📋 سجل الأصول'!I30="",0,'📋 سجل الأصول'!I30))*'📋 سجل الأصول'!J30/365*MAX(0,MIN(EOMONTH(DATE(2026,5,1),0),IF('📋 سجل الأصول'!M30="",DATE(9999,12,31),'📋 سجل الأصول'!M30))-'📋 سجل الأصول'!G30+1))-MIN(('📋 سجل الأصول'!H30-IF('📋 سجل الأصول'!I30="",0,'📋 سجل الأصول'!I30)),('📋 سجل الأصول'!H30-IF('📋 سجل الأصول'!I30="",0,'📋 سجل الأصول'!I30))*'📋 سجل الأصول'!J30/365*MAX(0,MIN(EOMONTH(DATE(2026,5,1),-1),IF('📋 سجل الأصول'!M30="",DATE(9999,12,31),'📋 سجل الأصول'!M30))-'📋 سجل الأصول'!G30+1))),0))</f>
        <v/>
      </c>
      <c r="L30" s="33" t="str">
        <f>IF('📋 سجل الأصول'!C30="","",IFERROR(MAX(0,MIN(('📋 سجل الأصول'!H30-IF('📋 سجل الأصول'!I30="",0,'📋 سجل الأصول'!I30)),('📋 سجل الأصول'!H30-IF('📋 سجل الأصول'!I30="",0,'📋 سجل الأصول'!I30))*'📋 سجل الأصول'!J30/365*MAX(0,MIN(EOMONTH(DATE(2026,6,1),0),IF('📋 سجل الأصول'!M30="",DATE(9999,12,31),'📋 سجل الأصول'!M30))-'📋 سجل الأصول'!G30+1))-MIN(('📋 سجل الأصول'!H30-IF('📋 سجل الأصول'!I30="",0,'📋 سجل الأصول'!I30)),('📋 سجل الأصول'!H30-IF('📋 سجل الأصول'!I30="",0,'📋 سجل الأصول'!I30))*'📋 سجل الأصول'!J30/365*MAX(0,MIN(EOMONTH(DATE(2026,6,1),-1),IF('📋 سجل الأصول'!M30="",DATE(9999,12,31),'📋 سجل الأصول'!M30))-'📋 سجل الأصول'!G30+1))),0))</f>
        <v/>
      </c>
      <c r="M30" s="33" t="str">
        <f>IF('📋 سجل الأصول'!C30="","",IFERROR(MAX(0,MIN(('📋 سجل الأصول'!H30-IF('📋 سجل الأصول'!I30="",0,'📋 سجل الأصول'!I30)),('📋 سجل الأصول'!H30-IF('📋 سجل الأصول'!I30="",0,'📋 سجل الأصول'!I30))*'📋 سجل الأصول'!J30/365*MAX(0,MIN(EOMONTH(DATE(2026,7,1),0),IF('📋 سجل الأصول'!M30="",DATE(9999,12,31),'📋 سجل الأصول'!M30))-'📋 سجل الأصول'!G30+1))-MIN(('📋 سجل الأصول'!H30-IF('📋 سجل الأصول'!I30="",0,'📋 سجل الأصول'!I30)),('📋 سجل الأصول'!H30-IF('📋 سجل الأصول'!I30="",0,'📋 سجل الأصول'!I30))*'📋 سجل الأصول'!J30/365*MAX(0,MIN(EOMONTH(DATE(2026,7,1),-1),IF('📋 سجل الأصول'!M30="",DATE(9999,12,31),'📋 سجل الأصول'!M30))-'📋 سجل الأصول'!G30+1))),0))</f>
        <v/>
      </c>
      <c r="N30" s="33" t="str">
        <f>IF('📋 سجل الأصول'!C30="","",IFERROR(MAX(0,MIN(('📋 سجل الأصول'!H30-IF('📋 سجل الأصول'!I30="",0,'📋 سجل الأصول'!I30)),('📋 سجل الأصول'!H30-IF('📋 سجل الأصول'!I30="",0,'📋 سجل الأصول'!I30))*'📋 سجل الأصول'!J30/365*MAX(0,MIN(EOMONTH(DATE(2026,8,1),0),IF('📋 سجل الأصول'!M30="",DATE(9999,12,31),'📋 سجل الأصول'!M30))-'📋 سجل الأصول'!G30+1))-MIN(('📋 سجل الأصول'!H30-IF('📋 سجل الأصول'!I30="",0,'📋 سجل الأصول'!I30)),('📋 سجل الأصول'!H30-IF('📋 سجل الأصول'!I30="",0,'📋 سجل الأصول'!I30))*'📋 سجل الأصول'!J30/365*MAX(0,MIN(EOMONTH(DATE(2026,8,1),-1),IF('📋 سجل الأصول'!M30="",DATE(9999,12,31),'📋 سجل الأصول'!M30))-'📋 سجل الأصول'!G30+1))),0))</f>
        <v/>
      </c>
      <c r="O30" s="33" t="str">
        <f>IF('📋 سجل الأصول'!C30="","",IFERROR(MAX(0,MIN(('📋 سجل الأصول'!H30-IF('📋 سجل الأصول'!I30="",0,'📋 سجل الأصول'!I30)),('📋 سجل الأصول'!H30-IF('📋 سجل الأصول'!I30="",0,'📋 سجل الأصول'!I30))*'📋 سجل الأصول'!J30/365*MAX(0,MIN(EOMONTH(DATE(2026,9,1),0),IF('📋 سجل الأصول'!M30="",DATE(9999,12,31),'📋 سجل الأصول'!M30))-'📋 سجل الأصول'!G30+1))-MIN(('📋 سجل الأصول'!H30-IF('📋 سجل الأصول'!I30="",0,'📋 سجل الأصول'!I30)),('📋 سجل الأصول'!H30-IF('📋 سجل الأصول'!I30="",0,'📋 سجل الأصول'!I30))*'📋 سجل الأصول'!J30/365*MAX(0,MIN(EOMONTH(DATE(2026,9,1),-1),IF('📋 سجل الأصول'!M30="",DATE(9999,12,31),'📋 سجل الأصول'!M30))-'📋 سجل الأصول'!G30+1))),0))</f>
        <v/>
      </c>
      <c r="P30" s="33" t="str">
        <f>IF('📋 سجل الأصول'!C30="","",IFERROR(MAX(0,MIN(('📋 سجل الأصول'!H30-IF('📋 سجل الأصول'!I30="",0,'📋 سجل الأصول'!I30)),('📋 سجل الأصول'!H30-IF('📋 سجل الأصول'!I30="",0,'📋 سجل الأصول'!I30))*'📋 سجل الأصول'!J30/365*MAX(0,MIN(EOMONTH(DATE(2026,10,1),0),IF('📋 سجل الأصول'!M30="",DATE(9999,12,31),'📋 سجل الأصول'!M30))-'📋 سجل الأصول'!G30+1))-MIN(('📋 سجل الأصول'!H30-IF('📋 سجل الأصول'!I30="",0,'📋 سجل الأصول'!I30)),('📋 سجل الأصول'!H30-IF('📋 سجل الأصول'!I30="",0,'📋 سجل الأصول'!I30))*'📋 سجل الأصول'!J30/365*MAX(0,MIN(EOMONTH(DATE(2026,10,1),-1),IF('📋 سجل الأصول'!M30="",DATE(9999,12,31),'📋 سجل الأصول'!M30))-'📋 سجل الأصول'!G30+1))),0))</f>
        <v/>
      </c>
      <c r="Q30" s="33" t="str">
        <f>IF('📋 سجل الأصول'!C30="","",IFERROR(MAX(0,MIN(('📋 سجل الأصول'!H30-IF('📋 سجل الأصول'!I30="",0,'📋 سجل الأصول'!I30)),('📋 سجل الأصول'!H30-IF('📋 سجل الأصول'!I30="",0,'📋 سجل الأصول'!I30))*'📋 سجل الأصول'!J30/365*MAX(0,MIN(EOMONTH(DATE(2026,11,1),0),IF('📋 سجل الأصول'!M30="",DATE(9999,12,31),'📋 سجل الأصول'!M30))-'📋 سجل الأصول'!G30+1))-MIN(('📋 سجل الأصول'!H30-IF('📋 سجل الأصول'!I30="",0,'📋 سجل الأصول'!I30)),('📋 سجل الأصول'!H30-IF('📋 سجل الأصول'!I30="",0,'📋 سجل الأصول'!I30))*'📋 سجل الأصول'!J30/365*MAX(0,MIN(EOMONTH(DATE(2026,11,1),-1),IF('📋 سجل الأصول'!M30="",DATE(9999,12,31),'📋 سجل الأصول'!M30))-'📋 سجل الأصول'!G30+1))),0))</f>
        <v/>
      </c>
      <c r="R30" s="33" t="str">
        <f>IF('📋 سجل الأصول'!C30="","",IFERROR(MAX(0,MIN(('📋 سجل الأصول'!H30-IF('📋 سجل الأصول'!I30="",0,'📋 سجل الأصول'!I30)),('📋 سجل الأصول'!H30-IF('📋 سجل الأصول'!I30="",0,'📋 سجل الأصول'!I30))*'📋 سجل الأصول'!J30/365*MAX(0,MIN(EOMONTH(DATE(2026,12,1),0),IF('📋 سجل الأصول'!M30="",DATE(9999,12,31),'📋 سجل الأصول'!M30))-'📋 سجل الأصول'!G30+1))-MIN(('📋 سجل الأصول'!H30-IF('📋 سجل الأصول'!I30="",0,'📋 سجل الأصول'!I30)),('📋 سجل الأصول'!H30-IF('📋 سجل الأصول'!I30="",0,'📋 سجل الأصول'!I30))*'📋 سجل الأصول'!J30/365*MAX(0,MIN(EOMONTH(DATE(2026,12,1),-1),IF('📋 سجل الأصول'!M30="",DATE(9999,12,31),'📋 سجل الأصول'!M30))-'📋 سجل الأصول'!G30+1))),0))</f>
        <v/>
      </c>
    </row>
    <row r="31" spans="1:18" ht="24.75" customHeight="1" x14ac:dyDescent="0.25">
      <c r="A31" s="18" t="str">
        <f>IF('📋 سجل الأصول'!C31="","",'📋 سجل الأصول'!A31)</f>
        <v/>
      </c>
      <c r="B31" s="18" t="str">
        <f>IF('📋 سجل الأصول'!C31="","",'📋 سجل الأصول'!B31)</f>
        <v/>
      </c>
      <c r="C31" s="36" t="str">
        <f>IF('📋 سجل الأصول'!C31="","",'📋 سجل الأصول'!C31)</f>
        <v/>
      </c>
      <c r="D31" s="18" t="str">
        <f>IF('📋 سجل الأصول'!C31="","",'📋 سجل الأصول'!E31)</f>
        <v/>
      </c>
      <c r="E31" s="37" t="str">
        <f>IF('📋 سجل الأصول'!C31="","",'📋 سجل الأصول'!G31)</f>
        <v/>
      </c>
      <c r="F31" s="25" t="str">
        <f>IF('📋 سجل الأصول'!C31="","",'📋 سجل الأصول'!H31)</f>
        <v/>
      </c>
      <c r="G31" s="25" t="str">
        <f>IF('📋 سجل الأصول'!C31="","",IFERROR(MAX(0,MIN(('📋 سجل الأصول'!H31-IF('📋 سجل الأصول'!I31="",0,'📋 سجل الأصول'!I31)),('📋 سجل الأصول'!H31-IF('📋 سجل الأصول'!I31="",0,'📋 سجل الأصول'!I31))*'📋 سجل الأصول'!J31/365*MAX(0,MIN(EOMONTH(DATE(2026,1,1),0),IF('📋 سجل الأصول'!M31="",DATE(9999,12,31),'📋 سجل الأصول'!M31))-'📋 سجل الأصول'!G31+1))-MIN(('📋 سجل الأصول'!H31-IF('📋 سجل الأصول'!I31="",0,'📋 سجل الأصول'!I31)),('📋 سجل الأصول'!H31-IF('📋 سجل الأصول'!I31="",0,'📋 سجل الأصول'!I31))*'📋 سجل الأصول'!J31/365*MAX(0,MIN(EOMONTH(DATE(2026,1,1),-1),IF('📋 سجل الأصول'!M31="",DATE(9999,12,31),'📋 سجل الأصول'!M31))-'📋 سجل الأصول'!G31+1))),0))</f>
        <v/>
      </c>
      <c r="H31" s="25" t="str">
        <f>IF('📋 سجل الأصول'!C31="","",IFERROR(MAX(0,MIN(('📋 سجل الأصول'!H31-IF('📋 سجل الأصول'!I31="",0,'📋 سجل الأصول'!I31)),('📋 سجل الأصول'!H31-IF('📋 سجل الأصول'!I31="",0,'📋 سجل الأصول'!I31))*'📋 سجل الأصول'!J31/365*MAX(0,MIN(EOMONTH(DATE(2026,2,1),0),IF('📋 سجل الأصول'!M31="",DATE(9999,12,31),'📋 سجل الأصول'!M31))-'📋 سجل الأصول'!G31+1))-MIN(('📋 سجل الأصول'!H31-IF('📋 سجل الأصول'!I31="",0,'📋 سجل الأصول'!I31)),('📋 سجل الأصول'!H31-IF('📋 سجل الأصول'!I31="",0,'📋 سجل الأصول'!I31))*'📋 سجل الأصول'!J31/365*MAX(0,MIN(EOMONTH(DATE(2026,2,1),-1),IF('📋 سجل الأصول'!M31="",DATE(9999,12,31),'📋 سجل الأصول'!M31))-'📋 سجل الأصول'!G31+1))),0))</f>
        <v/>
      </c>
      <c r="I31" s="25" t="str">
        <f>IF('📋 سجل الأصول'!C31="","",IFERROR(MAX(0,MIN(('📋 سجل الأصول'!H31-IF('📋 سجل الأصول'!I31="",0,'📋 سجل الأصول'!I31)),('📋 سجل الأصول'!H31-IF('📋 سجل الأصول'!I31="",0,'📋 سجل الأصول'!I31))*'📋 سجل الأصول'!J31/365*MAX(0,MIN(EOMONTH(DATE(2026,3,1),0),IF('📋 سجل الأصول'!M31="",DATE(9999,12,31),'📋 سجل الأصول'!M31))-'📋 سجل الأصول'!G31+1))-MIN(('📋 سجل الأصول'!H31-IF('📋 سجل الأصول'!I31="",0,'📋 سجل الأصول'!I31)),('📋 سجل الأصول'!H31-IF('📋 سجل الأصول'!I31="",0,'📋 سجل الأصول'!I31))*'📋 سجل الأصول'!J31/365*MAX(0,MIN(EOMONTH(DATE(2026,3,1),-1),IF('📋 سجل الأصول'!M31="",DATE(9999,12,31),'📋 سجل الأصول'!M31))-'📋 سجل الأصول'!G31+1))),0))</f>
        <v/>
      </c>
      <c r="J31" s="25" t="str">
        <f>IF('📋 سجل الأصول'!C31="","",IFERROR(MAX(0,MIN(('📋 سجل الأصول'!H31-IF('📋 سجل الأصول'!I31="",0,'📋 سجل الأصول'!I31)),('📋 سجل الأصول'!H31-IF('📋 سجل الأصول'!I31="",0,'📋 سجل الأصول'!I31))*'📋 سجل الأصول'!J31/365*MAX(0,MIN(EOMONTH(DATE(2026,4,1),0),IF('📋 سجل الأصول'!M31="",DATE(9999,12,31),'📋 سجل الأصول'!M31))-'📋 سجل الأصول'!G31+1))-MIN(('📋 سجل الأصول'!H31-IF('📋 سجل الأصول'!I31="",0,'📋 سجل الأصول'!I31)),('📋 سجل الأصول'!H31-IF('📋 سجل الأصول'!I31="",0,'📋 سجل الأصول'!I31))*'📋 سجل الأصول'!J31/365*MAX(0,MIN(EOMONTH(DATE(2026,4,1),-1),IF('📋 سجل الأصول'!M31="",DATE(9999,12,31),'📋 سجل الأصول'!M31))-'📋 سجل الأصول'!G31+1))),0))</f>
        <v/>
      </c>
      <c r="K31" s="25" t="str">
        <f>IF('📋 سجل الأصول'!C31="","",IFERROR(MAX(0,MIN(('📋 سجل الأصول'!H31-IF('📋 سجل الأصول'!I31="",0,'📋 سجل الأصول'!I31)),('📋 سجل الأصول'!H31-IF('📋 سجل الأصول'!I31="",0,'📋 سجل الأصول'!I31))*'📋 سجل الأصول'!J31/365*MAX(0,MIN(EOMONTH(DATE(2026,5,1),0),IF('📋 سجل الأصول'!M31="",DATE(9999,12,31),'📋 سجل الأصول'!M31))-'📋 سجل الأصول'!G31+1))-MIN(('📋 سجل الأصول'!H31-IF('📋 سجل الأصول'!I31="",0,'📋 سجل الأصول'!I31)),('📋 سجل الأصول'!H31-IF('📋 سجل الأصول'!I31="",0,'📋 سجل الأصول'!I31))*'📋 سجل الأصول'!J31/365*MAX(0,MIN(EOMONTH(DATE(2026,5,1),-1),IF('📋 سجل الأصول'!M31="",DATE(9999,12,31),'📋 سجل الأصول'!M31))-'📋 سجل الأصول'!G31+1))),0))</f>
        <v/>
      </c>
      <c r="L31" s="25" t="str">
        <f>IF('📋 سجل الأصول'!C31="","",IFERROR(MAX(0,MIN(('📋 سجل الأصول'!H31-IF('📋 سجل الأصول'!I31="",0,'📋 سجل الأصول'!I31)),('📋 سجل الأصول'!H31-IF('📋 سجل الأصول'!I31="",0,'📋 سجل الأصول'!I31))*'📋 سجل الأصول'!J31/365*MAX(0,MIN(EOMONTH(DATE(2026,6,1),0),IF('📋 سجل الأصول'!M31="",DATE(9999,12,31),'📋 سجل الأصول'!M31))-'📋 سجل الأصول'!G31+1))-MIN(('📋 سجل الأصول'!H31-IF('📋 سجل الأصول'!I31="",0,'📋 سجل الأصول'!I31)),('📋 سجل الأصول'!H31-IF('📋 سجل الأصول'!I31="",0,'📋 سجل الأصول'!I31))*'📋 سجل الأصول'!J31/365*MAX(0,MIN(EOMONTH(DATE(2026,6,1),-1),IF('📋 سجل الأصول'!M31="",DATE(9999,12,31),'📋 سجل الأصول'!M31))-'📋 سجل الأصول'!G31+1))),0))</f>
        <v/>
      </c>
      <c r="M31" s="25" t="str">
        <f>IF('📋 سجل الأصول'!C31="","",IFERROR(MAX(0,MIN(('📋 سجل الأصول'!H31-IF('📋 سجل الأصول'!I31="",0,'📋 سجل الأصول'!I31)),('📋 سجل الأصول'!H31-IF('📋 سجل الأصول'!I31="",0,'📋 سجل الأصول'!I31))*'📋 سجل الأصول'!J31/365*MAX(0,MIN(EOMONTH(DATE(2026,7,1),0),IF('📋 سجل الأصول'!M31="",DATE(9999,12,31),'📋 سجل الأصول'!M31))-'📋 سجل الأصول'!G31+1))-MIN(('📋 سجل الأصول'!H31-IF('📋 سجل الأصول'!I31="",0,'📋 سجل الأصول'!I31)),('📋 سجل الأصول'!H31-IF('📋 سجل الأصول'!I31="",0,'📋 سجل الأصول'!I31))*'📋 سجل الأصول'!J31/365*MAX(0,MIN(EOMONTH(DATE(2026,7,1),-1),IF('📋 سجل الأصول'!M31="",DATE(9999,12,31),'📋 سجل الأصول'!M31))-'📋 سجل الأصول'!G31+1))),0))</f>
        <v/>
      </c>
      <c r="N31" s="25" t="str">
        <f>IF('📋 سجل الأصول'!C31="","",IFERROR(MAX(0,MIN(('📋 سجل الأصول'!H31-IF('📋 سجل الأصول'!I31="",0,'📋 سجل الأصول'!I31)),('📋 سجل الأصول'!H31-IF('📋 سجل الأصول'!I31="",0,'📋 سجل الأصول'!I31))*'📋 سجل الأصول'!J31/365*MAX(0,MIN(EOMONTH(DATE(2026,8,1),0),IF('📋 سجل الأصول'!M31="",DATE(9999,12,31),'📋 سجل الأصول'!M31))-'📋 سجل الأصول'!G31+1))-MIN(('📋 سجل الأصول'!H31-IF('📋 سجل الأصول'!I31="",0,'📋 سجل الأصول'!I31)),('📋 سجل الأصول'!H31-IF('📋 سجل الأصول'!I31="",0,'📋 سجل الأصول'!I31))*'📋 سجل الأصول'!J31/365*MAX(0,MIN(EOMONTH(DATE(2026,8,1),-1),IF('📋 سجل الأصول'!M31="",DATE(9999,12,31),'📋 سجل الأصول'!M31))-'📋 سجل الأصول'!G31+1))),0))</f>
        <v/>
      </c>
      <c r="O31" s="25" t="str">
        <f>IF('📋 سجل الأصول'!C31="","",IFERROR(MAX(0,MIN(('📋 سجل الأصول'!H31-IF('📋 سجل الأصول'!I31="",0,'📋 سجل الأصول'!I31)),('📋 سجل الأصول'!H31-IF('📋 سجل الأصول'!I31="",0,'📋 سجل الأصول'!I31))*'📋 سجل الأصول'!J31/365*MAX(0,MIN(EOMONTH(DATE(2026,9,1),0),IF('📋 سجل الأصول'!M31="",DATE(9999,12,31),'📋 سجل الأصول'!M31))-'📋 سجل الأصول'!G31+1))-MIN(('📋 سجل الأصول'!H31-IF('📋 سجل الأصول'!I31="",0,'📋 سجل الأصول'!I31)),('📋 سجل الأصول'!H31-IF('📋 سجل الأصول'!I31="",0,'📋 سجل الأصول'!I31))*'📋 سجل الأصول'!J31/365*MAX(0,MIN(EOMONTH(DATE(2026,9,1),-1),IF('📋 سجل الأصول'!M31="",DATE(9999,12,31),'📋 سجل الأصول'!M31))-'📋 سجل الأصول'!G31+1))),0))</f>
        <v/>
      </c>
      <c r="P31" s="25" t="str">
        <f>IF('📋 سجل الأصول'!C31="","",IFERROR(MAX(0,MIN(('📋 سجل الأصول'!H31-IF('📋 سجل الأصول'!I31="",0,'📋 سجل الأصول'!I31)),('📋 سجل الأصول'!H31-IF('📋 سجل الأصول'!I31="",0,'📋 سجل الأصول'!I31))*'📋 سجل الأصول'!J31/365*MAX(0,MIN(EOMONTH(DATE(2026,10,1),0),IF('📋 سجل الأصول'!M31="",DATE(9999,12,31),'📋 سجل الأصول'!M31))-'📋 سجل الأصول'!G31+1))-MIN(('📋 سجل الأصول'!H31-IF('📋 سجل الأصول'!I31="",0,'📋 سجل الأصول'!I31)),('📋 سجل الأصول'!H31-IF('📋 سجل الأصول'!I31="",0,'📋 سجل الأصول'!I31))*'📋 سجل الأصول'!J31/365*MAX(0,MIN(EOMONTH(DATE(2026,10,1),-1),IF('📋 سجل الأصول'!M31="",DATE(9999,12,31),'📋 سجل الأصول'!M31))-'📋 سجل الأصول'!G31+1))),0))</f>
        <v/>
      </c>
      <c r="Q31" s="25" t="str">
        <f>IF('📋 سجل الأصول'!C31="","",IFERROR(MAX(0,MIN(('📋 سجل الأصول'!H31-IF('📋 سجل الأصول'!I31="",0,'📋 سجل الأصول'!I31)),('📋 سجل الأصول'!H31-IF('📋 سجل الأصول'!I31="",0,'📋 سجل الأصول'!I31))*'📋 سجل الأصول'!J31/365*MAX(0,MIN(EOMONTH(DATE(2026,11,1),0),IF('📋 سجل الأصول'!M31="",DATE(9999,12,31),'📋 سجل الأصول'!M31))-'📋 سجل الأصول'!G31+1))-MIN(('📋 سجل الأصول'!H31-IF('📋 سجل الأصول'!I31="",0,'📋 سجل الأصول'!I31)),('📋 سجل الأصول'!H31-IF('📋 سجل الأصول'!I31="",0,'📋 سجل الأصول'!I31))*'📋 سجل الأصول'!J31/365*MAX(0,MIN(EOMONTH(DATE(2026,11,1),-1),IF('📋 سجل الأصول'!M31="",DATE(9999,12,31),'📋 سجل الأصول'!M31))-'📋 سجل الأصول'!G31+1))),0))</f>
        <v/>
      </c>
      <c r="R31" s="25" t="str">
        <f>IF('📋 سجل الأصول'!C31="","",IFERROR(MAX(0,MIN(('📋 سجل الأصول'!H31-IF('📋 سجل الأصول'!I31="",0,'📋 سجل الأصول'!I31)),('📋 سجل الأصول'!H31-IF('📋 سجل الأصول'!I31="",0,'📋 سجل الأصول'!I31))*'📋 سجل الأصول'!J31/365*MAX(0,MIN(EOMONTH(DATE(2026,12,1),0),IF('📋 سجل الأصول'!M31="",DATE(9999,12,31),'📋 سجل الأصول'!M31))-'📋 سجل الأصول'!G31+1))-MIN(('📋 سجل الأصول'!H31-IF('📋 سجل الأصول'!I31="",0,'📋 سجل الأصول'!I31)),('📋 سجل الأصول'!H31-IF('📋 سجل الأصول'!I31="",0,'📋 سجل الأصول'!I31))*'📋 سجل الأصول'!J31/365*MAX(0,MIN(EOMONTH(DATE(2026,12,1),-1),IF('📋 سجل الأصول'!M31="",DATE(9999,12,31),'📋 سجل الأصول'!M31))-'📋 سجل الأصول'!G31+1))),0))</f>
        <v/>
      </c>
    </row>
    <row r="32" spans="1:18" ht="24.75" customHeight="1" x14ac:dyDescent="0.25">
      <c r="A32" s="26" t="str">
        <f>IF('📋 سجل الأصول'!C32="","",'📋 سجل الأصول'!A32)</f>
        <v/>
      </c>
      <c r="B32" s="26" t="str">
        <f>IF('📋 سجل الأصول'!C32="","",'📋 سجل الأصول'!B32)</f>
        <v/>
      </c>
      <c r="C32" s="38" t="str">
        <f>IF('📋 سجل الأصول'!C32="","",'📋 سجل الأصول'!C32)</f>
        <v/>
      </c>
      <c r="D32" s="26" t="str">
        <f>IF('📋 سجل الأصول'!C32="","",'📋 سجل الأصول'!E32)</f>
        <v/>
      </c>
      <c r="E32" s="39" t="str">
        <f>IF('📋 سجل الأصول'!C32="","",'📋 سجل الأصول'!G32)</f>
        <v/>
      </c>
      <c r="F32" s="33" t="str">
        <f>IF('📋 سجل الأصول'!C32="","",'📋 سجل الأصول'!H32)</f>
        <v/>
      </c>
      <c r="G32" s="33" t="str">
        <f>IF('📋 سجل الأصول'!C32="","",IFERROR(MAX(0,MIN(('📋 سجل الأصول'!H32-IF('📋 سجل الأصول'!I32="",0,'📋 سجل الأصول'!I32)),('📋 سجل الأصول'!H32-IF('📋 سجل الأصول'!I32="",0,'📋 سجل الأصول'!I32))*'📋 سجل الأصول'!J32/365*MAX(0,MIN(EOMONTH(DATE(2026,1,1),0),IF('📋 سجل الأصول'!M32="",DATE(9999,12,31),'📋 سجل الأصول'!M32))-'📋 سجل الأصول'!G32+1))-MIN(('📋 سجل الأصول'!H32-IF('📋 سجل الأصول'!I32="",0,'📋 سجل الأصول'!I32)),('📋 سجل الأصول'!H32-IF('📋 سجل الأصول'!I32="",0,'📋 سجل الأصول'!I32))*'📋 سجل الأصول'!J32/365*MAX(0,MIN(EOMONTH(DATE(2026,1,1),-1),IF('📋 سجل الأصول'!M32="",DATE(9999,12,31),'📋 سجل الأصول'!M32))-'📋 سجل الأصول'!G32+1))),0))</f>
        <v/>
      </c>
      <c r="H32" s="33" t="str">
        <f>IF('📋 سجل الأصول'!C32="","",IFERROR(MAX(0,MIN(('📋 سجل الأصول'!H32-IF('📋 سجل الأصول'!I32="",0,'📋 سجل الأصول'!I32)),('📋 سجل الأصول'!H32-IF('📋 سجل الأصول'!I32="",0,'📋 سجل الأصول'!I32))*'📋 سجل الأصول'!J32/365*MAX(0,MIN(EOMONTH(DATE(2026,2,1),0),IF('📋 سجل الأصول'!M32="",DATE(9999,12,31),'📋 سجل الأصول'!M32))-'📋 سجل الأصول'!G32+1))-MIN(('📋 سجل الأصول'!H32-IF('📋 سجل الأصول'!I32="",0,'📋 سجل الأصول'!I32)),('📋 سجل الأصول'!H32-IF('📋 سجل الأصول'!I32="",0,'📋 سجل الأصول'!I32))*'📋 سجل الأصول'!J32/365*MAX(0,MIN(EOMONTH(DATE(2026,2,1),-1),IF('📋 سجل الأصول'!M32="",DATE(9999,12,31),'📋 سجل الأصول'!M32))-'📋 سجل الأصول'!G32+1))),0))</f>
        <v/>
      </c>
      <c r="I32" s="33" t="str">
        <f>IF('📋 سجل الأصول'!C32="","",IFERROR(MAX(0,MIN(('📋 سجل الأصول'!H32-IF('📋 سجل الأصول'!I32="",0,'📋 سجل الأصول'!I32)),('📋 سجل الأصول'!H32-IF('📋 سجل الأصول'!I32="",0,'📋 سجل الأصول'!I32))*'📋 سجل الأصول'!J32/365*MAX(0,MIN(EOMONTH(DATE(2026,3,1),0),IF('📋 سجل الأصول'!M32="",DATE(9999,12,31),'📋 سجل الأصول'!M32))-'📋 سجل الأصول'!G32+1))-MIN(('📋 سجل الأصول'!H32-IF('📋 سجل الأصول'!I32="",0,'📋 سجل الأصول'!I32)),('📋 سجل الأصول'!H32-IF('📋 سجل الأصول'!I32="",0,'📋 سجل الأصول'!I32))*'📋 سجل الأصول'!J32/365*MAX(0,MIN(EOMONTH(DATE(2026,3,1),-1),IF('📋 سجل الأصول'!M32="",DATE(9999,12,31),'📋 سجل الأصول'!M32))-'📋 سجل الأصول'!G32+1))),0))</f>
        <v/>
      </c>
      <c r="J32" s="33" t="str">
        <f>IF('📋 سجل الأصول'!C32="","",IFERROR(MAX(0,MIN(('📋 سجل الأصول'!H32-IF('📋 سجل الأصول'!I32="",0,'📋 سجل الأصول'!I32)),('📋 سجل الأصول'!H32-IF('📋 سجل الأصول'!I32="",0,'📋 سجل الأصول'!I32))*'📋 سجل الأصول'!J32/365*MAX(0,MIN(EOMONTH(DATE(2026,4,1),0),IF('📋 سجل الأصول'!M32="",DATE(9999,12,31),'📋 سجل الأصول'!M32))-'📋 سجل الأصول'!G32+1))-MIN(('📋 سجل الأصول'!H32-IF('📋 سجل الأصول'!I32="",0,'📋 سجل الأصول'!I32)),('📋 سجل الأصول'!H32-IF('📋 سجل الأصول'!I32="",0,'📋 سجل الأصول'!I32))*'📋 سجل الأصول'!J32/365*MAX(0,MIN(EOMONTH(DATE(2026,4,1),-1),IF('📋 سجل الأصول'!M32="",DATE(9999,12,31),'📋 سجل الأصول'!M32))-'📋 سجل الأصول'!G32+1))),0))</f>
        <v/>
      </c>
      <c r="K32" s="33" t="str">
        <f>IF('📋 سجل الأصول'!C32="","",IFERROR(MAX(0,MIN(('📋 سجل الأصول'!H32-IF('📋 سجل الأصول'!I32="",0,'📋 سجل الأصول'!I32)),('📋 سجل الأصول'!H32-IF('📋 سجل الأصول'!I32="",0,'📋 سجل الأصول'!I32))*'📋 سجل الأصول'!J32/365*MAX(0,MIN(EOMONTH(DATE(2026,5,1),0),IF('📋 سجل الأصول'!M32="",DATE(9999,12,31),'📋 سجل الأصول'!M32))-'📋 سجل الأصول'!G32+1))-MIN(('📋 سجل الأصول'!H32-IF('📋 سجل الأصول'!I32="",0,'📋 سجل الأصول'!I32)),('📋 سجل الأصول'!H32-IF('📋 سجل الأصول'!I32="",0,'📋 سجل الأصول'!I32))*'📋 سجل الأصول'!J32/365*MAX(0,MIN(EOMONTH(DATE(2026,5,1),-1),IF('📋 سجل الأصول'!M32="",DATE(9999,12,31),'📋 سجل الأصول'!M32))-'📋 سجل الأصول'!G32+1))),0))</f>
        <v/>
      </c>
      <c r="L32" s="33" t="str">
        <f>IF('📋 سجل الأصول'!C32="","",IFERROR(MAX(0,MIN(('📋 سجل الأصول'!H32-IF('📋 سجل الأصول'!I32="",0,'📋 سجل الأصول'!I32)),('📋 سجل الأصول'!H32-IF('📋 سجل الأصول'!I32="",0,'📋 سجل الأصول'!I32))*'📋 سجل الأصول'!J32/365*MAX(0,MIN(EOMONTH(DATE(2026,6,1),0),IF('📋 سجل الأصول'!M32="",DATE(9999,12,31),'📋 سجل الأصول'!M32))-'📋 سجل الأصول'!G32+1))-MIN(('📋 سجل الأصول'!H32-IF('📋 سجل الأصول'!I32="",0,'📋 سجل الأصول'!I32)),('📋 سجل الأصول'!H32-IF('📋 سجل الأصول'!I32="",0,'📋 سجل الأصول'!I32))*'📋 سجل الأصول'!J32/365*MAX(0,MIN(EOMONTH(DATE(2026,6,1),-1),IF('📋 سجل الأصول'!M32="",DATE(9999,12,31),'📋 سجل الأصول'!M32))-'📋 سجل الأصول'!G32+1))),0))</f>
        <v/>
      </c>
      <c r="M32" s="33" t="str">
        <f>IF('📋 سجل الأصول'!C32="","",IFERROR(MAX(0,MIN(('📋 سجل الأصول'!H32-IF('📋 سجل الأصول'!I32="",0,'📋 سجل الأصول'!I32)),('📋 سجل الأصول'!H32-IF('📋 سجل الأصول'!I32="",0,'📋 سجل الأصول'!I32))*'📋 سجل الأصول'!J32/365*MAX(0,MIN(EOMONTH(DATE(2026,7,1),0),IF('📋 سجل الأصول'!M32="",DATE(9999,12,31),'📋 سجل الأصول'!M32))-'📋 سجل الأصول'!G32+1))-MIN(('📋 سجل الأصول'!H32-IF('📋 سجل الأصول'!I32="",0,'📋 سجل الأصول'!I32)),('📋 سجل الأصول'!H32-IF('📋 سجل الأصول'!I32="",0,'📋 سجل الأصول'!I32))*'📋 سجل الأصول'!J32/365*MAX(0,MIN(EOMONTH(DATE(2026,7,1),-1),IF('📋 سجل الأصول'!M32="",DATE(9999,12,31),'📋 سجل الأصول'!M32))-'📋 سجل الأصول'!G32+1))),0))</f>
        <v/>
      </c>
      <c r="N32" s="33" t="str">
        <f>IF('📋 سجل الأصول'!C32="","",IFERROR(MAX(0,MIN(('📋 سجل الأصول'!H32-IF('📋 سجل الأصول'!I32="",0,'📋 سجل الأصول'!I32)),('📋 سجل الأصول'!H32-IF('📋 سجل الأصول'!I32="",0,'📋 سجل الأصول'!I32))*'📋 سجل الأصول'!J32/365*MAX(0,MIN(EOMONTH(DATE(2026,8,1),0),IF('📋 سجل الأصول'!M32="",DATE(9999,12,31),'📋 سجل الأصول'!M32))-'📋 سجل الأصول'!G32+1))-MIN(('📋 سجل الأصول'!H32-IF('📋 سجل الأصول'!I32="",0,'📋 سجل الأصول'!I32)),('📋 سجل الأصول'!H32-IF('📋 سجل الأصول'!I32="",0,'📋 سجل الأصول'!I32))*'📋 سجل الأصول'!J32/365*MAX(0,MIN(EOMONTH(DATE(2026,8,1),-1),IF('📋 سجل الأصول'!M32="",DATE(9999,12,31),'📋 سجل الأصول'!M32))-'📋 سجل الأصول'!G32+1))),0))</f>
        <v/>
      </c>
      <c r="O32" s="33" t="str">
        <f>IF('📋 سجل الأصول'!C32="","",IFERROR(MAX(0,MIN(('📋 سجل الأصول'!H32-IF('📋 سجل الأصول'!I32="",0,'📋 سجل الأصول'!I32)),('📋 سجل الأصول'!H32-IF('📋 سجل الأصول'!I32="",0,'📋 سجل الأصول'!I32))*'📋 سجل الأصول'!J32/365*MAX(0,MIN(EOMONTH(DATE(2026,9,1),0),IF('📋 سجل الأصول'!M32="",DATE(9999,12,31),'📋 سجل الأصول'!M32))-'📋 سجل الأصول'!G32+1))-MIN(('📋 سجل الأصول'!H32-IF('📋 سجل الأصول'!I32="",0,'📋 سجل الأصول'!I32)),('📋 سجل الأصول'!H32-IF('📋 سجل الأصول'!I32="",0,'📋 سجل الأصول'!I32))*'📋 سجل الأصول'!J32/365*MAX(0,MIN(EOMONTH(DATE(2026,9,1),-1),IF('📋 سجل الأصول'!M32="",DATE(9999,12,31),'📋 سجل الأصول'!M32))-'📋 سجل الأصول'!G32+1))),0))</f>
        <v/>
      </c>
      <c r="P32" s="33" t="str">
        <f>IF('📋 سجل الأصول'!C32="","",IFERROR(MAX(0,MIN(('📋 سجل الأصول'!H32-IF('📋 سجل الأصول'!I32="",0,'📋 سجل الأصول'!I32)),('📋 سجل الأصول'!H32-IF('📋 سجل الأصول'!I32="",0,'📋 سجل الأصول'!I32))*'📋 سجل الأصول'!J32/365*MAX(0,MIN(EOMONTH(DATE(2026,10,1),0),IF('📋 سجل الأصول'!M32="",DATE(9999,12,31),'📋 سجل الأصول'!M32))-'📋 سجل الأصول'!G32+1))-MIN(('📋 سجل الأصول'!H32-IF('📋 سجل الأصول'!I32="",0,'📋 سجل الأصول'!I32)),('📋 سجل الأصول'!H32-IF('📋 سجل الأصول'!I32="",0,'📋 سجل الأصول'!I32))*'📋 سجل الأصول'!J32/365*MAX(0,MIN(EOMONTH(DATE(2026,10,1),-1),IF('📋 سجل الأصول'!M32="",DATE(9999,12,31),'📋 سجل الأصول'!M32))-'📋 سجل الأصول'!G32+1))),0))</f>
        <v/>
      </c>
      <c r="Q32" s="33" t="str">
        <f>IF('📋 سجل الأصول'!C32="","",IFERROR(MAX(0,MIN(('📋 سجل الأصول'!H32-IF('📋 سجل الأصول'!I32="",0,'📋 سجل الأصول'!I32)),('📋 سجل الأصول'!H32-IF('📋 سجل الأصول'!I32="",0,'📋 سجل الأصول'!I32))*'📋 سجل الأصول'!J32/365*MAX(0,MIN(EOMONTH(DATE(2026,11,1),0),IF('📋 سجل الأصول'!M32="",DATE(9999,12,31),'📋 سجل الأصول'!M32))-'📋 سجل الأصول'!G32+1))-MIN(('📋 سجل الأصول'!H32-IF('📋 سجل الأصول'!I32="",0,'📋 سجل الأصول'!I32)),('📋 سجل الأصول'!H32-IF('📋 سجل الأصول'!I32="",0,'📋 سجل الأصول'!I32))*'📋 سجل الأصول'!J32/365*MAX(0,MIN(EOMONTH(DATE(2026,11,1),-1),IF('📋 سجل الأصول'!M32="",DATE(9999,12,31),'📋 سجل الأصول'!M32))-'📋 سجل الأصول'!G32+1))),0))</f>
        <v/>
      </c>
      <c r="R32" s="33" t="str">
        <f>IF('📋 سجل الأصول'!C32="","",IFERROR(MAX(0,MIN(('📋 سجل الأصول'!H32-IF('📋 سجل الأصول'!I32="",0,'📋 سجل الأصول'!I32)),('📋 سجل الأصول'!H32-IF('📋 سجل الأصول'!I32="",0,'📋 سجل الأصول'!I32))*'📋 سجل الأصول'!J32/365*MAX(0,MIN(EOMONTH(DATE(2026,12,1),0),IF('📋 سجل الأصول'!M32="",DATE(9999,12,31),'📋 سجل الأصول'!M32))-'📋 سجل الأصول'!G32+1))-MIN(('📋 سجل الأصول'!H32-IF('📋 سجل الأصول'!I32="",0,'📋 سجل الأصول'!I32)),('📋 سجل الأصول'!H32-IF('📋 سجل الأصول'!I32="",0,'📋 سجل الأصول'!I32))*'📋 سجل الأصول'!J32/365*MAX(0,MIN(EOMONTH(DATE(2026,12,1),-1),IF('📋 سجل الأصول'!M32="",DATE(9999,12,31),'📋 سجل الأصول'!M32))-'📋 سجل الأصول'!G32+1))),0))</f>
        <v/>
      </c>
    </row>
    <row r="33" spans="1:18" ht="24.75" customHeight="1" x14ac:dyDescent="0.25">
      <c r="A33" s="18" t="str">
        <f>IF('📋 سجل الأصول'!C33="","",'📋 سجل الأصول'!A33)</f>
        <v/>
      </c>
      <c r="B33" s="18" t="str">
        <f>IF('📋 سجل الأصول'!C33="","",'📋 سجل الأصول'!B33)</f>
        <v/>
      </c>
      <c r="C33" s="36" t="str">
        <f>IF('📋 سجل الأصول'!C33="","",'📋 سجل الأصول'!C33)</f>
        <v/>
      </c>
      <c r="D33" s="18" t="str">
        <f>IF('📋 سجل الأصول'!C33="","",'📋 سجل الأصول'!E33)</f>
        <v/>
      </c>
      <c r="E33" s="37" t="str">
        <f>IF('📋 سجل الأصول'!C33="","",'📋 سجل الأصول'!G33)</f>
        <v/>
      </c>
      <c r="F33" s="25" t="str">
        <f>IF('📋 سجل الأصول'!C33="","",'📋 سجل الأصول'!H33)</f>
        <v/>
      </c>
      <c r="G33" s="25" t="str">
        <f>IF('📋 سجل الأصول'!C33="","",IFERROR(MAX(0,MIN(('📋 سجل الأصول'!H33-IF('📋 سجل الأصول'!I33="",0,'📋 سجل الأصول'!I33)),('📋 سجل الأصول'!H33-IF('📋 سجل الأصول'!I33="",0,'📋 سجل الأصول'!I33))*'📋 سجل الأصول'!J33/365*MAX(0,MIN(EOMONTH(DATE(2026,1,1),0),IF('📋 سجل الأصول'!M33="",DATE(9999,12,31),'📋 سجل الأصول'!M33))-'📋 سجل الأصول'!G33+1))-MIN(('📋 سجل الأصول'!H33-IF('📋 سجل الأصول'!I33="",0,'📋 سجل الأصول'!I33)),('📋 سجل الأصول'!H33-IF('📋 سجل الأصول'!I33="",0,'📋 سجل الأصول'!I33))*'📋 سجل الأصول'!J33/365*MAX(0,MIN(EOMONTH(DATE(2026,1,1),-1),IF('📋 سجل الأصول'!M33="",DATE(9999,12,31),'📋 سجل الأصول'!M33))-'📋 سجل الأصول'!G33+1))),0))</f>
        <v/>
      </c>
      <c r="H33" s="25" t="str">
        <f>IF('📋 سجل الأصول'!C33="","",IFERROR(MAX(0,MIN(('📋 سجل الأصول'!H33-IF('📋 سجل الأصول'!I33="",0,'📋 سجل الأصول'!I33)),('📋 سجل الأصول'!H33-IF('📋 سجل الأصول'!I33="",0,'📋 سجل الأصول'!I33))*'📋 سجل الأصول'!J33/365*MAX(0,MIN(EOMONTH(DATE(2026,2,1),0),IF('📋 سجل الأصول'!M33="",DATE(9999,12,31),'📋 سجل الأصول'!M33))-'📋 سجل الأصول'!G33+1))-MIN(('📋 سجل الأصول'!H33-IF('📋 سجل الأصول'!I33="",0,'📋 سجل الأصول'!I33)),('📋 سجل الأصول'!H33-IF('📋 سجل الأصول'!I33="",0,'📋 سجل الأصول'!I33))*'📋 سجل الأصول'!J33/365*MAX(0,MIN(EOMONTH(DATE(2026,2,1),-1),IF('📋 سجل الأصول'!M33="",DATE(9999,12,31),'📋 سجل الأصول'!M33))-'📋 سجل الأصول'!G33+1))),0))</f>
        <v/>
      </c>
      <c r="I33" s="25" t="str">
        <f>IF('📋 سجل الأصول'!C33="","",IFERROR(MAX(0,MIN(('📋 سجل الأصول'!H33-IF('📋 سجل الأصول'!I33="",0,'📋 سجل الأصول'!I33)),('📋 سجل الأصول'!H33-IF('📋 سجل الأصول'!I33="",0,'📋 سجل الأصول'!I33))*'📋 سجل الأصول'!J33/365*MAX(0,MIN(EOMONTH(DATE(2026,3,1),0),IF('📋 سجل الأصول'!M33="",DATE(9999,12,31),'📋 سجل الأصول'!M33))-'📋 سجل الأصول'!G33+1))-MIN(('📋 سجل الأصول'!H33-IF('📋 سجل الأصول'!I33="",0,'📋 سجل الأصول'!I33)),('📋 سجل الأصول'!H33-IF('📋 سجل الأصول'!I33="",0,'📋 سجل الأصول'!I33))*'📋 سجل الأصول'!J33/365*MAX(0,MIN(EOMONTH(DATE(2026,3,1),-1),IF('📋 سجل الأصول'!M33="",DATE(9999,12,31),'📋 سجل الأصول'!M33))-'📋 سجل الأصول'!G33+1))),0))</f>
        <v/>
      </c>
      <c r="J33" s="25" t="str">
        <f>IF('📋 سجل الأصول'!C33="","",IFERROR(MAX(0,MIN(('📋 سجل الأصول'!H33-IF('📋 سجل الأصول'!I33="",0,'📋 سجل الأصول'!I33)),('📋 سجل الأصول'!H33-IF('📋 سجل الأصول'!I33="",0,'📋 سجل الأصول'!I33))*'📋 سجل الأصول'!J33/365*MAX(0,MIN(EOMONTH(DATE(2026,4,1),0),IF('📋 سجل الأصول'!M33="",DATE(9999,12,31),'📋 سجل الأصول'!M33))-'📋 سجل الأصول'!G33+1))-MIN(('📋 سجل الأصول'!H33-IF('📋 سجل الأصول'!I33="",0,'📋 سجل الأصول'!I33)),('📋 سجل الأصول'!H33-IF('📋 سجل الأصول'!I33="",0,'📋 سجل الأصول'!I33))*'📋 سجل الأصول'!J33/365*MAX(0,MIN(EOMONTH(DATE(2026,4,1),-1),IF('📋 سجل الأصول'!M33="",DATE(9999,12,31),'📋 سجل الأصول'!M33))-'📋 سجل الأصول'!G33+1))),0))</f>
        <v/>
      </c>
      <c r="K33" s="25" t="str">
        <f>IF('📋 سجل الأصول'!C33="","",IFERROR(MAX(0,MIN(('📋 سجل الأصول'!H33-IF('📋 سجل الأصول'!I33="",0,'📋 سجل الأصول'!I33)),('📋 سجل الأصول'!H33-IF('📋 سجل الأصول'!I33="",0,'📋 سجل الأصول'!I33))*'📋 سجل الأصول'!J33/365*MAX(0,MIN(EOMONTH(DATE(2026,5,1),0),IF('📋 سجل الأصول'!M33="",DATE(9999,12,31),'📋 سجل الأصول'!M33))-'📋 سجل الأصول'!G33+1))-MIN(('📋 سجل الأصول'!H33-IF('📋 سجل الأصول'!I33="",0,'📋 سجل الأصول'!I33)),('📋 سجل الأصول'!H33-IF('📋 سجل الأصول'!I33="",0,'📋 سجل الأصول'!I33))*'📋 سجل الأصول'!J33/365*MAX(0,MIN(EOMONTH(DATE(2026,5,1),-1),IF('📋 سجل الأصول'!M33="",DATE(9999,12,31),'📋 سجل الأصول'!M33))-'📋 سجل الأصول'!G33+1))),0))</f>
        <v/>
      </c>
      <c r="L33" s="25" t="str">
        <f>IF('📋 سجل الأصول'!C33="","",IFERROR(MAX(0,MIN(('📋 سجل الأصول'!H33-IF('📋 سجل الأصول'!I33="",0,'📋 سجل الأصول'!I33)),('📋 سجل الأصول'!H33-IF('📋 سجل الأصول'!I33="",0,'📋 سجل الأصول'!I33))*'📋 سجل الأصول'!J33/365*MAX(0,MIN(EOMONTH(DATE(2026,6,1),0),IF('📋 سجل الأصول'!M33="",DATE(9999,12,31),'📋 سجل الأصول'!M33))-'📋 سجل الأصول'!G33+1))-MIN(('📋 سجل الأصول'!H33-IF('📋 سجل الأصول'!I33="",0,'📋 سجل الأصول'!I33)),('📋 سجل الأصول'!H33-IF('📋 سجل الأصول'!I33="",0,'📋 سجل الأصول'!I33))*'📋 سجل الأصول'!J33/365*MAX(0,MIN(EOMONTH(DATE(2026,6,1),-1),IF('📋 سجل الأصول'!M33="",DATE(9999,12,31),'📋 سجل الأصول'!M33))-'📋 سجل الأصول'!G33+1))),0))</f>
        <v/>
      </c>
      <c r="M33" s="25" t="str">
        <f>IF('📋 سجل الأصول'!C33="","",IFERROR(MAX(0,MIN(('📋 سجل الأصول'!H33-IF('📋 سجل الأصول'!I33="",0,'📋 سجل الأصول'!I33)),('📋 سجل الأصول'!H33-IF('📋 سجل الأصول'!I33="",0,'📋 سجل الأصول'!I33))*'📋 سجل الأصول'!J33/365*MAX(0,MIN(EOMONTH(DATE(2026,7,1),0),IF('📋 سجل الأصول'!M33="",DATE(9999,12,31),'📋 سجل الأصول'!M33))-'📋 سجل الأصول'!G33+1))-MIN(('📋 سجل الأصول'!H33-IF('📋 سجل الأصول'!I33="",0,'📋 سجل الأصول'!I33)),('📋 سجل الأصول'!H33-IF('📋 سجل الأصول'!I33="",0,'📋 سجل الأصول'!I33))*'📋 سجل الأصول'!J33/365*MAX(0,MIN(EOMONTH(DATE(2026,7,1),-1),IF('📋 سجل الأصول'!M33="",DATE(9999,12,31),'📋 سجل الأصول'!M33))-'📋 سجل الأصول'!G33+1))),0))</f>
        <v/>
      </c>
      <c r="N33" s="25" t="str">
        <f>IF('📋 سجل الأصول'!C33="","",IFERROR(MAX(0,MIN(('📋 سجل الأصول'!H33-IF('📋 سجل الأصول'!I33="",0,'📋 سجل الأصول'!I33)),('📋 سجل الأصول'!H33-IF('📋 سجل الأصول'!I33="",0,'📋 سجل الأصول'!I33))*'📋 سجل الأصول'!J33/365*MAX(0,MIN(EOMONTH(DATE(2026,8,1),0),IF('📋 سجل الأصول'!M33="",DATE(9999,12,31),'📋 سجل الأصول'!M33))-'📋 سجل الأصول'!G33+1))-MIN(('📋 سجل الأصول'!H33-IF('📋 سجل الأصول'!I33="",0,'📋 سجل الأصول'!I33)),('📋 سجل الأصول'!H33-IF('📋 سجل الأصول'!I33="",0,'📋 سجل الأصول'!I33))*'📋 سجل الأصول'!J33/365*MAX(0,MIN(EOMONTH(DATE(2026,8,1),-1),IF('📋 سجل الأصول'!M33="",DATE(9999,12,31),'📋 سجل الأصول'!M33))-'📋 سجل الأصول'!G33+1))),0))</f>
        <v/>
      </c>
      <c r="O33" s="25" t="str">
        <f>IF('📋 سجل الأصول'!C33="","",IFERROR(MAX(0,MIN(('📋 سجل الأصول'!H33-IF('📋 سجل الأصول'!I33="",0,'📋 سجل الأصول'!I33)),('📋 سجل الأصول'!H33-IF('📋 سجل الأصول'!I33="",0,'📋 سجل الأصول'!I33))*'📋 سجل الأصول'!J33/365*MAX(0,MIN(EOMONTH(DATE(2026,9,1),0),IF('📋 سجل الأصول'!M33="",DATE(9999,12,31),'📋 سجل الأصول'!M33))-'📋 سجل الأصول'!G33+1))-MIN(('📋 سجل الأصول'!H33-IF('📋 سجل الأصول'!I33="",0,'📋 سجل الأصول'!I33)),('📋 سجل الأصول'!H33-IF('📋 سجل الأصول'!I33="",0,'📋 سجل الأصول'!I33))*'📋 سجل الأصول'!J33/365*MAX(0,MIN(EOMONTH(DATE(2026,9,1),-1),IF('📋 سجل الأصول'!M33="",DATE(9999,12,31),'📋 سجل الأصول'!M33))-'📋 سجل الأصول'!G33+1))),0))</f>
        <v/>
      </c>
      <c r="P33" s="25" t="str">
        <f>IF('📋 سجل الأصول'!C33="","",IFERROR(MAX(0,MIN(('📋 سجل الأصول'!H33-IF('📋 سجل الأصول'!I33="",0,'📋 سجل الأصول'!I33)),('📋 سجل الأصول'!H33-IF('📋 سجل الأصول'!I33="",0,'📋 سجل الأصول'!I33))*'📋 سجل الأصول'!J33/365*MAX(0,MIN(EOMONTH(DATE(2026,10,1),0),IF('📋 سجل الأصول'!M33="",DATE(9999,12,31),'📋 سجل الأصول'!M33))-'📋 سجل الأصول'!G33+1))-MIN(('📋 سجل الأصول'!H33-IF('📋 سجل الأصول'!I33="",0,'📋 سجل الأصول'!I33)),('📋 سجل الأصول'!H33-IF('📋 سجل الأصول'!I33="",0,'📋 سجل الأصول'!I33))*'📋 سجل الأصول'!J33/365*MAX(0,MIN(EOMONTH(DATE(2026,10,1),-1),IF('📋 سجل الأصول'!M33="",DATE(9999,12,31),'📋 سجل الأصول'!M33))-'📋 سجل الأصول'!G33+1))),0))</f>
        <v/>
      </c>
      <c r="Q33" s="25" t="str">
        <f>IF('📋 سجل الأصول'!C33="","",IFERROR(MAX(0,MIN(('📋 سجل الأصول'!H33-IF('📋 سجل الأصول'!I33="",0,'📋 سجل الأصول'!I33)),('📋 سجل الأصول'!H33-IF('📋 سجل الأصول'!I33="",0,'📋 سجل الأصول'!I33))*'📋 سجل الأصول'!J33/365*MAX(0,MIN(EOMONTH(DATE(2026,11,1),0),IF('📋 سجل الأصول'!M33="",DATE(9999,12,31),'📋 سجل الأصول'!M33))-'📋 سجل الأصول'!G33+1))-MIN(('📋 سجل الأصول'!H33-IF('📋 سجل الأصول'!I33="",0,'📋 سجل الأصول'!I33)),('📋 سجل الأصول'!H33-IF('📋 سجل الأصول'!I33="",0,'📋 سجل الأصول'!I33))*'📋 سجل الأصول'!J33/365*MAX(0,MIN(EOMONTH(DATE(2026,11,1),-1),IF('📋 سجل الأصول'!M33="",DATE(9999,12,31),'📋 سجل الأصول'!M33))-'📋 سجل الأصول'!G33+1))),0))</f>
        <v/>
      </c>
      <c r="R33" s="25" t="str">
        <f>IF('📋 سجل الأصول'!C33="","",IFERROR(MAX(0,MIN(('📋 سجل الأصول'!H33-IF('📋 سجل الأصول'!I33="",0,'📋 سجل الأصول'!I33)),('📋 سجل الأصول'!H33-IF('📋 سجل الأصول'!I33="",0,'📋 سجل الأصول'!I33))*'📋 سجل الأصول'!J33/365*MAX(0,MIN(EOMONTH(DATE(2026,12,1),0),IF('📋 سجل الأصول'!M33="",DATE(9999,12,31),'📋 سجل الأصول'!M33))-'📋 سجل الأصول'!G33+1))-MIN(('📋 سجل الأصول'!H33-IF('📋 سجل الأصول'!I33="",0,'📋 سجل الأصول'!I33)),('📋 سجل الأصول'!H33-IF('📋 سجل الأصول'!I33="",0,'📋 سجل الأصول'!I33))*'📋 سجل الأصول'!J33/365*MAX(0,MIN(EOMONTH(DATE(2026,12,1),-1),IF('📋 سجل الأصول'!M33="",DATE(9999,12,31),'📋 سجل الأصول'!M33))-'📋 سجل الأصول'!G33+1))),0))</f>
        <v/>
      </c>
    </row>
    <row r="34" spans="1:18" ht="24.75" customHeight="1" x14ac:dyDescent="0.25">
      <c r="A34" s="26" t="str">
        <f>IF('📋 سجل الأصول'!C34="","",'📋 سجل الأصول'!A34)</f>
        <v/>
      </c>
      <c r="B34" s="26" t="str">
        <f>IF('📋 سجل الأصول'!C34="","",'📋 سجل الأصول'!B34)</f>
        <v/>
      </c>
      <c r="C34" s="38" t="str">
        <f>IF('📋 سجل الأصول'!C34="","",'📋 سجل الأصول'!C34)</f>
        <v/>
      </c>
      <c r="D34" s="26" t="str">
        <f>IF('📋 سجل الأصول'!C34="","",'📋 سجل الأصول'!E34)</f>
        <v/>
      </c>
      <c r="E34" s="39" t="str">
        <f>IF('📋 سجل الأصول'!C34="","",'📋 سجل الأصول'!G34)</f>
        <v/>
      </c>
      <c r="F34" s="33" t="str">
        <f>IF('📋 سجل الأصول'!C34="","",'📋 سجل الأصول'!H34)</f>
        <v/>
      </c>
      <c r="G34" s="33" t="str">
        <f>IF('📋 سجل الأصول'!C34="","",IFERROR(MAX(0,MIN(('📋 سجل الأصول'!H34-IF('📋 سجل الأصول'!I34="",0,'📋 سجل الأصول'!I34)),('📋 سجل الأصول'!H34-IF('📋 سجل الأصول'!I34="",0,'📋 سجل الأصول'!I34))*'📋 سجل الأصول'!J34/365*MAX(0,MIN(EOMONTH(DATE(2026,1,1),0),IF('📋 سجل الأصول'!M34="",DATE(9999,12,31),'📋 سجل الأصول'!M34))-'📋 سجل الأصول'!G34+1))-MIN(('📋 سجل الأصول'!H34-IF('📋 سجل الأصول'!I34="",0,'📋 سجل الأصول'!I34)),('📋 سجل الأصول'!H34-IF('📋 سجل الأصول'!I34="",0,'📋 سجل الأصول'!I34))*'📋 سجل الأصول'!J34/365*MAX(0,MIN(EOMONTH(DATE(2026,1,1),-1),IF('📋 سجل الأصول'!M34="",DATE(9999,12,31),'📋 سجل الأصول'!M34))-'📋 سجل الأصول'!G34+1))),0))</f>
        <v/>
      </c>
      <c r="H34" s="33" t="str">
        <f>IF('📋 سجل الأصول'!C34="","",IFERROR(MAX(0,MIN(('📋 سجل الأصول'!H34-IF('📋 سجل الأصول'!I34="",0,'📋 سجل الأصول'!I34)),('📋 سجل الأصول'!H34-IF('📋 سجل الأصول'!I34="",0,'📋 سجل الأصول'!I34))*'📋 سجل الأصول'!J34/365*MAX(0,MIN(EOMONTH(DATE(2026,2,1),0),IF('📋 سجل الأصول'!M34="",DATE(9999,12,31),'📋 سجل الأصول'!M34))-'📋 سجل الأصول'!G34+1))-MIN(('📋 سجل الأصول'!H34-IF('📋 سجل الأصول'!I34="",0,'📋 سجل الأصول'!I34)),('📋 سجل الأصول'!H34-IF('📋 سجل الأصول'!I34="",0,'📋 سجل الأصول'!I34))*'📋 سجل الأصول'!J34/365*MAX(0,MIN(EOMONTH(DATE(2026,2,1),-1),IF('📋 سجل الأصول'!M34="",DATE(9999,12,31),'📋 سجل الأصول'!M34))-'📋 سجل الأصول'!G34+1))),0))</f>
        <v/>
      </c>
      <c r="I34" s="33" t="str">
        <f>IF('📋 سجل الأصول'!C34="","",IFERROR(MAX(0,MIN(('📋 سجل الأصول'!H34-IF('📋 سجل الأصول'!I34="",0,'📋 سجل الأصول'!I34)),('📋 سجل الأصول'!H34-IF('📋 سجل الأصول'!I34="",0,'📋 سجل الأصول'!I34))*'📋 سجل الأصول'!J34/365*MAX(0,MIN(EOMONTH(DATE(2026,3,1),0),IF('📋 سجل الأصول'!M34="",DATE(9999,12,31),'📋 سجل الأصول'!M34))-'📋 سجل الأصول'!G34+1))-MIN(('📋 سجل الأصول'!H34-IF('📋 سجل الأصول'!I34="",0,'📋 سجل الأصول'!I34)),('📋 سجل الأصول'!H34-IF('📋 سجل الأصول'!I34="",0,'📋 سجل الأصول'!I34))*'📋 سجل الأصول'!J34/365*MAX(0,MIN(EOMONTH(DATE(2026,3,1),-1),IF('📋 سجل الأصول'!M34="",DATE(9999,12,31),'📋 سجل الأصول'!M34))-'📋 سجل الأصول'!G34+1))),0))</f>
        <v/>
      </c>
      <c r="J34" s="33" t="str">
        <f>IF('📋 سجل الأصول'!C34="","",IFERROR(MAX(0,MIN(('📋 سجل الأصول'!H34-IF('📋 سجل الأصول'!I34="",0,'📋 سجل الأصول'!I34)),('📋 سجل الأصول'!H34-IF('📋 سجل الأصول'!I34="",0,'📋 سجل الأصول'!I34))*'📋 سجل الأصول'!J34/365*MAX(0,MIN(EOMONTH(DATE(2026,4,1),0),IF('📋 سجل الأصول'!M34="",DATE(9999,12,31),'📋 سجل الأصول'!M34))-'📋 سجل الأصول'!G34+1))-MIN(('📋 سجل الأصول'!H34-IF('📋 سجل الأصول'!I34="",0,'📋 سجل الأصول'!I34)),('📋 سجل الأصول'!H34-IF('📋 سجل الأصول'!I34="",0,'📋 سجل الأصول'!I34))*'📋 سجل الأصول'!J34/365*MAX(0,MIN(EOMONTH(DATE(2026,4,1),-1),IF('📋 سجل الأصول'!M34="",DATE(9999,12,31),'📋 سجل الأصول'!M34))-'📋 سجل الأصول'!G34+1))),0))</f>
        <v/>
      </c>
      <c r="K34" s="33" t="str">
        <f>IF('📋 سجل الأصول'!C34="","",IFERROR(MAX(0,MIN(('📋 سجل الأصول'!H34-IF('📋 سجل الأصول'!I34="",0,'📋 سجل الأصول'!I34)),('📋 سجل الأصول'!H34-IF('📋 سجل الأصول'!I34="",0,'📋 سجل الأصول'!I34))*'📋 سجل الأصول'!J34/365*MAX(0,MIN(EOMONTH(DATE(2026,5,1),0),IF('📋 سجل الأصول'!M34="",DATE(9999,12,31),'📋 سجل الأصول'!M34))-'📋 سجل الأصول'!G34+1))-MIN(('📋 سجل الأصول'!H34-IF('📋 سجل الأصول'!I34="",0,'📋 سجل الأصول'!I34)),('📋 سجل الأصول'!H34-IF('📋 سجل الأصول'!I34="",0,'📋 سجل الأصول'!I34))*'📋 سجل الأصول'!J34/365*MAX(0,MIN(EOMONTH(DATE(2026,5,1),-1),IF('📋 سجل الأصول'!M34="",DATE(9999,12,31),'📋 سجل الأصول'!M34))-'📋 سجل الأصول'!G34+1))),0))</f>
        <v/>
      </c>
      <c r="L34" s="33" t="str">
        <f>IF('📋 سجل الأصول'!C34="","",IFERROR(MAX(0,MIN(('📋 سجل الأصول'!H34-IF('📋 سجل الأصول'!I34="",0,'📋 سجل الأصول'!I34)),('📋 سجل الأصول'!H34-IF('📋 سجل الأصول'!I34="",0,'📋 سجل الأصول'!I34))*'📋 سجل الأصول'!J34/365*MAX(0,MIN(EOMONTH(DATE(2026,6,1),0),IF('📋 سجل الأصول'!M34="",DATE(9999,12,31),'📋 سجل الأصول'!M34))-'📋 سجل الأصول'!G34+1))-MIN(('📋 سجل الأصول'!H34-IF('📋 سجل الأصول'!I34="",0,'📋 سجل الأصول'!I34)),('📋 سجل الأصول'!H34-IF('📋 سجل الأصول'!I34="",0,'📋 سجل الأصول'!I34))*'📋 سجل الأصول'!J34/365*MAX(0,MIN(EOMONTH(DATE(2026,6,1),-1),IF('📋 سجل الأصول'!M34="",DATE(9999,12,31),'📋 سجل الأصول'!M34))-'📋 سجل الأصول'!G34+1))),0))</f>
        <v/>
      </c>
      <c r="M34" s="33" t="str">
        <f>IF('📋 سجل الأصول'!C34="","",IFERROR(MAX(0,MIN(('📋 سجل الأصول'!H34-IF('📋 سجل الأصول'!I34="",0,'📋 سجل الأصول'!I34)),('📋 سجل الأصول'!H34-IF('📋 سجل الأصول'!I34="",0,'📋 سجل الأصول'!I34))*'📋 سجل الأصول'!J34/365*MAX(0,MIN(EOMONTH(DATE(2026,7,1),0),IF('📋 سجل الأصول'!M34="",DATE(9999,12,31),'📋 سجل الأصول'!M34))-'📋 سجل الأصول'!G34+1))-MIN(('📋 سجل الأصول'!H34-IF('📋 سجل الأصول'!I34="",0,'📋 سجل الأصول'!I34)),('📋 سجل الأصول'!H34-IF('📋 سجل الأصول'!I34="",0,'📋 سجل الأصول'!I34))*'📋 سجل الأصول'!J34/365*MAX(0,MIN(EOMONTH(DATE(2026,7,1),-1),IF('📋 سجل الأصول'!M34="",DATE(9999,12,31),'📋 سجل الأصول'!M34))-'📋 سجل الأصول'!G34+1))),0))</f>
        <v/>
      </c>
      <c r="N34" s="33" t="str">
        <f>IF('📋 سجل الأصول'!C34="","",IFERROR(MAX(0,MIN(('📋 سجل الأصول'!H34-IF('📋 سجل الأصول'!I34="",0,'📋 سجل الأصول'!I34)),('📋 سجل الأصول'!H34-IF('📋 سجل الأصول'!I34="",0,'📋 سجل الأصول'!I34))*'📋 سجل الأصول'!J34/365*MAX(0,MIN(EOMONTH(DATE(2026,8,1),0),IF('📋 سجل الأصول'!M34="",DATE(9999,12,31),'📋 سجل الأصول'!M34))-'📋 سجل الأصول'!G34+1))-MIN(('📋 سجل الأصول'!H34-IF('📋 سجل الأصول'!I34="",0,'📋 سجل الأصول'!I34)),('📋 سجل الأصول'!H34-IF('📋 سجل الأصول'!I34="",0,'📋 سجل الأصول'!I34))*'📋 سجل الأصول'!J34/365*MAX(0,MIN(EOMONTH(DATE(2026,8,1),-1),IF('📋 سجل الأصول'!M34="",DATE(9999,12,31),'📋 سجل الأصول'!M34))-'📋 سجل الأصول'!G34+1))),0))</f>
        <v/>
      </c>
      <c r="O34" s="33" t="str">
        <f>IF('📋 سجل الأصول'!C34="","",IFERROR(MAX(0,MIN(('📋 سجل الأصول'!H34-IF('📋 سجل الأصول'!I34="",0,'📋 سجل الأصول'!I34)),('📋 سجل الأصول'!H34-IF('📋 سجل الأصول'!I34="",0,'📋 سجل الأصول'!I34))*'📋 سجل الأصول'!J34/365*MAX(0,MIN(EOMONTH(DATE(2026,9,1),0),IF('📋 سجل الأصول'!M34="",DATE(9999,12,31),'📋 سجل الأصول'!M34))-'📋 سجل الأصول'!G34+1))-MIN(('📋 سجل الأصول'!H34-IF('📋 سجل الأصول'!I34="",0,'📋 سجل الأصول'!I34)),('📋 سجل الأصول'!H34-IF('📋 سجل الأصول'!I34="",0,'📋 سجل الأصول'!I34))*'📋 سجل الأصول'!J34/365*MAX(0,MIN(EOMONTH(DATE(2026,9,1),-1),IF('📋 سجل الأصول'!M34="",DATE(9999,12,31),'📋 سجل الأصول'!M34))-'📋 سجل الأصول'!G34+1))),0))</f>
        <v/>
      </c>
      <c r="P34" s="33" t="str">
        <f>IF('📋 سجل الأصول'!C34="","",IFERROR(MAX(0,MIN(('📋 سجل الأصول'!H34-IF('📋 سجل الأصول'!I34="",0,'📋 سجل الأصول'!I34)),('📋 سجل الأصول'!H34-IF('📋 سجل الأصول'!I34="",0,'📋 سجل الأصول'!I34))*'📋 سجل الأصول'!J34/365*MAX(0,MIN(EOMONTH(DATE(2026,10,1),0),IF('📋 سجل الأصول'!M34="",DATE(9999,12,31),'📋 سجل الأصول'!M34))-'📋 سجل الأصول'!G34+1))-MIN(('📋 سجل الأصول'!H34-IF('📋 سجل الأصول'!I34="",0,'📋 سجل الأصول'!I34)),('📋 سجل الأصول'!H34-IF('📋 سجل الأصول'!I34="",0,'📋 سجل الأصول'!I34))*'📋 سجل الأصول'!J34/365*MAX(0,MIN(EOMONTH(DATE(2026,10,1),-1),IF('📋 سجل الأصول'!M34="",DATE(9999,12,31),'📋 سجل الأصول'!M34))-'📋 سجل الأصول'!G34+1))),0))</f>
        <v/>
      </c>
      <c r="Q34" s="33" t="str">
        <f>IF('📋 سجل الأصول'!C34="","",IFERROR(MAX(0,MIN(('📋 سجل الأصول'!H34-IF('📋 سجل الأصول'!I34="",0,'📋 سجل الأصول'!I34)),('📋 سجل الأصول'!H34-IF('📋 سجل الأصول'!I34="",0,'📋 سجل الأصول'!I34))*'📋 سجل الأصول'!J34/365*MAX(0,MIN(EOMONTH(DATE(2026,11,1),0),IF('📋 سجل الأصول'!M34="",DATE(9999,12,31),'📋 سجل الأصول'!M34))-'📋 سجل الأصول'!G34+1))-MIN(('📋 سجل الأصول'!H34-IF('📋 سجل الأصول'!I34="",0,'📋 سجل الأصول'!I34)),('📋 سجل الأصول'!H34-IF('📋 سجل الأصول'!I34="",0,'📋 سجل الأصول'!I34))*'📋 سجل الأصول'!J34/365*MAX(0,MIN(EOMONTH(DATE(2026,11,1),-1),IF('📋 سجل الأصول'!M34="",DATE(9999,12,31),'📋 سجل الأصول'!M34))-'📋 سجل الأصول'!G34+1))),0))</f>
        <v/>
      </c>
      <c r="R34" s="33" t="str">
        <f>IF('📋 سجل الأصول'!C34="","",IFERROR(MAX(0,MIN(('📋 سجل الأصول'!H34-IF('📋 سجل الأصول'!I34="",0,'📋 سجل الأصول'!I34)),('📋 سجل الأصول'!H34-IF('📋 سجل الأصول'!I34="",0,'📋 سجل الأصول'!I34))*'📋 سجل الأصول'!J34/365*MAX(0,MIN(EOMONTH(DATE(2026,12,1),0),IF('📋 سجل الأصول'!M34="",DATE(9999,12,31),'📋 سجل الأصول'!M34))-'📋 سجل الأصول'!G34+1))-MIN(('📋 سجل الأصول'!H34-IF('📋 سجل الأصول'!I34="",0,'📋 سجل الأصول'!I34)),('📋 سجل الأصول'!H34-IF('📋 سجل الأصول'!I34="",0,'📋 سجل الأصول'!I34))*'📋 سجل الأصول'!J34/365*MAX(0,MIN(EOMONTH(DATE(2026,12,1),-1),IF('📋 سجل الأصول'!M34="",DATE(9999,12,31),'📋 سجل الأصول'!M34))-'📋 سجل الأصول'!G34+1))),0))</f>
        <v/>
      </c>
    </row>
    <row r="35" spans="1:18" ht="24.75" customHeight="1" x14ac:dyDescent="0.25">
      <c r="A35" s="18" t="str">
        <f>IF('📋 سجل الأصول'!C35="","",'📋 سجل الأصول'!A35)</f>
        <v/>
      </c>
      <c r="B35" s="18" t="str">
        <f>IF('📋 سجل الأصول'!C35="","",'📋 سجل الأصول'!B35)</f>
        <v/>
      </c>
      <c r="C35" s="36" t="str">
        <f>IF('📋 سجل الأصول'!C35="","",'📋 سجل الأصول'!C35)</f>
        <v/>
      </c>
      <c r="D35" s="18" t="str">
        <f>IF('📋 سجل الأصول'!C35="","",'📋 سجل الأصول'!E35)</f>
        <v/>
      </c>
      <c r="E35" s="37" t="str">
        <f>IF('📋 سجل الأصول'!C35="","",'📋 سجل الأصول'!G35)</f>
        <v/>
      </c>
      <c r="F35" s="25" t="str">
        <f>IF('📋 سجل الأصول'!C35="","",'📋 سجل الأصول'!H35)</f>
        <v/>
      </c>
      <c r="G35" s="25" t="str">
        <f>IF('📋 سجل الأصول'!C35="","",IFERROR(MAX(0,MIN(('📋 سجل الأصول'!H35-IF('📋 سجل الأصول'!I35="",0,'📋 سجل الأصول'!I35)),('📋 سجل الأصول'!H35-IF('📋 سجل الأصول'!I35="",0,'📋 سجل الأصول'!I35))*'📋 سجل الأصول'!J35/365*MAX(0,MIN(EOMONTH(DATE(2026,1,1),0),IF('📋 سجل الأصول'!M35="",DATE(9999,12,31),'📋 سجل الأصول'!M35))-'📋 سجل الأصول'!G35+1))-MIN(('📋 سجل الأصول'!H35-IF('📋 سجل الأصول'!I35="",0,'📋 سجل الأصول'!I35)),('📋 سجل الأصول'!H35-IF('📋 سجل الأصول'!I35="",0,'📋 سجل الأصول'!I35))*'📋 سجل الأصول'!J35/365*MAX(0,MIN(EOMONTH(DATE(2026,1,1),-1),IF('📋 سجل الأصول'!M35="",DATE(9999,12,31),'📋 سجل الأصول'!M35))-'📋 سجل الأصول'!G35+1))),0))</f>
        <v/>
      </c>
      <c r="H35" s="25" t="str">
        <f>IF('📋 سجل الأصول'!C35="","",IFERROR(MAX(0,MIN(('📋 سجل الأصول'!H35-IF('📋 سجل الأصول'!I35="",0,'📋 سجل الأصول'!I35)),('📋 سجل الأصول'!H35-IF('📋 سجل الأصول'!I35="",0,'📋 سجل الأصول'!I35))*'📋 سجل الأصول'!J35/365*MAX(0,MIN(EOMONTH(DATE(2026,2,1),0),IF('📋 سجل الأصول'!M35="",DATE(9999,12,31),'📋 سجل الأصول'!M35))-'📋 سجل الأصول'!G35+1))-MIN(('📋 سجل الأصول'!H35-IF('📋 سجل الأصول'!I35="",0,'📋 سجل الأصول'!I35)),('📋 سجل الأصول'!H35-IF('📋 سجل الأصول'!I35="",0,'📋 سجل الأصول'!I35))*'📋 سجل الأصول'!J35/365*MAX(0,MIN(EOMONTH(DATE(2026,2,1),-1),IF('📋 سجل الأصول'!M35="",DATE(9999,12,31),'📋 سجل الأصول'!M35))-'📋 سجل الأصول'!G35+1))),0))</f>
        <v/>
      </c>
      <c r="I35" s="25" t="str">
        <f>IF('📋 سجل الأصول'!C35="","",IFERROR(MAX(0,MIN(('📋 سجل الأصول'!H35-IF('📋 سجل الأصول'!I35="",0,'📋 سجل الأصول'!I35)),('📋 سجل الأصول'!H35-IF('📋 سجل الأصول'!I35="",0,'📋 سجل الأصول'!I35))*'📋 سجل الأصول'!J35/365*MAX(0,MIN(EOMONTH(DATE(2026,3,1),0),IF('📋 سجل الأصول'!M35="",DATE(9999,12,31),'📋 سجل الأصول'!M35))-'📋 سجل الأصول'!G35+1))-MIN(('📋 سجل الأصول'!H35-IF('📋 سجل الأصول'!I35="",0,'📋 سجل الأصول'!I35)),('📋 سجل الأصول'!H35-IF('📋 سجل الأصول'!I35="",0,'📋 سجل الأصول'!I35))*'📋 سجل الأصول'!J35/365*MAX(0,MIN(EOMONTH(DATE(2026,3,1),-1),IF('📋 سجل الأصول'!M35="",DATE(9999,12,31),'📋 سجل الأصول'!M35))-'📋 سجل الأصول'!G35+1))),0))</f>
        <v/>
      </c>
      <c r="J35" s="25" t="str">
        <f>IF('📋 سجل الأصول'!C35="","",IFERROR(MAX(0,MIN(('📋 سجل الأصول'!H35-IF('📋 سجل الأصول'!I35="",0,'📋 سجل الأصول'!I35)),('📋 سجل الأصول'!H35-IF('📋 سجل الأصول'!I35="",0,'📋 سجل الأصول'!I35))*'📋 سجل الأصول'!J35/365*MAX(0,MIN(EOMONTH(DATE(2026,4,1),0),IF('📋 سجل الأصول'!M35="",DATE(9999,12,31),'📋 سجل الأصول'!M35))-'📋 سجل الأصول'!G35+1))-MIN(('📋 سجل الأصول'!H35-IF('📋 سجل الأصول'!I35="",0,'📋 سجل الأصول'!I35)),('📋 سجل الأصول'!H35-IF('📋 سجل الأصول'!I35="",0,'📋 سجل الأصول'!I35))*'📋 سجل الأصول'!J35/365*MAX(0,MIN(EOMONTH(DATE(2026,4,1),-1),IF('📋 سجل الأصول'!M35="",DATE(9999,12,31),'📋 سجل الأصول'!M35))-'📋 سجل الأصول'!G35+1))),0))</f>
        <v/>
      </c>
      <c r="K35" s="25" t="str">
        <f>IF('📋 سجل الأصول'!C35="","",IFERROR(MAX(0,MIN(('📋 سجل الأصول'!H35-IF('📋 سجل الأصول'!I35="",0,'📋 سجل الأصول'!I35)),('📋 سجل الأصول'!H35-IF('📋 سجل الأصول'!I35="",0,'📋 سجل الأصول'!I35))*'📋 سجل الأصول'!J35/365*MAX(0,MIN(EOMONTH(DATE(2026,5,1),0),IF('📋 سجل الأصول'!M35="",DATE(9999,12,31),'📋 سجل الأصول'!M35))-'📋 سجل الأصول'!G35+1))-MIN(('📋 سجل الأصول'!H35-IF('📋 سجل الأصول'!I35="",0,'📋 سجل الأصول'!I35)),('📋 سجل الأصول'!H35-IF('📋 سجل الأصول'!I35="",0,'📋 سجل الأصول'!I35))*'📋 سجل الأصول'!J35/365*MAX(0,MIN(EOMONTH(DATE(2026,5,1),-1),IF('📋 سجل الأصول'!M35="",DATE(9999,12,31),'📋 سجل الأصول'!M35))-'📋 سجل الأصول'!G35+1))),0))</f>
        <v/>
      </c>
      <c r="L35" s="25" t="str">
        <f>IF('📋 سجل الأصول'!C35="","",IFERROR(MAX(0,MIN(('📋 سجل الأصول'!H35-IF('📋 سجل الأصول'!I35="",0,'📋 سجل الأصول'!I35)),('📋 سجل الأصول'!H35-IF('📋 سجل الأصول'!I35="",0,'📋 سجل الأصول'!I35))*'📋 سجل الأصول'!J35/365*MAX(0,MIN(EOMONTH(DATE(2026,6,1),0),IF('📋 سجل الأصول'!M35="",DATE(9999,12,31),'📋 سجل الأصول'!M35))-'📋 سجل الأصول'!G35+1))-MIN(('📋 سجل الأصول'!H35-IF('📋 سجل الأصول'!I35="",0,'📋 سجل الأصول'!I35)),('📋 سجل الأصول'!H35-IF('📋 سجل الأصول'!I35="",0,'📋 سجل الأصول'!I35))*'📋 سجل الأصول'!J35/365*MAX(0,MIN(EOMONTH(DATE(2026,6,1),-1),IF('📋 سجل الأصول'!M35="",DATE(9999,12,31),'📋 سجل الأصول'!M35))-'📋 سجل الأصول'!G35+1))),0))</f>
        <v/>
      </c>
      <c r="M35" s="25" t="str">
        <f>IF('📋 سجل الأصول'!C35="","",IFERROR(MAX(0,MIN(('📋 سجل الأصول'!H35-IF('📋 سجل الأصول'!I35="",0,'📋 سجل الأصول'!I35)),('📋 سجل الأصول'!H35-IF('📋 سجل الأصول'!I35="",0,'📋 سجل الأصول'!I35))*'📋 سجل الأصول'!J35/365*MAX(0,MIN(EOMONTH(DATE(2026,7,1),0),IF('📋 سجل الأصول'!M35="",DATE(9999,12,31),'📋 سجل الأصول'!M35))-'📋 سجل الأصول'!G35+1))-MIN(('📋 سجل الأصول'!H35-IF('📋 سجل الأصول'!I35="",0,'📋 سجل الأصول'!I35)),('📋 سجل الأصول'!H35-IF('📋 سجل الأصول'!I35="",0,'📋 سجل الأصول'!I35))*'📋 سجل الأصول'!J35/365*MAX(0,MIN(EOMONTH(DATE(2026,7,1),-1),IF('📋 سجل الأصول'!M35="",DATE(9999,12,31),'📋 سجل الأصول'!M35))-'📋 سجل الأصول'!G35+1))),0))</f>
        <v/>
      </c>
      <c r="N35" s="25" t="str">
        <f>IF('📋 سجل الأصول'!C35="","",IFERROR(MAX(0,MIN(('📋 سجل الأصول'!H35-IF('📋 سجل الأصول'!I35="",0,'📋 سجل الأصول'!I35)),('📋 سجل الأصول'!H35-IF('📋 سجل الأصول'!I35="",0,'📋 سجل الأصول'!I35))*'📋 سجل الأصول'!J35/365*MAX(0,MIN(EOMONTH(DATE(2026,8,1),0),IF('📋 سجل الأصول'!M35="",DATE(9999,12,31),'📋 سجل الأصول'!M35))-'📋 سجل الأصول'!G35+1))-MIN(('📋 سجل الأصول'!H35-IF('📋 سجل الأصول'!I35="",0,'📋 سجل الأصول'!I35)),('📋 سجل الأصول'!H35-IF('📋 سجل الأصول'!I35="",0,'📋 سجل الأصول'!I35))*'📋 سجل الأصول'!J35/365*MAX(0,MIN(EOMONTH(DATE(2026,8,1),-1),IF('📋 سجل الأصول'!M35="",DATE(9999,12,31),'📋 سجل الأصول'!M35))-'📋 سجل الأصول'!G35+1))),0))</f>
        <v/>
      </c>
      <c r="O35" s="25" t="str">
        <f>IF('📋 سجل الأصول'!C35="","",IFERROR(MAX(0,MIN(('📋 سجل الأصول'!H35-IF('📋 سجل الأصول'!I35="",0,'📋 سجل الأصول'!I35)),('📋 سجل الأصول'!H35-IF('📋 سجل الأصول'!I35="",0,'📋 سجل الأصول'!I35))*'📋 سجل الأصول'!J35/365*MAX(0,MIN(EOMONTH(DATE(2026,9,1),0),IF('📋 سجل الأصول'!M35="",DATE(9999,12,31),'📋 سجل الأصول'!M35))-'📋 سجل الأصول'!G35+1))-MIN(('📋 سجل الأصول'!H35-IF('📋 سجل الأصول'!I35="",0,'📋 سجل الأصول'!I35)),('📋 سجل الأصول'!H35-IF('📋 سجل الأصول'!I35="",0,'📋 سجل الأصول'!I35))*'📋 سجل الأصول'!J35/365*MAX(0,MIN(EOMONTH(DATE(2026,9,1),-1),IF('📋 سجل الأصول'!M35="",DATE(9999,12,31),'📋 سجل الأصول'!M35))-'📋 سجل الأصول'!G35+1))),0))</f>
        <v/>
      </c>
      <c r="P35" s="25" t="str">
        <f>IF('📋 سجل الأصول'!C35="","",IFERROR(MAX(0,MIN(('📋 سجل الأصول'!H35-IF('📋 سجل الأصول'!I35="",0,'📋 سجل الأصول'!I35)),('📋 سجل الأصول'!H35-IF('📋 سجل الأصول'!I35="",0,'📋 سجل الأصول'!I35))*'📋 سجل الأصول'!J35/365*MAX(0,MIN(EOMONTH(DATE(2026,10,1),0),IF('📋 سجل الأصول'!M35="",DATE(9999,12,31),'📋 سجل الأصول'!M35))-'📋 سجل الأصول'!G35+1))-MIN(('📋 سجل الأصول'!H35-IF('📋 سجل الأصول'!I35="",0,'📋 سجل الأصول'!I35)),('📋 سجل الأصول'!H35-IF('📋 سجل الأصول'!I35="",0,'📋 سجل الأصول'!I35))*'📋 سجل الأصول'!J35/365*MAX(0,MIN(EOMONTH(DATE(2026,10,1),-1),IF('📋 سجل الأصول'!M35="",DATE(9999,12,31),'📋 سجل الأصول'!M35))-'📋 سجل الأصول'!G35+1))),0))</f>
        <v/>
      </c>
      <c r="Q35" s="25" t="str">
        <f>IF('📋 سجل الأصول'!C35="","",IFERROR(MAX(0,MIN(('📋 سجل الأصول'!H35-IF('📋 سجل الأصول'!I35="",0,'📋 سجل الأصول'!I35)),('📋 سجل الأصول'!H35-IF('📋 سجل الأصول'!I35="",0,'📋 سجل الأصول'!I35))*'📋 سجل الأصول'!J35/365*MAX(0,MIN(EOMONTH(DATE(2026,11,1),0),IF('📋 سجل الأصول'!M35="",DATE(9999,12,31),'📋 سجل الأصول'!M35))-'📋 سجل الأصول'!G35+1))-MIN(('📋 سجل الأصول'!H35-IF('📋 سجل الأصول'!I35="",0,'📋 سجل الأصول'!I35)),('📋 سجل الأصول'!H35-IF('📋 سجل الأصول'!I35="",0,'📋 سجل الأصول'!I35))*'📋 سجل الأصول'!J35/365*MAX(0,MIN(EOMONTH(DATE(2026,11,1),-1),IF('📋 سجل الأصول'!M35="",DATE(9999,12,31),'📋 سجل الأصول'!M35))-'📋 سجل الأصول'!G35+1))),0))</f>
        <v/>
      </c>
      <c r="R35" s="25" t="str">
        <f>IF('📋 سجل الأصول'!C35="","",IFERROR(MAX(0,MIN(('📋 سجل الأصول'!H35-IF('📋 سجل الأصول'!I35="",0,'📋 سجل الأصول'!I35)),('📋 سجل الأصول'!H35-IF('📋 سجل الأصول'!I35="",0,'📋 سجل الأصول'!I35))*'📋 سجل الأصول'!J35/365*MAX(0,MIN(EOMONTH(DATE(2026,12,1),0),IF('📋 سجل الأصول'!M35="",DATE(9999,12,31),'📋 سجل الأصول'!M35))-'📋 سجل الأصول'!G35+1))-MIN(('📋 سجل الأصول'!H35-IF('📋 سجل الأصول'!I35="",0,'📋 سجل الأصول'!I35)),('📋 سجل الأصول'!H35-IF('📋 سجل الأصول'!I35="",0,'📋 سجل الأصول'!I35))*'📋 سجل الأصول'!J35/365*MAX(0,MIN(EOMONTH(DATE(2026,12,1),-1),IF('📋 سجل الأصول'!M35="",DATE(9999,12,31),'📋 سجل الأصول'!M35))-'📋 سجل الأصول'!G35+1))),0))</f>
        <v/>
      </c>
    </row>
    <row r="36" spans="1:18" ht="24.75" customHeight="1" x14ac:dyDescent="0.25">
      <c r="A36" s="26" t="str">
        <f>IF('📋 سجل الأصول'!C36="","",'📋 سجل الأصول'!A36)</f>
        <v/>
      </c>
      <c r="B36" s="26" t="str">
        <f>IF('📋 سجل الأصول'!C36="","",'📋 سجل الأصول'!B36)</f>
        <v/>
      </c>
      <c r="C36" s="38" t="str">
        <f>IF('📋 سجل الأصول'!C36="","",'📋 سجل الأصول'!C36)</f>
        <v/>
      </c>
      <c r="D36" s="26" t="str">
        <f>IF('📋 سجل الأصول'!C36="","",'📋 سجل الأصول'!E36)</f>
        <v/>
      </c>
      <c r="E36" s="39" t="str">
        <f>IF('📋 سجل الأصول'!C36="","",'📋 سجل الأصول'!G36)</f>
        <v/>
      </c>
      <c r="F36" s="33" t="str">
        <f>IF('📋 سجل الأصول'!C36="","",'📋 سجل الأصول'!H36)</f>
        <v/>
      </c>
      <c r="G36" s="33" t="str">
        <f>IF('📋 سجل الأصول'!C36="","",IFERROR(MAX(0,MIN(('📋 سجل الأصول'!H36-IF('📋 سجل الأصول'!I36="",0,'📋 سجل الأصول'!I36)),('📋 سجل الأصول'!H36-IF('📋 سجل الأصول'!I36="",0,'📋 سجل الأصول'!I36))*'📋 سجل الأصول'!J36/365*MAX(0,MIN(EOMONTH(DATE(2026,1,1),0),IF('📋 سجل الأصول'!M36="",DATE(9999,12,31),'📋 سجل الأصول'!M36))-'📋 سجل الأصول'!G36+1))-MIN(('📋 سجل الأصول'!H36-IF('📋 سجل الأصول'!I36="",0,'📋 سجل الأصول'!I36)),('📋 سجل الأصول'!H36-IF('📋 سجل الأصول'!I36="",0,'📋 سجل الأصول'!I36))*'📋 سجل الأصول'!J36/365*MAX(0,MIN(EOMONTH(DATE(2026,1,1),-1),IF('📋 سجل الأصول'!M36="",DATE(9999,12,31),'📋 سجل الأصول'!M36))-'📋 سجل الأصول'!G36+1))),0))</f>
        <v/>
      </c>
      <c r="H36" s="33" t="str">
        <f>IF('📋 سجل الأصول'!C36="","",IFERROR(MAX(0,MIN(('📋 سجل الأصول'!H36-IF('📋 سجل الأصول'!I36="",0,'📋 سجل الأصول'!I36)),('📋 سجل الأصول'!H36-IF('📋 سجل الأصول'!I36="",0,'📋 سجل الأصول'!I36))*'📋 سجل الأصول'!J36/365*MAX(0,MIN(EOMONTH(DATE(2026,2,1),0),IF('📋 سجل الأصول'!M36="",DATE(9999,12,31),'📋 سجل الأصول'!M36))-'📋 سجل الأصول'!G36+1))-MIN(('📋 سجل الأصول'!H36-IF('📋 سجل الأصول'!I36="",0,'📋 سجل الأصول'!I36)),('📋 سجل الأصول'!H36-IF('📋 سجل الأصول'!I36="",0,'📋 سجل الأصول'!I36))*'📋 سجل الأصول'!J36/365*MAX(0,MIN(EOMONTH(DATE(2026,2,1),-1),IF('📋 سجل الأصول'!M36="",DATE(9999,12,31),'📋 سجل الأصول'!M36))-'📋 سجل الأصول'!G36+1))),0))</f>
        <v/>
      </c>
      <c r="I36" s="33" t="str">
        <f>IF('📋 سجل الأصول'!C36="","",IFERROR(MAX(0,MIN(('📋 سجل الأصول'!H36-IF('📋 سجل الأصول'!I36="",0,'📋 سجل الأصول'!I36)),('📋 سجل الأصول'!H36-IF('📋 سجل الأصول'!I36="",0,'📋 سجل الأصول'!I36))*'📋 سجل الأصول'!J36/365*MAX(0,MIN(EOMONTH(DATE(2026,3,1),0),IF('📋 سجل الأصول'!M36="",DATE(9999,12,31),'📋 سجل الأصول'!M36))-'📋 سجل الأصول'!G36+1))-MIN(('📋 سجل الأصول'!H36-IF('📋 سجل الأصول'!I36="",0,'📋 سجل الأصول'!I36)),('📋 سجل الأصول'!H36-IF('📋 سجل الأصول'!I36="",0,'📋 سجل الأصول'!I36))*'📋 سجل الأصول'!J36/365*MAX(0,MIN(EOMONTH(DATE(2026,3,1),-1),IF('📋 سجل الأصول'!M36="",DATE(9999,12,31),'📋 سجل الأصول'!M36))-'📋 سجل الأصول'!G36+1))),0))</f>
        <v/>
      </c>
      <c r="J36" s="33" t="str">
        <f>IF('📋 سجل الأصول'!C36="","",IFERROR(MAX(0,MIN(('📋 سجل الأصول'!H36-IF('📋 سجل الأصول'!I36="",0,'📋 سجل الأصول'!I36)),('📋 سجل الأصول'!H36-IF('📋 سجل الأصول'!I36="",0,'📋 سجل الأصول'!I36))*'📋 سجل الأصول'!J36/365*MAX(0,MIN(EOMONTH(DATE(2026,4,1),0),IF('📋 سجل الأصول'!M36="",DATE(9999,12,31),'📋 سجل الأصول'!M36))-'📋 سجل الأصول'!G36+1))-MIN(('📋 سجل الأصول'!H36-IF('📋 سجل الأصول'!I36="",0,'📋 سجل الأصول'!I36)),('📋 سجل الأصول'!H36-IF('📋 سجل الأصول'!I36="",0,'📋 سجل الأصول'!I36))*'📋 سجل الأصول'!J36/365*MAX(0,MIN(EOMONTH(DATE(2026,4,1),-1),IF('📋 سجل الأصول'!M36="",DATE(9999,12,31),'📋 سجل الأصول'!M36))-'📋 سجل الأصول'!G36+1))),0))</f>
        <v/>
      </c>
      <c r="K36" s="33" t="str">
        <f>IF('📋 سجل الأصول'!C36="","",IFERROR(MAX(0,MIN(('📋 سجل الأصول'!H36-IF('📋 سجل الأصول'!I36="",0,'📋 سجل الأصول'!I36)),('📋 سجل الأصول'!H36-IF('📋 سجل الأصول'!I36="",0,'📋 سجل الأصول'!I36))*'📋 سجل الأصول'!J36/365*MAX(0,MIN(EOMONTH(DATE(2026,5,1),0),IF('📋 سجل الأصول'!M36="",DATE(9999,12,31),'📋 سجل الأصول'!M36))-'📋 سجل الأصول'!G36+1))-MIN(('📋 سجل الأصول'!H36-IF('📋 سجل الأصول'!I36="",0,'📋 سجل الأصول'!I36)),('📋 سجل الأصول'!H36-IF('📋 سجل الأصول'!I36="",0,'📋 سجل الأصول'!I36))*'📋 سجل الأصول'!J36/365*MAX(0,MIN(EOMONTH(DATE(2026,5,1),-1),IF('📋 سجل الأصول'!M36="",DATE(9999,12,31),'📋 سجل الأصول'!M36))-'📋 سجل الأصول'!G36+1))),0))</f>
        <v/>
      </c>
      <c r="L36" s="33" t="str">
        <f>IF('📋 سجل الأصول'!C36="","",IFERROR(MAX(0,MIN(('📋 سجل الأصول'!H36-IF('📋 سجل الأصول'!I36="",0,'📋 سجل الأصول'!I36)),('📋 سجل الأصول'!H36-IF('📋 سجل الأصول'!I36="",0,'📋 سجل الأصول'!I36))*'📋 سجل الأصول'!J36/365*MAX(0,MIN(EOMONTH(DATE(2026,6,1),0),IF('📋 سجل الأصول'!M36="",DATE(9999,12,31),'📋 سجل الأصول'!M36))-'📋 سجل الأصول'!G36+1))-MIN(('📋 سجل الأصول'!H36-IF('📋 سجل الأصول'!I36="",0,'📋 سجل الأصول'!I36)),('📋 سجل الأصول'!H36-IF('📋 سجل الأصول'!I36="",0,'📋 سجل الأصول'!I36))*'📋 سجل الأصول'!J36/365*MAX(0,MIN(EOMONTH(DATE(2026,6,1),-1),IF('📋 سجل الأصول'!M36="",DATE(9999,12,31),'📋 سجل الأصول'!M36))-'📋 سجل الأصول'!G36+1))),0))</f>
        <v/>
      </c>
      <c r="M36" s="33" t="str">
        <f>IF('📋 سجل الأصول'!C36="","",IFERROR(MAX(0,MIN(('📋 سجل الأصول'!H36-IF('📋 سجل الأصول'!I36="",0,'📋 سجل الأصول'!I36)),('📋 سجل الأصول'!H36-IF('📋 سجل الأصول'!I36="",0,'📋 سجل الأصول'!I36))*'📋 سجل الأصول'!J36/365*MAX(0,MIN(EOMONTH(DATE(2026,7,1),0),IF('📋 سجل الأصول'!M36="",DATE(9999,12,31),'📋 سجل الأصول'!M36))-'📋 سجل الأصول'!G36+1))-MIN(('📋 سجل الأصول'!H36-IF('📋 سجل الأصول'!I36="",0,'📋 سجل الأصول'!I36)),('📋 سجل الأصول'!H36-IF('📋 سجل الأصول'!I36="",0,'📋 سجل الأصول'!I36))*'📋 سجل الأصول'!J36/365*MAX(0,MIN(EOMONTH(DATE(2026,7,1),-1),IF('📋 سجل الأصول'!M36="",DATE(9999,12,31),'📋 سجل الأصول'!M36))-'📋 سجل الأصول'!G36+1))),0))</f>
        <v/>
      </c>
      <c r="N36" s="33" t="str">
        <f>IF('📋 سجل الأصول'!C36="","",IFERROR(MAX(0,MIN(('📋 سجل الأصول'!H36-IF('📋 سجل الأصول'!I36="",0,'📋 سجل الأصول'!I36)),('📋 سجل الأصول'!H36-IF('📋 سجل الأصول'!I36="",0,'📋 سجل الأصول'!I36))*'📋 سجل الأصول'!J36/365*MAX(0,MIN(EOMONTH(DATE(2026,8,1),0),IF('📋 سجل الأصول'!M36="",DATE(9999,12,31),'📋 سجل الأصول'!M36))-'📋 سجل الأصول'!G36+1))-MIN(('📋 سجل الأصول'!H36-IF('📋 سجل الأصول'!I36="",0,'📋 سجل الأصول'!I36)),('📋 سجل الأصول'!H36-IF('📋 سجل الأصول'!I36="",0,'📋 سجل الأصول'!I36))*'📋 سجل الأصول'!J36/365*MAX(0,MIN(EOMONTH(DATE(2026,8,1),-1),IF('📋 سجل الأصول'!M36="",DATE(9999,12,31),'📋 سجل الأصول'!M36))-'📋 سجل الأصول'!G36+1))),0))</f>
        <v/>
      </c>
      <c r="O36" s="33" t="str">
        <f>IF('📋 سجل الأصول'!C36="","",IFERROR(MAX(0,MIN(('📋 سجل الأصول'!H36-IF('📋 سجل الأصول'!I36="",0,'📋 سجل الأصول'!I36)),('📋 سجل الأصول'!H36-IF('📋 سجل الأصول'!I36="",0,'📋 سجل الأصول'!I36))*'📋 سجل الأصول'!J36/365*MAX(0,MIN(EOMONTH(DATE(2026,9,1),0),IF('📋 سجل الأصول'!M36="",DATE(9999,12,31),'📋 سجل الأصول'!M36))-'📋 سجل الأصول'!G36+1))-MIN(('📋 سجل الأصول'!H36-IF('📋 سجل الأصول'!I36="",0,'📋 سجل الأصول'!I36)),('📋 سجل الأصول'!H36-IF('📋 سجل الأصول'!I36="",0,'📋 سجل الأصول'!I36))*'📋 سجل الأصول'!J36/365*MAX(0,MIN(EOMONTH(DATE(2026,9,1),-1),IF('📋 سجل الأصول'!M36="",DATE(9999,12,31),'📋 سجل الأصول'!M36))-'📋 سجل الأصول'!G36+1))),0))</f>
        <v/>
      </c>
      <c r="P36" s="33" t="str">
        <f>IF('📋 سجل الأصول'!C36="","",IFERROR(MAX(0,MIN(('📋 سجل الأصول'!H36-IF('📋 سجل الأصول'!I36="",0,'📋 سجل الأصول'!I36)),('📋 سجل الأصول'!H36-IF('📋 سجل الأصول'!I36="",0,'📋 سجل الأصول'!I36))*'📋 سجل الأصول'!J36/365*MAX(0,MIN(EOMONTH(DATE(2026,10,1),0),IF('📋 سجل الأصول'!M36="",DATE(9999,12,31),'📋 سجل الأصول'!M36))-'📋 سجل الأصول'!G36+1))-MIN(('📋 سجل الأصول'!H36-IF('📋 سجل الأصول'!I36="",0,'📋 سجل الأصول'!I36)),('📋 سجل الأصول'!H36-IF('📋 سجل الأصول'!I36="",0,'📋 سجل الأصول'!I36))*'📋 سجل الأصول'!J36/365*MAX(0,MIN(EOMONTH(DATE(2026,10,1),-1),IF('📋 سجل الأصول'!M36="",DATE(9999,12,31),'📋 سجل الأصول'!M36))-'📋 سجل الأصول'!G36+1))),0))</f>
        <v/>
      </c>
      <c r="Q36" s="33" t="str">
        <f>IF('📋 سجل الأصول'!C36="","",IFERROR(MAX(0,MIN(('📋 سجل الأصول'!H36-IF('📋 سجل الأصول'!I36="",0,'📋 سجل الأصول'!I36)),('📋 سجل الأصول'!H36-IF('📋 سجل الأصول'!I36="",0,'📋 سجل الأصول'!I36))*'📋 سجل الأصول'!J36/365*MAX(0,MIN(EOMONTH(DATE(2026,11,1),0),IF('📋 سجل الأصول'!M36="",DATE(9999,12,31),'📋 سجل الأصول'!M36))-'📋 سجل الأصول'!G36+1))-MIN(('📋 سجل الأصول'!H36-IF('📋 سجل الأصول'!I36="",0,'📋 سجل الأصول'!I36)),('📋 سجل الأصول'!H36-IF('📋 سجل الأصول'!I36="",0,'📋 سجل الأصول'!I36))*'📋 سجل الأصول'!J36/365*MAX(0,MIN(EOMONTH(DATE(2026,11,1),-1),IF('📋 سجل الأصول'!M36="",DATE(9999,12,31),'📋 سجل الأصول'!M36))-'📋 سجل الأصول'!G36+1))),0))</f>
        <v/>
      </c>
      <c r="R36" s="33" t="str">
        <f>IF('📋 سجل الأصول'!C36="","",IFERROR(MAX(0,MIN(('📋 سجل الأصول'!H36-IF('📋 سجل الأصول'!I36="",0,'📋 سجل الأصول'!I36)),('📋 سجل الأصول'!H36-IF('📋 سجل الأصول'!I36="",0,'📋 سجل الأصول'!I36))*'📋 سجل الأصول'!J36/365*MAX(0,MIN(EOMONTH(DATE(2026,12,1),0),IF('📋 سجل الأصول'!M36="",DATE(9999,12,31),'📋 سجل الأصول'!M36))-'📋 سجل الأصول'!G36+1))-MIN(('📋 سجل الأصول'!H36-IF('📋 سجل الأصول'!I36="",0,'📋 سجل الأصول'!I36)),('📋 سجل الأصول'!H36-IF('📋 سجل الأصول'!I36="",0,'📋 سجل الأصول'!I36))*'📋 سجل الأصول'!J36/365*MAX(0,MIN(EOMONTH(DATE(2026,12,1),-1),IF('📋 سجل الأصول'!M36="",DATE(9999,12,31),'📋 سجل الأصول'!M36))-'📋 سجل الأصول'!G36+1))),0))</f>
        <v/>
      </c>
    </row>
    <row r="37" spans="1:18" ht="24.75" customHeight="1" x14ac:dyDescent="0.25">
      <c r="A37" s="18" t="str">
        <f>IF('📋 سجل الأصول'!C37="","",'📋 سجل الأصول'!A37)</f>
        <v/>
      </c>
      <c r="B37" s="18" t="str">
        <f>IF('📋 سجل الأصول'!C37="","",'📋 سجل الأصول'!B37)</f>
        <v/>
      </c>
      <c r="C37" s="36" t="str">
        <f>IF('📋 سجل الأصول'!C37="","",'📋 سجل الأصول'!C37)</f>
        <v/>
      </c>
      <c r="D37" s="18" t="str">
        <f>IF('📋 سجل الأصول'!C37="","",'📋 سجل الأصول'!E37)</f>
        <v/>
      </c>
      <c r="E37" s="37" t="str">
        <f>IF('📋 سجل الأصول'!C37="","",'📋 سجل الأصول'!G37)</f>
        <v/>
      </c>
      <c r="F37" s="25" t="str">
        <f>IF('📋 سجل الأصول'!C37="","",'📋 سجل الأصول'!H37)</f>
        <v/>
      </c>
      <c r="G37" s="25" t="str">
        <f>IF('📋 سجل الأصول'!C37="","",IFERROR(MAX(0,MIN(('📋 سجل الأصول'!H37-IF('📋 سجل الأصول'!I37="",0,'📋 سجل الأصول'!I37)),('📋 سجل الأصول'!H37-IF('📋 سجل الأصول'!I37="",0,'📋 سجل الأصول'!I37))*'📋 سجل الأصول'!J37/365*MAX(0,MIN(EOMONTH(DATE(2026,1,1),0),IF('📋 سجل الأصول'!M37="",DATE(9999,12,31),'📋 سجل الأصول'!M37))-'📋 سجل الأصول'!G37+1))-MIN(('📋 سجل الأصول'!H37-IF('📋 سجل الأصول'!I37="",0,'📋 سجل الأصول'!I37)),('📋 سجل الأصول'!H37-IF('📋 سجل الأصول'!I37="",0,'📋 سجل الأصول'!I37))*'📋 سجل الأصول'!J37/365*MAX(0,MIN(EOMONTH(DATE(2026,1,1),-1),IF('📋 سجل الأصول'!M37="",DATE(9999,12,31),'📋 سجل الأصول'!M37))-'📋 سجل الأصول'!G37+1))),0))</f>
        <v/>
      </c>
      <c r="H37" s="25" t="str">
        <f>IF('📋 سجل الأصول'!C37="","",IFERROR(MAX(0,MIN(('📋 سجل الأصول'!H37-IF('📋 سجل الأصول'!I37="",0,'📋 سجل الأصول'!I37)),('📋 سجل الأصول'!H37-IF('📋 سجل الأصول'!I37="",0,'📋 سجل الأصول'!I37))*'📋 سجل الأصول'!J37/365*MAX(0,MIN(EOMONTH(DATE(2026,2,1),0),IF('📋 سجل الأصول'!M37="",DATE(9999,12,31),'📋 سجل الأصول'!M37))-'📋 سجل الأصول'!G37+1))-MIN(('📋 سجل الأصول'!H37-IF('📋 سجل الأصول'!I37="",0,'📋 سجل الأصول'!I37)),('📋 سجل الأصول'!H37-IF('📋 سجل الأصول'!I37="",0,'📋 سجل الأصول'!I37))*'📋 سجل الأصول'!J37/365*MAX(0,MIN(EOMONTH(DATE(2026,2,1),-1),IF('📋 سجل الأصول'!M37="",DATE(9999,12,31),'📋 سجل الأصول'!M37))-'📋 سجل الأصول'!G37+1))),0))</f>
        <v/>
      </c>
      <c r="I37" s="25" t="str">
        <f>IF('📋 سجل الأصول'!C37="","",IFERROR(MAX(0,MIN(('📋 سجل الأصول'!H37-IF('📋 سجل الأصول'!I37="",0,'📋 سجل الأصول'!I37)),('📋 سجل الأصول'!H37-IF('📋 سجل الأصول'!I37="",0,'📋 سجل الأصول'!I37))*'📋 سجل الأصول'!J37/365*MAX(0,MIN(EOMONTH(DATE(2026,3,1),0),IF('📋 سجل الأصول'!M37="",DATE(9999,12,31),'📋 سجل الأصول'!M37))-'📋 سجل الأصول'!G37+1))-MIN(('📋 سجل الأصول'!H37-IF('📋 سجل الأصول'!I37="",0,'📋 سجل الأصول'!I37)),('📋 سجل الأصول'!H37-IF('📋 سجل الأصول'!I37="",0,'📋 سجل الأصول'!I37))*'📋 سجل الأصول'!J37/365*MAX(0,MIN(EOMONTH(DATE(2026,3,1),-1),IF('📋 سجل الأصول'!M37="",DATE(9999,12,31),'📋 سجل الأصول'!M37))-'📋 سجل الأصول'!G37+1))),0))</f>
        <v/>
      </c>
      <c r="J37" s="25" t="str">
        <f>IF('📋 سجل الأصول'!C37="","",IFERROR(MAX(0,MIN(('📋 سجل الأصول'!H37-IF('📋 سجل الأصول'!I37="",0,'📋 سجل الأصول'!I37)),('📋 سجل الأصول'!H37-IF('📋 سجل الأصول'!I37="",0,'📋 سجل الأصول'!I37))*'📋 سجل الأصول'!J37/365*MAX(0,MIN(EOMONTH(DATE(2026,4,1),0),IF('📋 سجل الأصول'!M37="",DATE(9999,12,31),'📋 سجل الأصول'!M37))-'📋 سجل الأصول'!G37+1))-MIN(('📋 سجل الأصول'!H37-IF('📋 سجل الأصول'!I37="",0,'📋 سجل الأصول'!I37)),('📋 سجل الأصول'!H37-IF('📋 سجل الأصول'!I37="",0,'📋 سجل الأصول'!I37))*'📋 سجل الأصول'!J37/365*MAX(0,MIN(EOMONTH(DATE(2026,4,1),-1),IF('📋 سجل الأصول'!M37="",DATE(9999,12,31),'📋 سجل الأصول'!M37))-'📋 سجل الأصول'!G37+1))),0))</f>
        <v/>
      </c>
      <c r="K37" s="25" t="str">
        <f>IF('📋 سجل الأصول'!C37="","",IFERROR(MAX(0,MIN(('📋 سجل الأصول'!H37-IF('📋 سجل الأصول'!I37="",0,'📋 سجل الأصول'!I37)),('📋 سجل الأصول'!H37-IF('📋 سجل الأصول'!I37="",0,'📋 سجل الأصول'!I37))*'📋 سجل الأصول'!J37/365*MAX(0,MIN(EOMONTH(DATE(2026,5,1),0),IF('📋 سجل الأصول'!M37="",DATE(9999,12,31),'📋 سجل الأصول'!M37))-'📋 سجل الأصول'!G37+1))-MIN(('📋 سجل الأصول'!H37-IF('📋 سجل الأصول'!I37="",0,'📋 سجل الأصول'!I37)),('📋 سجل الأصول'!H37-IF('📋 سجل الأصول'!I37="",0,'📋 سجل الأصول'!I37))*'📋 سجل الأصول'!J37/365*MAX(0,MIN(EOMONTH(DATE(2026,5,1),-1),IF('📋 سجل الأصول'!M37="",DATE(9999,12,31),'📋 سجل الأصول'!M37))-'📋 سجل الأصول'!G37+1))),0))</f>
        <v/>
      </c>
      <c r="L37" s="25" t="str">
        <f>IF('📋 سجل الأصول'!C37="","",IFERROR(MAX(0,MIN(('📋 سجل الأصول'!H37-IF('📋 سجل الأصول'!I37="",0,'📋 سجل الأصول'!I37)),('📋 سجل الأصول'!H37-IF('📋 سجل الأصول'!I37="",0,'📋 سجل الأصول'!I37))*'📋 سجل الأصول'!J37/365*MAX(0,MIN(EOMONTH(DATE(2026,6,1),0),IF('📋 سجل الأصول'!M37="",DATE(9999,12,31),'📋 سجل الأصول'!M37))-'📋 سجل الأصول'!G37+1))-MIN(('📋 سجل الأصول'!H37-IF('📋 سجل الأصول'!I37="",0,'📋 سجل الأصول'!I37)),('📋 سجل الأصول'!H37-IF('📋 سجل الأصول'!I37="",0,'📋 سجل الأصول'!I37))*'📋 سجل الأصول'!J37/365*MAX(0,MIN(EOMONTH(DATE(2026,6,1),-1),IF('📋 سجل الأصول'!M37="",DATE(9999,12,31),'📋 سجل الأصول'!M37))-'📋 سجل الأصول'!G37+1))),0))</f>
        <v/>
      </c>
      <c r="M37" s="25" t="str">
        <f>IF('📋 سجل الأصول'!C37="","",IFERROR(MAX(0,MIN(('📋 سجل الأصول'!H37-IF('📋 سجل الأصول'!I37="",0,'📋 سجل الأصول'!I37)),('📋 سجل الأصول'!H37-IF('📋 سجل الأصول'!I37="",0,'📋 سجل الأصول'!I37))*'📋 سجل الأصول'!J37/365*MAX(0,MIN(EOMONTH(DATE(2026,7,1),0),IF('📋 سجل الأصول'!M37="",DATE(9999,12,31),'📋 سجل الأصول'!M37))-'📋 سجل الأصول'!G37+1))-MIN(('📋 سجل الأصول'!H37-IF('📋 سجل الأصول'!I37="",0,'📋 سجل الأصول'!I37)),('📋 سجل الأصول'!H37-IF('📋 سجل الأصول'!I37="",0,'📋 سجل الأصول'!I37))*'📋 سجل الأصول'!J37/365*MAX(0,MIN(EOMONTH(DATE(2026,7,1),-1),IF('📋 سجل الأصول'!M37="",DATE(9999,12,31),'📋 سجل الأصول'!M37))-'📋 سجل الأصول'!G37+1))),0))</f>
        <v/>
      </c>
      <c r="N37" s="25" t="str">
        <f>IF('📋 سجل الأصول'!C37="","",IFERROR(MAX(0,MIN(('📋 سجل الأصول'!H37-IF('📋 سجل الأصول'!I37="",0,'📋 سجل الأصول'!I37)),('📋 سجل الأصول'!H37-IF('📋 سجل الأصول'!I37="",0,'📋 سجل الأصول'!I37))*'📋 سجل الأصول'!J37/365*MAX(0,MIN(EOMONTH(DATE(2026,8,1),0),IF('📋 سجل الأصول'!M37="",DATE(9999,12,31),'📋 سجل الأصول'!M37))-'📋 سجل الأصول'!G37+1))-MIN(('📋 سجل الأصول'!H37-IF('📋 سجل الأصول'!I37="",0,'📋 سجل الأصول'!I37)),('📋 سجل الأصول'!H37-IF('📋 سجل الأصول'!I37="",0,'📋 سجل الأصول'!I37))*'📋 سجل الأصول'!J37/365*MAX(0,MIN(EOMONTH(DATE(2026,8,1),-1),IF('📋 سجل الأصول'!M37="",DATE(9999,12,31),'📋 سجل الأصول'!M37))-'📋 سجل الأصول'!G37+1))),0))</f>
        <v/>
      </c>
      <c r="O37" s="25" t="str">
        <f>IF('📋 سجل الأصول'!C37="","",IFERROR(MAX(0,MIN(('📋 سجل الأصول'!H37-IF('📋 سجل الأصول'!I37="",0,'📋 سجل الأصول'!I37)),('📋 سجل الأصول'!H37-IF('📋 سجل الأصول'!I37="",0,'📋 سجل الأصول'!I37))*'📋 سجل الأصول'!J37/365*MAX(0,MIN(EOMONTH(DATE(2026,9,1),0),IF('📋 سجل الأصول'!M37="",DATE(9999,12,31),'📋 سجل الأصول'!M37))-'📋 سجل الأصول'!G37+1))-MIN(('📋 سجل الأصول'!H37-IF('📋 سجل الأصول'!I37="",0,'📋 سجل الأصول'!I37)),('📋 سجل الأصول'!H37-IF('📋 سجل الأصول'!I37="",0,'📋 سجل الأصول'!I37))*'📋 سجل الأصول'!J37/365*MAX(0,MIN(EOMONTH(DATE(2026,9,1),-1),IF('📋 سجل الأصول'!M37="",DATE(9999,12,31),'📋 سجل الأصول'!M37))-'📋 سجل الأصول'!G37+1))),0))</f>
        <v/>
      </c>
      <c r="P37" s="25" t="str">
        <f>IF('📋 سجل الأصول'!C37="","",IFERROR(MAX(0,MIN(('📋 سجل الأصول'!H37-IF('📋 سجل الأصول'!I37="",0,'📋 سجل الأصول'!I37)),('📋 سجل الأصول'!H37-IF('📋 سجل الأصول'!I37="",0,'📋 سجل الأصول'!I37))*'📋 سجل الأصول'!J37/365*MAX(0,MIN(EOMONTH(DATE(2026,10,1),0),IF('📋 سجل الأصول'!M37="",DATE(9999,12,31),'📋 سجل الأصول'!M37))-'📋 سجل الأصول'!G37+1))-MIN(('📋 سجل الأصول'!H37-IF('📋 سجل الأصول'!I37="",0,'📋 سجل الأصول'!I37)),('📋 سجل الأصول'!H37-IF('📋 سجل الأصول'!I37="",0,'📋 سجل الأصول'!I37))*'📋 سجل الأصول'!J37/365*MAX(0,MIN(EOMONTH(DATE(2026,10,1),-1),IF('📋 سجل الأصول'!M37="",DATE(9999,12,31),'📋 سجل الأصول'!M37))-'📋 سجل الأصول'!G37+1))),0))</f>
        <v/>
      </c>
      <c r="Q37" s="25" t="str">
        <f>IF('📋 سجل الأصول'!C37="","",IFERROR(MAX(0,MIN(('📋 سجل الأصول'!H37-IF('📋 سجل الأصول'!I37="",0,'📋 سجل الأصول'!I37)),('📋 سجل الأصول'!H37-IF('📋 سجل الأصول'!I37="",0,'📋 سجل الأصول'!I37))*'📋 سجل الأصول'!J37/365*MAX(0,MIN(EOMONTH(DATE(2026,11,1),0),IF('📋 سجل الأصول'!M37="",DATE(9999,12,31),'📋 سجل الأصول'!M37))-'📋 سجل الأصول'!G37+1))-MIN(('📋 سجل الأصول'!H37-IF('📋 سجل الأصول'!I37="",0,'📋 سجل الأصول'!I37)),('📋 سجل الأصول'!H37-IF('📋 سجل الأصول'!I37="",0,'📋 سجل الأصول'!I37))*'📋 سجل الأصول'!J37/365*MAX(0,MIN(EOMONTH(DATE(2026,11,1),-1),IF('📋 سجل الأصول'!M37="",DATE(9999,12,31),'📋 سجل الأصول'!M37))-'📋 سجل الأصول'!G37+1))),0))</f>
        <v/>
      </c>
      <c r="R37" s="25" t="str">
        <f>IF('📋 سجل الأصول'!C37="","",IFERROR(MAX(0,MIN(('📋 سجل الأصول'!H37-IF('📋 سجل الأصول'!I37="",0,'📋 سجل الأصول'!I37)),('📋 سجل الأصول'!H37-IF('📋 سجل الأصول'!I37="",0,'📋 سجل الأصول'!I37))*'📋 سجل الأصول'!J37/365*MAX(0,MIN(EOMONTH(DATE(2026,12,1),0),IF('📋 سجل الأصول'!M37="",DATE(9999,12,31),'📋 سجل الأصول'!M37))-'📋 سجل الأصول'!G37+1))-MIN(('📋 سجل الأصول'!H37-IF('📋 سجل الأصول'!I37="",0,'📋 سجل الأصول'!I37)),('📋 سجل الأصول'!H37-IF('📋 سجل الأصول'!I37="",0,'📋 سجل الأصول'!I37))*'📋 سجل الأصول'!J37/365*MAX(0,MIN(EOMONTH(DATE(2026,12,1),-1),IF('📋 سجل الأصول'!M37="",DATE(9999,12,31),'📋 سجل الأصول'!M37))-'📋 سجل الأصول'!G37+1))),0))</f>
        <v/>
      </c>
    </row>
    <row r="38" spans="1:18" ht="24.75" customHeight="1" x14ac:dyDescent="0.25">
      <c r="A38" s="26" t="str">
        <f>IF('📋 سجل الأصول'!C38="","",'📋 سجل الأصول'!A38)</f>
        <v/>
      </c>
      <c r="B38" s="26" t="str">
        <f>IF('📋 سجل الأصول'!C38="","",'📋 سجل الأصول'!B38)</f>
        <v/>
      </c>
      <c r="C38" s="38" t="str">
        <f>IF('📋 سجل الأصول'!C38="","",'📋 سجل الأصول'!C38)</f>
        <v/>
      </c>
      <c r="D38" s="26" t="str">
        <f>IF('📋 سجل الأصول'!C38="","",'📋 سجل الأصول'!E38)</f>
        <v/>
      </c>
      <c r="E38" s="39" t="str">
        <f>IF('📋 سجل الأصول'!C38="","",'📋 سجل الأصول'!G38)</f>
        <v/>
      </c>
      <c r="F38" s="33" t="str">
        <f>IF('📋 سجل الأصول'!C38="","",'📋 سجل الأصول'!H38)</f>
        <v/>
      </c>
      <c r="G38" s="33" t="str">
        <f>IF('📋 سجل الأصول'!C38="","",IFERROR(MAX(0,MIN(('📋 سجل الأصول'!H38-IF('📋 سجل الأصول'!I38="",0,'📋 سجل الأصول'!I38)),('📋 سجل الأصول'!H38-IF('📋 سجل الأصول'!I38="",0,'📋 سجل الأصول'!I38))*'📋 سجل الأصول'!J38/365*MAX(0,MIN(EOMONTH(DATE(2026,1,1),0),IF('📋 سجل الأصول'!M38="",DATE(9999,12,31),'📋 سجل الأصول'!M38))-'📋 سجل الأصول'!G38+1))-MIN(('📋 سجل الأصول'!H38-IF('📋 سجل الأصول'!I38="",0,'📋 سجل الأصول'!I38)),('📋 سجل الأصول'!H38-IF('📋 سجل الأصول'!I38="",0,'📋 سجل الأصول'!I38))*'📋 سجل الأصول'!J38/365*MAX(0,MIN(EOMONTH(DATE(2026,1,1),-1),IF('📋 سجل الأصول'!M38="",DATE(9999,12,31),'📋 سجل الأصول'!M38))-'📋 سجل الأصول'!G38+1))),0))</f>
        <v/>
      </c>
      <c r="H38" s="33" t="str">
        <f>IF('📋 سجل الأصول'!C38="","",IFERROR(MAX(0,MIN(('📋 سجل الأصول'!H38-IF('📋 سجل الأصول'!I38="",0,'📋 سجل الأصول'!I38)),('📋 سجل الأصول'!H38-IF('📋 سجل الأصول'!I38="",0,'📋 سجل الأصول'!I38))*'📋 سجل الأصول'!J38/365*MAX(0,MIN(EOMONTH(DATE(2026,2,1),0),IF('📋 سجل الأصول'!M38="",DATE(9999,12,31),'📋 سجل الأصول'!M38))-'📋 سجل الأصول'!G38+1))-MIN(('📋 سجل الأصول'!H38-IF('📋 سجل الأصول'!I38="",0,'📋 سجل الأصول'!I38)),('📋 سجل الأصول'!H38-IF('📋 سجل الأصول'!I38="",0,'📋 سجل الأصول'!I38))*'📋 سجل الأصول'!J38/365*MAX(0,MIN(EOMONTH(DATE(2026,2,1),-1),IF('📋 سجل الأصول'!M38="",DATE(9999,12,31),'📋 سجل الأصول'!M38))-'📋 سجل الأصول'!G38+1))),0))</f>
        <v/>
      </c>
      <c r="I38" s="33" t="str">
        <f>IF('📋 سجل الأصول'!C38="","",IFERROR(MAX(0,MIN(('📋 سجل الأصول'!H38-IF('📋 سجل الأصول'!I38="",0,'📋 سجل الأصول'!I38)),('📋 سجل الأصول'!H38-IF('📋 سجل الأصول'!I38="",0,'📋 سجل الأصول'!I38))*'📋 سجل الأصول'!J38/365*MAX(0,MIN(EOMONTH(DATE(2026,3,1),0),IF('📋 سجل الأصول'!M38="",DATE(9999,12,31),'📋 سجل الأصول'!M38))-'📋 سجل الأصول'!G38+1))-MIN(('📋 سجل الأصول'!H38-IF('📋 سجل الأصول'!I38="",0,'📋 سجل الأصول'!I38)),('📋 سجل الأصول'!H38-IF('📋 سجل الأصول'!I38="",0,'📋 سجل الأصول'!I38))*'📋 سجل الأصول'!J38/365*MAX(0,MIN(EOMONTH(DATE(2026,3,1),-1),IF('📋 سجل الأصول'!M38="",DATE(9999,12,31),'📋 سجل الأصول'!M38))-'📋 سجل الأصول'!G38+1))),0))</f>
        <v/>
      </c>
      <c r="J38" s="33" t="str">
        <f>IF('📋 سجل الأصول'!C38="","",IFERROR(MAX(0,MIN(('📋 سجل الأصول'!H38-IF('📋 سجل الأصول'!I38="",0,'📋 سجل الأصول'!I38)),('📋 سجل الأصول'!H38-IF('📋 سجل الأصول'!I38="",0,'📋 سجل الأصول'!I38))*'📋 سجل الأصول'!J38/365*MAX(0,MIN(EOMONTH(DATE(2026,4,1),0),IF('📋 سجل الأصول'!M38="",DATE(9999,12,31),'📋 سجل الأصول'!M38))-'📋 سجل الأصول'!G38+1))-MIN(('📋 سجل الأصول'!H38-IF('📋 سجل الأصول'!I38="",0,'📋 سجل الأصول'!I38)),('📋 سجل الأصول'!H38-IF('📋 سجل الأصول'!I38="",0,'📋 سجل الأصول'!I38))*'📋 سجل الأصول'!J38/365*MAX(0,MIN(EOMONTH(DATE(2026,4,1),-1),IF('📋 سجل الأصول'!M38="",DATE(9999,12,31),'📋 سجل الأصول'!M38))-'📋 سجل الأصول'!G38+1))),0))</f>
        <v/>
      </c>
      <c r="K38" s="33" t="str">
        <f>IF('📋 سجل الأصول'!C38="","",IFERROR(MAX(0,MIN(('📋 سجل الأصول'!H38-IF('📋 سجل الأصول'!I38="",0,'📋 سجل الأصول'!I38)),('📋 سجل الأصول'!H38-IF('📋 سجل الأصول'!I38="",0,'📋 سجل الأصول'!I38))*'📋 سجل الأصول'!J38/365*MAX(0,MIN(EOMONTH(DATE(2026,5,1),0),IF('📋 سجل الأصول'!M38="",DATE(9999,12,31),'📋 سجل الأصول'!M38))-'📋 سجل الأصول'!G38+1))-MIN(('📋 سجل الأصول'!H38-IF('📋 سجل الأصول'!I38="",0,'📋 سجل الأصول'!I38)),('📋 سجل الأصول'!H38-IF('📋 سجل الأصول'!I38="",0,'📋 سجل الأصول'!I38))*'📋 سجل الأصول'!J38/365*MAX(0,MIN(EOMONTH(DATE(2026,5,1),-1),IF('📋 سجل الأصول'!M38="",DATE(9999,12,31),'📋 سجل الأصول'!M38))-'📋 سجل الأصول'!G38+1))),0))</f>
        <v/>
      </c>
      <c r="L38" s="33" t="str">
        <f>IF('📋 سجل الأصول'!C38="","",IFERROR(MAX(0,MIN(('📋 سجل الأصول'!H38-IF('📋 سجل الأصول'!I38="",0,'📋 سجل الأصول'!I38)),('📋 سجل الأصول'!H38-IF('📋 سجل الأصول'!I38="",0,'📋 سجل الأصول'!I38))*'📋 سجل الأصول'!J38/365*MAX(0,MIN(EOMONTH(DATE(2026,6,1),0),IF('📋 سجل الأصول'!M38="",DATE(9999,12,31),'📋 سجل الأصول'!M38))-'📋 سجل الأصول'!G38+1))-MIN(('📋 سجل الأصول'!H38-IF('📋 سجل الأصول'!I38="",0,'📋 سجل الأصول'!I38)),('📋 سجل الأصول'!H38-IF('📋 سجل الأصول'!I38="",0,'📋 سجل الأصول'!I38))*'📋 سجل الأصول'!J38/365*MAX(0,MIN(EOMONTH(DATE(2026,6,1),-1),IF('📋 سجل الأصول'!M38="",DATE(9999,12,31),'📋 سجل الأصول'!M38))-'📋 سجل الأصول'!G38+1))),0))</f>
        <v/>
      </c>
      <c r="M38" s="33" t="str">
        <f>IF('📋 سجل الأصول'!C38="","",IFERROR(MAX(0,MIN(('📋 سجل الأصول'!H38-IF('📋 سجل الأصول'!I38="",0,'📋 سجل الأصول'!I38)),('📋 سجل الأصول'!H38-IF('📋 سجل الأصول'!I38="",0,'📋 سجل الأصول'!I38))*'📋 سجل الأصول'!J38/365*MAX(0,MIN(EOMONTH(DATE(2026,7,1),0),IF('📋 سجل الأصول'!M38="",DATE(9999,12,31),'📋 سجل الأصول'!M38))-'📋 سجل الأصول'!G38+1))-MIN(('📋 سجل الأصول'!H38-IF('📋 سجل الأصول'!I38="",0,'📋 سجل الأصول'!I38)),('📋 سجل الأصول'!H38-IF('📋 سجل الأصول'!I38="",0,'📋 سجل الأصول'!I38))*'📋 سجل الأصول'!J38/365*MAX(0,MIN(EOMONTH(DATE(2026,7,1),-1),IF('📋 سجل الأصول'!M38="",DATE(9999,12,31),'📋 سجل الأصول'!M38))-'📋 سجل الأصول'!G38+1))),0))</f>
        <v/>
      </c>
      <c r="N38" s="33" t="str">
        <f>IF('📋 سجل الأصول'!C38="","",IFERROR(MAX(0,MIN(('📋 سجل الأصول'!H38-IF('📋 سجل الأصول'!I38="",0,'📋 سجل الأصول'!I38)),('📋 سجل الأصول'!H38-IF('📋 سجل الأصول'!I38="",0,'📋 سجل الأصول'!I38))*'📋 سجل الأصول'!J38/365*MAX(0,MIN(EOMONTH(DATE(2026,8,1),0),IF('📋 سجل الأصول'!M38="",DATE(9999,12,31),'📋 سجل الأصول'!M38))-'📋 سجل الأصول'!G38+1))-MIN(('📋 سجل الأصول'!H38-IF('📋 سجل الأصول'!I38="",0,'📋 سجل الأصول'!I38)),('📋 سجل الأصول'!H38-IF('📋 سجل الأصول'!I38="",0,'📋 سجل الأصول'!I38))*'📋 سجل الأصول'!J38/365*MAX(0,MIN(EOMONTH(DATE(2026,8,1),-1),IF('📋 سجل الأصول'!M38="",DATE(9999,12,31),'📋 سجل الأصول'!M38))-'📋 سجل الأصول'!G38+1))),0))</f>
        <v/>
      </c>
      <c r="O38" s="33" t="str">
        <f>IF('📋 سجل الأصول'!C38="","",IFERROR(MAX(0,MIN(('📋 سجل الأصول'!H38-IF('📋 سجل الأصول'!I38="",0,'📋 سجل الأصول'!I38)),('📋 سجل الأصول'!H38-IF('📋 سجل الأصول'!I38="",0,'📋 سجل الأصول'!I38))*'📋 سجل الأصول'!J38/365*MAX(0,MIN(EOMONTH(DATE(2026,9,1),0),IF('📋 سجل الأصول'!M38="",DATE(9999,12,31),'📋 سجل الأصول'!M38))-'📋 سجل الأصول'!G38+1))-MIN(('📋 سجل الأصول'!H38-IF('📋 سجل الأصول'!I38="",0,'📋 سجل الأصول'!I38)),('📋 سجل الأصول'!H38-IF('📋 سجل الأصول'!I38="",0,'📋 سجل الأصول'!I38))*'📋 سجل الأصول'!J38/365*MAX(0,MIN(EOMONTH(DATE(2026,9,1),-1),IF('📋 سجل الأصول'!M38="",DATE(9999,12,31),'📋 سجل الأصول'!M38))-'📋 سجل الأصول'!G38+1))),0))</f>
        <v/>
      </c>
      <c r="P38" s="33" t="str">
        <f>IF('📋 سجل الأصول'!C38="","",IFERROR(MAX(0,MIN(('📋 سجل الأصول'!H38-IF('📋 سجل الأصول'!I38="",0,'📋 سجل الأصول'!I38)),('📋 سجل الأصول'!H38-IF('📋 سجل الأصول'!I38="",0,'📋 سجل الأصول'!I38))*'📋 سجل الأصول'!J38/365*MAX(0,MIN(EOMONTH(DATE(2026,10,1),0),IF('📋 سجل الأصول'!M38="",DATE(9999,12,31),'📋 سجل الأصول'!M38))-'📋 سجل الأصول'!G38+1))-MIN(('📋 سجل الأصول'!H38-IF('📋 سجل الأصول'!I38="",0,'📋 سجل الأصول'!I38)),('📋 سجل الأصول'!H38-IF('📋 سجل الأصول'!I38="",0,'📋 سجل الأصول'!I38))*'📋 سجل الأصول'!J38/365*MAX(0,MIN(EOMONTH(DATE(2026,10,1),-1),IF('📋 سجل الأصول'!M38="",DATE(9999,12,31),'📋 سجل الأصول'!M38))-'📋 سجل الأصول'!G38+1))),0))</f>
        <v/>
      </c>
      <c r="Q38" s="33" t="str">
        <f>IF('📋 سجل الأصول'!C38="","",IFERROR(MAX(0,MIN(('📋 سجل الأصول'!H38-IF('📋 سجل الأصول'!I38="",0,'📋 سجل الأصول'!I38)),('📋 سجل الأصول'!H38-IF('📋 سجل الأصول'!I38="",0,'📋 سجل الأصول'!I38))*'📋 سجل الأصول'!J38/365*MAX(0,MIN(EOMONTH(DATE(2026,11,1),0),IF('📋 سجل الأصول'!M38="",DATE(9999,12,31),'📋 سجل الأصول'!M38))-'📋 سجل الأصول'!G38+1))-MIN(('📋 سجل الأصول'!H38-IF('📋 سجل الأصول'!I38="",0,'📋 سجل الأصول'!I38)),('📋 سجل الأصول'!H38-IF('📋 سجل الأصول'!I38="",0,'📋 سجل الأصول'!I38))*'📋 سجل الأصول'!J38/365*MAX(0,MIN(EOMONTH(DATE(2026,11,1),-1),IF('📋 سجل الأصول'!M38="",DATE(9999,12,31),'📋 سجل الأصول'!M38))-'📋 سجل الأصول'!G38+1))),0))</f>
        <v/>
      </c>
      <c r="R38" s="33" t="str">
        <f>IF('📋 سجل الأصول'!C38="","",IFERROR(MAX(0,MIN(('📋 سجل الأصول'!H38-IF('📋 سجل الأصول'!I38="",0,'📋 سجل الأصول'!I38)),('📋 سجل الأصول'!H38-IF('📋 سجل الأصول'!I38="",0,'📋 سجل الأصول'!I38))*'📋 سجل الأصول'!J38/365*MAX(0,MIN(EOMONTH(DATE(2026,12,1),0),IF('📋 سجل الأصول'!M38="",DATE(9999,12,31),'📋 سجل الأصول'!M38))-'📋 سجل الأصول'!G38+1))-MIN(('📋 سجل الأصول'!H38-IF('📋 سجل الأصول'!I38="",0,'📋 سجل الأصول'!I38)),('📋 سجل الأصول'!H38-IF('📋 سجل الأصول'!I38="",0,'📋 سجل الأصول'!I38))*'📋 سجل الأصول'!J38/365*MAX(0,MIN(EOMONTH(DATE(2026,12,1),-1),IF('📋 سجل الأصول'!M38="",DATE(9999,12,31),'📋 سجل الأصول'!M38))-'📋 سجل الأصول'!G38+1))),0))</f>
        <v/>
      </c>
    </row>
    <row r="39" spans="1:18" ht="24.75" customHeight="1" x14ac:dyDescent="0.25">
      <c r="A39" s="18" t="str">
        <f>IF('📋 سجل الأصول'!C39="","",'📋 سجل الأصول'!A39)</f>
        <v/>
      </c>
      <c r="B39" s="18" t="str">
        <f>IF('📋 سجل الأصول'!C39="","",'📋 سجل الأصول'!B39)</f>
        <v/>
      </c>
      <c r="C39" s="36" t="str">
        <f>IF('📋 سجل الأصول'!C39="","",'📋 سجل الأصول'!C39)</f>
        <v/>
      </c>
      <c r="D39" s="18" t="str">
        <f>IF('📋 سجل الأصول'!C39="","",'📋 سجل الأصول'!E39)</f>
        <v/>
      </c>
      <c r="E39" s="37" t="str">
        <f>IF('📋 سجل الأصول'!C39="","",'📋 سجل الأصول'!G39)</f>
        <v/>
      </c>
      <c r="F39" s="25" t="str">
        <f>IF('📋 سجل الأصول'!C39="","",'📋 سجل الأصول'!H39)</f>
        <v/>
      </c>
      <c r="G39" s="25" t="str">
        <f>IF('📋 سجل الأصول'!C39="","",IFERROR(MAX(0,MIN(('📋 سجل الأصول'!H39-IF('📋 سجل الأصول'!I39="",0,'📋 سجل الأصول'!I39)),('📋 سجل الأصول'!H39-IF('📋 سجل الأصول'!I39="",0,'📋 سجل الأصول'!I39))*'📋 سجل الأصول'!J39/365*MAX(0,MIN(EOMONTH(DATE(2026,1,1),0),IF('📋 سجل الأصول'!M39="",DATE(9999,12,31),'📋 سجل الأصول'!M39))-'📋 سجل الأصول'!G39+1))-MIN(('📋 سجل الأصول'!H39-IF('📋 سجل الأصول'!I39="",0,'📋 سجل الأصول'!I39)),('📋 سجل الأصول'!H39-IF('📋 سجل الأصول'!I39="",0,'📋 سجل الأصول'!I39))*'📋 سجل الأصول'!J39/365*MAX(0,MIN(EOMONTH(DATE(2026,1,1),-1),IF('📋 سجل الأصول'!M39="",DATE(9999,12,31),'📋 سجل الأصول'!M39))-'📋 سجل الأصول'!G39+1))),0))</f>
        <v/>
      </c>
      <c r="H39" s="25" t="str">
        <f>IF('📋 سجل الأصول'!C39="","",IFERROR(MAX(0,MIN(('📋 سجل الأصول'!H39-IF('📋 سجل الأصول'!I39="",0,'📋 سجل الأصول'!I39)),('📋 سجل الأصول'!H39-IF('📋 سجل الأصول'!I39="",0,'📋 سجل الأصول'!I39))*'📋 سجل الأصول'!J39/365*MAX(0,MIN(EOMONTH(DATE(2026,2,1),0),IF('📋 سجل الأصول'!M39="",DATE(9999,12,31),'📋 سجل الأصول'!M39))-'📋 سجل الأصول'!G39+1))-MIN(('📋 سجل الأصول'!H39-IF('📋 سجل الأصول'!I39="",0,'📋 سجل الأصول'!I39)),('📋 سجل الأصول'!H39-IF('📋 سجل الأصول'!I39="",0,'📋 سجل الأصول'!I39))*'📋 سجل الأصول'!J39/365*MAX(0,MIN(EOMONTH(DATE(2026,2,1),-1),IF('📋 سجل الأصول'!M39="",DATE(9999,12,31),'📋 سجل الأصول'!M39))-'📋 سجل الأصول'!G39+1))),0))</f>
        <v/>
      </c>
      <c r="I39" s="25" t="str">
        <f>IF('📋 سجل الأصول'!C39="","",IFERROR(MAX(0,MIN(('📋 سجل الأصول'!H39-IF('📋 سجل الأصول'!I39="",0,'📋 سجل الأصول'!I39)),('📋 سجل الأصول'!H39-IF('📋 سجل الأصول'!I39="",0,'📋 سجل الأصول'!I39))*'📋 سجل الأصول'!J39/365*MAX(0,MIN(EOMONTH(DATE(2026,3,1),0),IF('📋 سجل الأصول'!M39="",DATE(9999,12,31),'📋 سجل الأصول'!M39))-'📋 سجل الأصول'!G39+1))-MIN(('📋 سجل الأصول'!H39-IF('📋 سجل الأصول'!I39="",0,'📋 سجل الأصول'!I39)),('📋 سجل الأصول'!H39-IF('📋 سجل الأصول'!I39="",0,'📋 سجل الأصول'!I39))*'📋 سجل الأصول'!J39/365*MAX(0,MIN(EOMONTH(DATE(2026,3,1),-1),IF('📋 سجل الأصول'!M39="",DATE(9999,12,31),'📋 سجل الأصول'!M39))-'📋 سجل الأصول'!G39+1))),0))</f>
        <v/>
      </c>
      <c r="J39" s="25" t="str">
        <f>IF('📋 سجل الأصول'!C39="","",IFERROR(MAX(0,MIN(('📋 سجل الأصول'!H39-IF('📋 سجل الأصول'!I39="",0,'📋 سجل الأصول'!I39)),('📋 سجل الأصول'!H39-IF('📋 سجل الأصول'!I39="",0,'📋 سجل الأصول'!I39))*'📋 سجل الأصول'!J39/365*MAX(0,MIN(EOMONTH(DATE(2026,4,1),0),IF('📋 سجل الأصول'!M39="",DATE(9999,12,31),'📋 سجل الأصول'!M39))-'📋 سجل الأصول'!G39+1))-MIN(('📋 سجل الأصول'!H39-IF('📋 سجل الأصول'!I39="",0,'📋 سجل الأصول'!I39)),('📋 سجل الأصول'!H39-IF('📋 سجل الأصول'!I39="",0,'📋 سجل الأصول'!I39))*'📋 سجل الأصول'!J39/365*MAX(0,MIN(EOMONTH(DATE(2026,4,1),-1),IF('📋 سجل الأصول'!M39="",DATE(9999,12,31),'📋 سجل الأصول'!M39))-'📋 سجل الأصول'!G39+1))),0))</f>
        <v/>
      </c>
      <c r="K39" s="25" t="str">
        <f>IF('📋 سجل الأصول'!C39="","",IFERROR(MAX(0,MIN(('📋 سجل الأصول'!H39-IF('📋 سجل الأصول'!I39="",0,'📋 سجل الأصول'!I39)),('📋 سجل الأصول'!H39-IF('📋 سجل الأصول'!I39="",0,'📋 سجل الأصول'!I39))*'📋 سجل الأصول'!J39/365*MAX(0,MIN(EOMONTH(DATE(2026,5,1),0),IF('📋 سجل الأصول'!M39="",DATE(9999,12,31),'📋 سجل الأصول'!M39))-'📋 سجل الأصول'!G39+1))-MIN(('📋 سجل الأصول'!H39-IF('📋 سجل الأصول'!I39="",0,'📋 سجل الأصول'!I39)),('📋 سجل الأصول'!H39-IF('📋 سجل الأصول'!I39="",0,'📋 سجل الأصول'!I39))*'📋 سجل الأصول'!J39/365*MAX(0,MIN(EOMONTH(DATE(2026,5,1),-1),IF('📋 سجل الأصول'!M39="",DATE(9999,12,31),'📋 سجل الأصول'!M39))-'📋 سجل الأصول'!G39+1))),0))</f>
        <v/>
      </c>
      <c r="L39" s="25" t="str">
        <f>IF('📋 سجل الأصول'!C39="","",IFERROR(MAX(0,MIN(('📋 سجل الأصول'!H39-IF('📋 سجل الأصول'!I39="",0,'📋 سجل الأصول'!I39)),('📋 سجل الأصول'!H39-IF('📋 سجل الأصول'!I39="",0,'📋 سجل الأصول'!I39))*'📋 سجل الأصول'!J39/365*MAX(0,MIN(EOMONTH(DATE(2026,6,1),0),IF('📋 سجل الأصول'!M39="",DATE(9999,12,31),'📋 سجل الأصول'!M39))-'📋 سجل الأصول'!G39+1))-MIN(('📋 سجل الأصول'!H39-IF('📋 سجل الأصول'!I39="",0,'📋 سجل الأصول'!I39)),('📋 سجل الأصول'!H39-IF('📋 سجل الأصول'!I39="",0,'📋 سجل الأصول'!I39))*'📋 سجل الأصول'!J39/365*MAX(0,MIN(EOMONTH(DATE(2026,6,1),-1),IF('📋 سجل الأصول'!M39="",DATE(9999,12,31),'📋 سجل الأصول'!M39))-'📋 سجل الأصول'!G39+1))),0))</f>
        <v/>
      </c>
      <c r="M39" s="25" t="str">
        <f>IF('📋 سجل الأصول'!C39="","",IFERROR(MAX(0,MIN(('📋 سجل الأصول'!H39-IF('📋 سجل الأصول'!I39="",0,'📋 سجل الأصول'!I39)),('📋 سجل الأصول'!H39-IF('📋 سجل الأصول'!I39="",0,'📋 سجل الأصول'!I39))*'📋 سجل الأصول'!J39/365*MAX(0,MIN(EOMONTH(DATE(2026,7,1),0),IF('📋 سجل الأصول'!M39="",DATE(9999,12,31),'📋 سجل الأصول'!M39))-'📋 سجل الأصول'!G39+1))-MIN(('📋 سجل الأصول'!H39-IF('📋 سجل الأصول'!I39="",0,'📋 سجل الأصول'!I39)),('📋 سجل الأصول'!H39-IF('📋 سجل الأصول'!I39="",0,'📋 سجل الأصول'!I39))*'📋 سجل الأصول'!J39/365*MAX(0,MIN(EOMONTH(DATE(2026,7,1),-1),IF('📋 سجل الأصول'!M39="",DATE(9999,12,31),'📋 سجل الأصول'!M39))-'📋 سجل الأصول'!G39+1))),0))</f>
        <v/>
      </c>
      <c r="N39" s="25" t="str">
        <f>IF('📋 سجل الأصول'!C39="","",IFERROR(MAX(0,MIN(('📋 سجل الأصول'!H39-IF('📋 سجل الأصول'!I39="",0,'📋 سجل الأصول'!I39)),('📋 سجل الأصول'!H39-IF('📋 سجل الأصول'!I39="",0,'📋 سجل الأصول'!I39))*'📋 سجل الأصول'!J39/365*MAX(0,MIN(EOMONTH(DATE(2026,8,1),0),IF('📋 سجل الأصول'!M39="",DATE(9999,12,31),'📋 سجل الأصول'!M39))-'📋 سجل الأصول'!G39+1))-MIN(('📋 سجل الأصول'!H39-IF('📋 سجل الأصول'!I39="",0,'📋 سجل الأصول'!I39)),('📋 سجل الأصول'!H39-IF('📋 سجل الأصول'!I39="",0,'📋 سجل الأصول'!I39))*'📋 سجل الأصول'!J39/365*MAX(0,MIN(EOMONTH(DATE(2026,8,1),-1),IF('📋 سجل الأصول'!M39="",DATE(9999,12,31),'📋 سجل الأصول'!M39))-'📋 سجل الأصول'!G39+1))),0))</f>
        <v/>
      </c>
      <c r="O39" s="25" t="str">
        <f>IF('📋 سجل الأصول'!C39="","",IFERROR(MAX(0,MIN(('📋 سجل الأصول'!H39-IF('📋 سجل الأصول'!I39="",0,'📋 سجل الأصول'!I39)),('📋 سجل الأصول'!H39-IF('📋 سجل الأصول'!I39="",0,'📋 سجل الأصول'!I39))*'📋 سجل الأصول'!J39/365*MAX(0,MIN(EOMONTH(DATE(2026,9,1),0),IF('📋 سجل الأصول'!M39="",DATE(9999,12,31),'📋 سجل الأصول'!M39))-'📋 سجل الأصول'!G39+1))-MIN(('📋 سجل الأصول'!H39-IF('📋 سجل الأصول'!I39="",0,'📋 سجل الأصول'!I39)),('📋 سجل الأصول'!H39-IF('📋 سجل الأصول'!I39="",0,'📋 سجل الأصول'!I39))*'📋 سجل الأصول'!J39/365*MAX(0,MIN(EOMONTH(DATE(2026,9,1),-1),IF('📋 سجل الأصول'!M39="",DATE(9999,12,31),'📋 سجل الأصول'!M39))-'📋 سجل الأصول'!G39+1))),0))</f>
        <v/>
      </c>
      <c r="P39" s="25" t="str">
        <f>IF('📋 سجل الأصول'!C39="","",IFERROR(MAX(0,MIN(('📋 سجل الأصول'!H39-IF('📋 سجل الأصول'!I39="",0,'📋 سجل الأصول'!I39)),('📋 سجل الأصول'!H39-IF('📋 سجل الأصول'!I39="",0,'📋 سجل الأصول'!I39))*'📋 سجل الأصول'!J39/365*MAX(0,MIN(EOMONTH(DATE(2026,10,1),0),IF('📋 سجل الأصول'!M39="",DATE(9999,12,31),'📋 سجل الأصول'!M39))-'📋 سجل الأصول'!G39+1))-MIN(('📋 سجل الأصول'!H39-IF('📋 سجل الأصول'!I39="",0,'📋 سجل الأصول'!I39)),('📋 سجل الأصول'!H39-IF('📋 سجل الأصول'!I39="",0,'📋 سجل الأصول'!I39))*'📋 سجل الأصول'!J39/365*MAX(0,MIN(EOMONTH(DATE(2026,10,1),-1),IF('📋 سجل الأصول'!M39="",DATE(9999,12,31),'📋 سجل الأصول'!M39))-'📋 سجل الأصول'!G39+1))),0))</f>
        <v/>
      </c>
      <c r="Q39" s="25" t="str">
        <f>IF('📋 سجل الأصول'!C39="","",IFERROR(MAX(0,MIN(('📋 سجل الأصول'!H39-IF('📋 سجل الأصول'!I39="",0,'📋 سجل الأصول'!I39)),('📋 سجل الأصول'!H39-IF('📋 سجل الأصول'!I39="",0,'📋 سجل الأصول'!I39))*'📋 سجل الأصول'!J39/365*MAX(0,MIN(EOMONTH(DATE(2026,11,1),0),IF('📋 سجل الأصول'!M39="",DATE(9999,12,31),'📋 سجل الأصول'!M39))-'📋 سجل الأصول'!G39+1))-MIN(('📋 سجل الأصول'!H39-IF('📋 سجل الأصول'!I39="",0,'📋 سجل الأصول'!I39)),('📋 سجل الأصول'!H39-IF('📋 سجل الأصول'!I39="",0,'📋 سجل الأصول'!I39))*'📋 سجل الأصول'!J39/365*MAX(0,MIN(EOMONTH(DATE(2026,11,1),-1),IF('📋 سجل الأصول'!M39="",DATE(9999,12,31),'📋 سجل الأصول'!M39))-'📋 سجل الأصول'!G39+1))),0))</f>
        <v/>
      </c>
      <c r="R39" s="25" t="str">
        <f>IF('📋 سجل الأصول'!C39="","",IFERROR(MAX(0,MIN(('📋 سجل الأصول'!H39-IF('📋 سجل الأصول'!I39="",0,'📋 سجل الأصول'!I39)),('📋 سجل الأصول'!H39-IF('📋 سجل الأصول'!I39="",0,'📋 سجل الأصول'!I39))*'📋 سجل الأصول'!J39/365*MAX(0,MIN(EOMONTH(DATE(2026,12,1),0),IF('📋 سجل الأصول'!M39="",DATE(9999,12,31),'📋 سجل الأصول'!M39))-'📋 سجل الأصول'!G39+1))-MIN(('📋 سجل الأصول'!H39-IF('📋 سجل الأصول'!I39="",0,'📋 سجل الأصول'!I39)),('📋 سجل الأصول'!H39-IF('📋 سجل الأصول'!I39="",0,'📋 سجل الأصول'!I39))*'📋 سجل الأصول'!J39/365*MAX(0,MIN(EOMONTH(DATE(2026,12,1),-1),IF('📋 سجل الأصول'!M39="",DATE(9999,12,31),'📋 سجل الأصول'!M39))-'📋 سجل الأصول'!G39+1))),0))</f>
        <v/>
      </c>
    </row>
    <row r="40" spans="1:18" ht="24.75" customHeight="1" x14ac:dyDescent="0.25">
      <c r="A40" s="26" t="str">
        <f>IF('📋 سجل الأصول'!C40="","",'📋 سجل الأصول'!A40)</f>
        <v/>
      </c>
      <c r="B40" s="26" t="str">
        <f>IF('📋 سجل الأصول'!C40="","",'📋 سجل الأصول'!B40)</f>
        <v/>
      </c>
      <c r="C40" s="38" t="str">
        <f>IF('📋 سجل الأصول'!C40="","",'📋 سجل الأصول'!C40)</f>
        <v/>
      </c>
      <c r="D40" s="26" t="str">
        <f>IF('📋 سجل الأصول'!C40="","",'📋 سجل الأصول'!E40)</f>
        <v/>
      </c>
      <c r="E40" s="39" t="str">
        <f>IF('📋 سجل الأصول'!C40="","",'📋 سجل الأصول'!G40)</f>
        <v/>
      </c>
      <c r="F40" s="33" t="str">
        <f>IF('📋 سجل الأصول'!C40="","",'📋 سجل الأصول'!H40)</f>
        <v/>
      </c>
      <c r="G40" s="33" t="str">
        <f>IF('📋 سجل الأصول'!C40="","",IFERROR(MAX(0,MIN(('📋 سجل الأصول'!H40-IF('📋 سجل الأصول'!I40="",0,'📋 سجل الأصول'!I40)),('📋 سجل الأصول'!H40-IF('📋 سجل الأصول'!I40="",0,'📋 سجل الأصول'!I40))*'📋 سجل الأصول'!J40/365*MAX(0,MIN(EOMONTH(DATE(2026,1,1),0),IF('📋 سجل الأصول'!M40="",DATE(9999,12,31),'📋 سجل الأصول'!M40))-'📋 سجل الأصول'!G40+1))-MIN(('📋 سجل الأصول'!H40-IF('📋 سجل الأصول'!I40="",0,'📋 سجل الأصول'!I40)),('📋 سجل الأصول'!H40-IF('📋 سجل الأصول'!I40="",0,'📋 سجل الأصول'!I40))*'📋 سجل الأصول'!J40/365*MAX(0,MIN(EOMONTH(DATE(2026,1,1),-1),IF('📋 سجل الأصول'!M40="",DATE(9999,12,31),'📋 سجل الأصول'!M40))-'📋 سجل الأصول'!G40+1))),0))</f>
        <v/>
      </c>
      <c r="H40" s="33" t="str">
        <f>IF('📋 سجل الأصول'!C40="","",IFERROR(MAX(0,MIN(('📋 سجل الأصول'!H40-IF('📋 سجل الأصول'!I40="",0,'📋 سجل الأصول'!I40)),('📋 سجل الأصول'!H40-IF('📋 سجل الأصول'!I40="",0,'📋 سجل الأصول'!I40))*'📋 سجل الأصول'!J40/365*MAX(0,MIN(EOMONTH(DATE(2026,2,1),0),IF('📋 سجل الأصول'!M40="",DATE(9999,12,31),'📋 سجل الأصول'!M40))-'📋 سجل الأصول'!G40+1))-MIN(('📋 سجل الأصول'!H40-IF('📋 سجل الأصول'!I40="",0,'📋 سجل الأصول'!I40)),('📋 سجل الأصول'!H40-IF('📋 سجل الأصول'!I40="",0,'📋 سجل الأصول'!I40))*'📋 سجل الأصول'!J40/365*MAX(0,MIN(EOMONTH(DATE(2026,2,1),-1),IF('📋 سجل الأصول'!M40="",DATE(9999,12,31),'📋 سجل الأصول'!M40))-'📋 سجل الأصول'!G40+1))),0))</f>
        <v/>
      </c>
      <c r="I40" s="33" t="str">
        <f>IF('📋 سجل الأصول'!C40="","",IFERROR(MAX(0,MIN(('📋 سجل الأصول'!H40-IF('📋 سجل الأصول'!I40="",0,'📋 سجل الأصول'!I40)),('📋 سجل الأصول'!H40-IF('📋 سجل الأصول'!I40="",0,'📋 سجل الأصول'!I40))*'📋 سجل الأصول'!J40/365*MAX(0,MIN(EOMONTH(DATE(2026,3,1),0),IF('📋 سجل الأصول'!M40="",DATE(9999,12,31),'📋 سجل الأصول'!M40))-'📋 سجل الأصول'!G40+1))-MIN(('📋 سجل الأصول'!H40-IF('📋 سجل الأصول'!I40="",0,'📋 سجل الأصول'!I40)),('📋 سجل الأصول'!H40-IF('📋 سجل الأصول'!I40="",0,'📋 سجل الأصول'!I40))*'📋 سجل الأصول'!J40/365*MAX(0,MIN(EOMONTH(DATE(2026,3,1),-1),IF('📋 سجل الأصول'!M40="",DATE(9999,12,31),'📋 سجل الأصول'!M40))-'📋 سجل الأصول'!G40+1))),0))</f>
        <v/>
      </c>
      <c r="J40" s="33" t="str">
        <f>IF('📋 سجل الأصول'!C40="","",IFERROR(MAX(0,MIN(('📋 سجل الأصول'!H40-IF('📋 سجل الأصول'!I40="",0,'📋 سجل الأصول'!I40)),('📋 سجل الأصول'!H40-IF('📋 سجل الأصول'!I40="",0,'📋 سجل الأصول'!I40))*'📋 سجل الأصول'!J40/365*MAX(0,MIN(EOMONTH(DATE(2026,4,1),0),IF('📋 سجل الأصول'!M40="",DATE(9999,12,31),'📋 سجل الأصول'!M40))-'📋 سجل الأصول'!G40+1))-MIN(('📋 سجل الأصول'!H40-IF('📋 سجل الأصول'!I40="",0,'📋 سجل الأصول'!I40)),('📋 سجل الأصول'!H40-IF('📋 سجل الأصول'!I40="",0,'📋 سجل الأصول'!I40))*'📋 سجل الأصول'!J40/365*MAX(0,MIN(EOMONTH(DATE(2026,4,1),-1),IF('📋 سجل الأصول'!M40="",DATE(9999,12,31),'📋 سجل الأصول'!M40))-'📋 سجل الأصول'!G40+1))),0))</f>
        <v/>
      </c>
      <c r="K40" s="33" t="str">
        <f>IF('📋 سجل الأصول'!C40="","",IFERROR(MAX(0,MIN(('📋 سجل الأصول'!H40-IF('📋 سجل الأصول'!I40="",0,'📋 سجل الأصول'!I40)),('📋 سجل الأصول'!H40-IF('📋 سجل الأصول'!I40="",0,'📋 سجل الأصول'!I40))*'📋 سجل الأصول'!J40/365*MAX(0,MIN(EOMONTH(DATE(2026,5,1),0),IF('📋 سجل الأصول'!M40="",DATE(9999,12,31),'📋 سجل الأصول'!M40))-'📋 سجل الأصول'!G40+1))-MIN(('📋 سجل الأصول'!H40-IF('📋 سجل الأصول'!I40="",0,'📋 سجل الأصول'!I40)),('📋 سجل الأصول'!H40-IF('📋 سجل الأصول'!I40="",0,'📋 سجل الأصول'!I40))*'📋 سجل الأصول'!J40/365*MAX(0,MIN(EOMONTH(DATE(2026,5,1),-1),IF('📋 سجل الأصول'!M40="",DATE(9999,12,31),'📋 سجل الأصول'!M40))-'📋 سجل الأصول'!G40+1))),0))</f>
        <v/>
      </c>
      <c r="L40" s="33" t="str">
        <f>IF('📋 سجل الأصول'!C40="","",IFERROR(MAX(0,MIN(('📋 سجل الأصول'!H40-IF('📋 سجل الأصول'!I40="",0,'📋 سجل الأصول'!I40)),('📋 سجل الأصول'!H40-IF('📋 سجل الأصول'!I40="",0,'📋 سجل الأصول'!I40))*'📋 سجل الأصول'!J40/365*MAX(0,MIN(EOMONTH(DATE(2026,6,1),0),IF('📋 سجل الأصول'!M40="",DATE(9999,12,31),'📋 سجل الأصول'!M40))-'📋 سجل الأصول'!G40+1))-MIN(('📋 سجل الأصول'!H40-IF('📋 سجل الأصول'!I40="",0,'📋 سجل الأصول'!I40)),('📋 سجل الأصول'!H40-IF('📋 سجل الأصول'!I40="",0,'📋 سجل الأصول'!I40))*'📋 سجل الأصول'!J40/365*MAX(0,MIN(EOMONTH(DATE(2026,6,1),-1),IF('📋 سجل الأصول'!M40="",DATE(9999,12,31),'📋 سجل الأصول'!M40))-'📋 سجل الأصول'!G40+1))),0))</f>
        <v/>
      </c>
      <c r="M40" s="33" t="str">
        <f>IF('📋 سجل الأصول'!C40="","",IFERROR(MAX(0,MIN(('📋 سجل الأصول'!H40-IF('📋 سجل الأصول'!I40="",0,'📋 سجل الأصول'!I40)),('📋 سجل الأصول'!H40-IF('📋 سجل الأصول'!I40="",0,'📋 سجل الأصول'!I40))*'📋 سجل الأصول'!J40/365*MAX(0,MIN(EOMONTH(DATE(2026,7,1),0),IF('📋 سجل الأصول'!M40="",DATE(9999,12,31),'📋 سجل الأصول'!M40))-'📋 سجل الأصول'!G40+1))-MIN(('📋 سجل الأصول'!H40-IF('📋 سجل الأصول'!I40="",0,'📋 سجل الأصول'!I40)),('📋 سجل الأصول'!H40-IF('📋 سجل الأصول'!I40="",0,'📋 سجل الأصول'!I40))*'📋 سجل الأصول'!J40/365*MAX(0,MIN(EOMONTH(DATE(2026,7,1),-1),IF('📋 سجل الأصول'!M40="",DATE(9999,12,31),'📋 سجل الأصول'!M40))-'📋 سجل الأصول'!G40+1))),0))</f>
        <v/>
      </c>
      <c r="N40" s="33" t="str">
        <f>IF('📋 سجل الأصول'!C40="","",IFERROR(MAX(0,MIN(('📋 سجل الأصول'!H40-IF('📋 سجل الأصول'!I40="",0,'📋 سجل الأصول'!I40)),('📋 سجل الأصول'!H40-IF('📋 سجل الأصول'!I40="",0,'📋 سجل الأصول'!I40))*'📋 سجل الأصول'!J40/365*MAX(0,MIN(EOMONTH(DATE(2026,8,1),0),IF('📋 سجل الأصول'!M40="",DATE(9999,12,31),'📋 سجل الأصول'!M40))-'📋 سجل الأصول'!G40+1))-MIN(('📋 سجل الأصول'!H40-IF('📋 سجل الأصول'!I40="",0,'📋 سجل الأصول'!I40)),('📋 سجل الأصول'!H40-IF('📋 سجل الأصول'!I40="",0,'📋 سجل الأصول'!I40))*'📋 سجل الأصول'!J40/365*MAX(0,MIN(EOMONTH(DATE(2026,8,1),-1),IF('📋 سجل الأصول'!M40="",DATE(9999,12,31),'📋 سجل الأصول'!M40))-'📋 سجل الأصول'!G40+1))),0))</f>
        <v/>
      </c>
      <c r="O40" s="33" t="str">
        <f>IF('📋 سجل الأصول'!C40="","",IFERROR(MAX(0,MIN(('📋 سجل الأصول'!H40-IF('📋 سجل الأصول'!I40="",0,'📋 سجل الأصول'!I40)),('📋 سجل الأصول'!H40-IF('📋 سجل الأصول'!I40="",0,'📋 سجل الأصول'!I40))*'📋 سجل الأصول'!J40/365*MAX(0,MIN(EOMONTH(DATE(2026,9,1),0),IF('📋 سجل الأصول'!M40="",DATE(9999,12,31),'📋 سجل الأصول'!M40))-'📋 سجل الأصول'!G40+1))-MIN(('📋 سجل الأصول'!H40-IF('📋 سجل الأصول'!I40="",0,'📋 سجل الأصول'!I40)),('📋 سجل الأصول'!H40-IF('📋 سجل الأصول'!I40="",0,'📋 سجل الأصول'!I40))*'📋 سجل الأصول'!J40/365*MAX(0,MIN(EOMONTH(DATE(2026,9,1),-1),IF('📋 سجل الأصول'!M40="",DATE(9999,12,31),'📋 سجل الأصول'!M40))-'📋 سجل الأصول'!G40+1))),0))</f>
        <v/>
      </c>
      <c r="P40" s="33" t="str">
        <f>IF('📋 سجل الأصول'!C40="","",IFERROR(MAX(0,MIN(('📋 سجل الأصول'!H40-IF('📋 سجل الأصول'!I40="",0,'📋 سجل الأصول'!I40)),('📋 سجل الأصول'!H40-IF('📋 سجل الأصول'!I40="",0,'📋 سجل الأصول'!I40))*'📋 سجل الأصول'!J40/365*MAX(0,MIN(EOMONTH(DATE(2026,10,1),0),IF('📋 سجل الأصول'!M40="",DATE(9999,12,31),'📋 سجل الأصول'!M40))-'📋 سجل الأصول'!G40+1))-MIN(('📋 سجل الأصول'!H40-IF('📋 سجل الأصول'!I40="",0,'📋 سجل الأصول'!I40)),('📋 سجل الأصول'!H40-IF('📋 سجل الأصول'!I40="",0,'📋 سجل الأصول'!I40))*'📋 سجل الأصول'!J40/365*MAX(0,MIN(EOMONTH(DATE(2026,10,1),-1),IF('📋 سجل الأصول'!M40="",DATE(9999,12,31),'📋 سجل الأصول'!M40))-'📋 سجل الأصول'!G40+1))),0))</f>
        <v/>
      </c>
      <c r="Q40" s="33" t="str">
        <f>IF('📋 سجل الأصول'!C40="","",IFERROR(MAX(0,MIN(('📋 سجل الأصول'!H40-IF('📋 سجل الأصول'!I40="",0,'📋 سجل الأصول'!I40)),('📋 سجل الأصول'!H40-IF('📋 سجل الأصول'!I40="",0,'📋 سجل الأصول'!I40))*'📋 سجل الأصول'!J40/365*MAX(0,MIN(EOMONTH(DATE(2026,11,1),0),IF('📋 سجل الأصول'!M40="",DATE(9999,12,31),'📋 سجل الأصول'!M40))-'📋 سجل الأصول'!G40+1))-MIN(('📋 سجل الأصول'!H40-IF('📋 سجل الأصول'!I40="",0,'📋 سجل الأصول'!I40)),('📋 سجل الأصول'!H40-IF('📋 سجل الأصول'!I40="",0,'📋 سجل الأصول'!I40))*'📋 سجل الأصول'!J40/365*MAX(0,MIN(EOMONTH(DATE(2026,11,1),-1),IF('📋 سجل الأصول'!M40="",DATE(9999,12,31),'📋 سجل الأصول'!M40))-'📋 سجل الأصول'!G40+1))),0))</f>
        <v/>
      </c>
      <c r="R40" s="33" t="str">
        <f>IF('📋 سجل الأصول'!C40="","",IFERROR(MAX(0,MIN(('📋 سجل الأصول'!H40-IF('📋 سجل الأصول'!I40="",0,'📋 سجل الأصول'!I40)),('📋 سجل الأصول'!H40-IF('📋 سجل الأصول'!I40="",0,'📋 سجل الأصول'!I40))*'📋 سجل الأصول'!J40/365*MAX(0,MIN(EOMONTH(DATE(2026,12,1),0),IF('📋 سجل الأصول'!M40="",DATE(9999,12,31),'📋 سجل الأصول'!M40))-'📋 سجل الأصول'!G40+1))-MIN(('📋 سجل الأصول'!H40-IF('📋 سجل الأصول'!I40="",0,'📋 سجل الأصول'!I40)),('📋 سجل الأصول'!H40-IF('📋 سجل الأصول'!I40="",0,'📋 سجل الأصول'!I40))*'📋 سجل الأصول'!J40/365*MAX(0,MIN(EOMONTH(DATE(2026,12,1),-1),IF('📋 سجل الأصول'!M40="",DATE(9999,12,31),'📋 سجل الأصول'!M40))-'📋 سجل الأصول'!G40+1))),0))</f>
        <v/>
      </c>
    </row>
    <row r="41" spans="1:18" ht="24.75" customHeight="1" x14ac:dyDescent="0.25">
      <c r="A41" s="18" t="str">
        <f>IF('📋 سجل الأصول'!C41="","",'📋 سجل الأصول'!A41)</f>
        <v/>
      </c>
      <c r="B41" s="18" t="str">
        <f>IF('📋 سجل الأصول'!C41="","",'📋 سجل الأصول'!B41)</f>
        <v/>
      </c>
      <c r="C41" s="36" t="str">
        <f>IF('📋 سجل الأصول'!C41="","",'📋 سجل الأصول'!C41)</f>
        <v/>
      </c>
      <c r="D41" s="18" t="str">
        <f>IF('📋 سجل الأصول'!C41="","",'📋 سجل الأصول'!E41)</f>
        <v/>
      </c>
      <c r="E41" s="37" t="str">
        <f>IF('📋 سجل الأصول'!C41="","",'📋 سجل الأصول'!G41)</f>
        <v/>
      </c>
      <c r="F41" s="25" t="str">
        <f>IF('📋 سجل الأصول'!C41="","",'📋 سجل الأصول'!H41)</f>
        <v/>
      </c>
      <c r="G41" s="25" t="str">
        <f>IF('📋 سجل الأصول'!C41="","",IFERROR(MAX(0,MIN(('📋 سجل الأصول'!H41-IF('📋 سجل الأصول'!I41="",0,'📋 سجل الأصول'!I41)),('📋 سجل الأصول'!H41-IF('📋 سجل الأصول'!I41="",0,'📋 سجل الأصول'!I41))*'📋 سجل الأصول'!J41/365*MAX(0,MIN(EOMONTH(DATE(2026,1,1),0),IF('📋 سجل الأصول'!M41="",DATE(9999,12,31),'📋 سجل الأصول'!M41))-'📋 سجل الأصول'!G41+1))-MIN(('📋 سجل الأصول'!H41-IF('📋 سجل الأصول'!I41="",0,'📋 سجل الأصول'!I41)),('📋 سجل الأصول'!H41-IF('📋 سجل الأصول'!I41="",0,'📋 سجل الأصول'!I41))*'📋 سجل الأصول'!J41/365*MAX(0,MIN(EOMONTH(DATE(2026,1,1),-1),IF('📋 سجل الأصول'!M41="",DATE(9999,12,31),'📋 سجل الأصول'!M41))-'📋 سجل الأصول'!G41+1))),0))</f>
        <v/>
      </c>
      <c r="H41" s="25" t="str">
        <f>IF('📋 سجل الأصول'!C41="","",IFERROR(MAX(0,MIN(('📋 سجل الأصول'!H41-IF('📋 سجل الأصول'!I41="",0,'📋 سجل الأصول'!I41)),('📋 سجل الأصول'!H41-IF('📋 سجل الأصول'!I41="",0,'📋 سجل الأصول'!I41))*'📋 سجل الأصول'!J41/365*MAX(0,MIN(EOMONTH(DATE(2026,2,1),0),IF('📋 سجل الأصول'!M41="",DATE(9999,12,31),'📋 سجل الأصول'!M41))-'📋 سجل الأصول'!G41+1))-MIN(('📋 سجل الأصول'!H41-IF('📋 سجل الأصول'!I41="",0,'📋 سجل الأصول'!I41)),('📋 سجل الأصول'!H41-IF('📋 سجل الأصول'!I41="",0,'📋 سجل الأصول'!I41))*'📋 سجل الأصول'!J41/365*MAX(0,MIN(EOMONTH(DATE(2026,2,1),-1),IF('📋 سجل الأصول'!M41="",DATE(9999,12,31),'📋 سجل الأصول'!M41))-'📋 سجل الأصول'!G41+1))),0))</f>
        <v/>
      </c>
      <c r="I41" s="25" t="str">
        <f>IF('📋 سجل الأصول'!C41="","",IFERROR(MAX(0,MIN(('📋 سجل الأصول'!H41-IF('📋 سجل الأصول'!I41="",0,'📋 سجل الأصول'!I41)),('📋 سجل الأصول'!H41-IF('📋 سجل الأصول'!I41="",0,'📋 سجل الأصول'!I41))*'📋 سجل الأصول'!J41/365*MAX(0,MIN(EOMONTH(DATE(2026,3,1),0),IF('📋 سجل الأصول'!M41="",DATE(9999,12,31),'📋 سجل الأصول'!M41))-'📋 سجل الأصول'!G41+1))-MIN(('📋 سجل الأصول'!H41-IF('📋 سجل الأصول'!I41="",0,'📋 سجل الأصول'!I41)),('📋 سجل الأصول'!H41-IF('📋 سجل الأصول'!I41="",0,'📋 سجل الأصول'!I41))*'📋 سجل الأصول'!J41/365*MAX(0,MIN(EOMONTH(DATE(2026,3,1),-1),IF('📋 سجل الأصول'!M41="",DATE(9999,12,31),'📋 سجل الأصول'!M41))-'📋 سجل الأصول'!G41+1))),0))</f>
        <v/>
      </c>
      <c r="J41" s="25" t="str">
        <f>IF('📋 سجل الأصول'!C41="","",IFERROR(MAX(0,MIN(('📋 سجل الأصول'!H41-IF('📋 سجل الأصول'!I41="",0,'📋 سجل الأصول'!I41)),('📋 سجل الأصول'!H41-IF('📋 سجل الأصول'!I41="",0,'📋 سجل الأصول'!I41))*'📋 سجل الأصول'!J41/365*MAX(0,MIN(EOMONTH(DATE(2026,4,1),0),IF('📋 سجل الأصول'!M41="",DATE(9999,12,31),'📋 سجل الأصول'!M41))-'📋 سجل الأصول'!G41+1))-MIN(('📋 سجل الأصول'!H41-IF('📋 سجل الأصول'!I41="",0,'📋 سجل الأصول'!I41)),('📋 سجل الأصول'!H41-IF('📋 سجل الأصول'!I41="",0,'📋 سجل الأصول'!I41))*'📋 سجل الأصول'!J41/365*MAX(0,MIN(EOMONTH(DATE(2026,4,1),-1),IF('📋 سجل الأصول'!M41="",DATE(9999,12,31),'📋 سجل الأصول'!M41))-'📋 سجل الأصول'!G41+1))),0))</f>
        <v/>
      </c>
      <c r="K41" s="25" t="str">
        <f>IF('📋 سجل الأصول'!C41="","",IFERROR(MAX(0,MIN(('📋 سجل الأصول'!H41-IF('📋 سجل الأصول'!I41="",0,'📋 سجل الأصول'!I41)),('📋 سجل الأصول'!H41-IF('📋 سجل الأصول'!I41="",0,'📋 سجل الأصول'!I41))*'📋 سجل الأصول'!J41/365*MAX(0,MIN(EOMONTH(DATE(2026,5,1),0),IF('📋 سجل الأصول'!M41="",DATE(9999,12,31),'📋 سجل الأصول'!M41))-'📋 سجل الأصول'!G41+1))-MIN(('📋 سجل الأصول'!H41-IF('📋 سجل الأصول'!I41="",0,'📋 سجل الأصول'!I41)),('📋 سجل الأصول'!H41-IF('📋 سجل الأصول'!I41="",0,'📋 سجل الأصول'!I41))*'📋 سجل الأصول'!J41/365*MAX(0,MIN(EOMONTH(DATE(2026,5,1),-1),IF('📋 سجل الأصول'!M41="",DATE(9999,12,31),'📋 سجل الأصول'!M41))-'📋 سجل الأصول'!G41+1))),0))</f>
        <v/>
      </c>
      <c r="L41" s="25" t="str">
        <f>IF('📋 سجل الأصول'!C41="","",IFERROR(MAX(0,MIN(('📋 سجل الأصول'!H41-IF('📋 سجل الأصول'!I41="",0,'📋 سجل الأصول'!I41)),('📋 سجل الأصول'!H41-IF('📋 سجل الأصول'!I41="",0,'📋 سجل الأصول'!I41))*'📋 سجل الأصول'!J41/365*MAX(0,MIN(EOMONTH(DATE(2026,6,1),0),IF('📋 سجل الأصول'!M41="",DATE(9999,12,31),'📋 سجل الأصول'!M41))-'📋 سجل الأصول'!G41+1))-MIN(('📋 سجل الأصول'!H41-IF('📋 سجل الأصول'!I41="",0,'📋 سجل الأصول'!I41)),('📋 سجل الأصول'!H41-IF('📋 سجل الأصول'!I41="",0,'📋 سجل الأصول'!I41))*'📋 سجل الأصول'!J41/365*MAX(0,MIN(EOMONTH(DATE(2026,6,1),-1),IF('📋 سجل الأصول'!M41="",DATE(9999,12,31),'📋 سجل الأصول'!M41))-'📋 سجل الأصول'!G41+1))),0))</f>
        <v/>
      </c>
      <c r="M41" s="25" t="str">
        <f>IF('📋 سجل الأصول'!C41="","",IFERROR(MAX(0,MIN(('📋 سجل الأصول'!H41-IF('📋 سجل الأصول'!I41="",0,'📋 سجل الأصول'!I41)),('📋 سجل الأصول'!H41-IF('📋 سجل الأصول'!I41="",0,'📋 سجل الأصول'!I41))*'📋 سجل الأصول'!J41/365*MAX(0,MIN(EOMONTH(DATE(2026,7,1),0),IF('📋 سجل الأصول'!M41="",DATE(9999,12,31),'📋 سجل الأصول'!M41))-'📋 سجل الأصول'!G41+1))-MIN(('📋 سجل الأصول'!H41-IF('📋 سجل الأصول'!I41="",0,'📋 سجل الأصول'!I41)),('📋 سجل الأصول'!H41-IF('📋 سجل الأصول'!I41="",0,'📋 سجل الأصول'!I41))*'📋 سجل الأصول'!J41/365*MAX(0,MIN(EOMONTH(DATE(2026,7,1),-1),IF('📋 سجل الأصول'!M41="",DATE(9999,12,31),'📋 سجل الأصول'!M41))-'📋 سجل الأصول'!G41+1))),0))</f>
        <v/>
      </c>
      <c r="N41" s="25" t="str">
        <f>IF('📋 سجل الأصول'!C41="","",IFERROR(MAX(0,MIN(('📋 سجل الأصول'!H41-IF('📋 سجل الأصول'!I41="",0,'📋 سجل الأصول'!I41)),('📋 سجل الأصول'!H41-IF('📋 سجل الأصول'!I41="",0,'📋 سجل الأصول'!I41))*'📋 سجل الأصول'!J41/365*MAX(0,MIN(EOMONTH(DATE(2026,8,1),0),IF('📋 سجل الأصول'!M41="",DATE(9999,12,31),'📋 سجل الأصول'!M41))-'📋 سجل الأصول'!G41+1))-MIN(('📋 سجل الأصول'!H41-IF('📋 سجل الأصول'!I41="",0,'📋 سجل الأصول'!I41)),('📋 سجل الأصول'!H41-IF('📋 سجل الأصول'!I41="",0,'📋 سجل الأصول'!I41))*'📋 سجل الأصول'!J41/365*MAX(0,MIN(EOMONTH(DATE(2026,8,1),-1),IF('📋 سجل الأصول'!M41="",DATE(9999,12,31),'📋 سجل الأصول'!M41))-'📋 سجل الأصول'!G41+1))),0))</f>
        <v/>
      </c>
      <c r="O41" s="25" t="str">
        <f>IF('📋 سجل الأصول'!C41="","",IFERROR(MAX(0,MIN(('📋 سجل الأصول'!H41-IF('📋 سجل الأصول'!I41="",0,'📋 سجل الأصول'!I41)),('📋 سجل الأصول'!H41-IF('📋 سجل الأصول'!I41="",0,'📋 سجل الأصول'!I41))*'📋 سجل الأصول'!J41/365*MAX(0,MIN(EOMONTH(DATE(2026,9,1),0),IF('📋 سجل الأصول'!M41="",DATE(9999,12,31),'📋 سجل الأصول'!M41))-'📋 سجل الأصول'!G41+1))-MIN(('📋 سجل الأصول'!H41-IF('📋 سجل الأصول'!I41="",0,'📋 سجل الأصول'!I41)),('📋 سجل الأصول'!H41-IF('📋 سجل الأصول'!I41="",0,'📋 سجل الأصول'!I41))*'📋 سجل الأصول'!J41/365*MAX(0,MIN(EOMONTH(DATE(2026,9,1),-1),IF('📋 سجل الأصول'!M41="",DATE(9999,12,31),'📋 سجل الأصول'!M41))-'📋 سجل الأصول'!G41+1))),0))</f>
        <v/>
      </c>
      <c r="P41" s="25" t="str">
        <f>IF('📋 سجل الأصول'!C41="","",IFERROR(MAX(0,MIN(('📋 سجل الأصول'!H41-IF('📋 سجل الأصول'!I41="",0,'📋 سجل الأصول'!I41)),('📋 سجل الأصول'!H41-IF('📋 سجل الأصول'!I41="",0,'📋 سجل الأصول'!I41))*'📋 سجل الأصول'!J41/365*MAX(0,MIN(EOMONTH(DATE(2026,10,1),0),IF('📋 سجل الأصول'!M41="",DATE(9999,12,31),'📋 سجل الأصول'!M41))-'📋 سجل الأصول'!G41+1))-MIN(('📋 سجل الأصول'!H41-IF('📋 سجل الأصول'!I41="",0,'📋 سجل الأصول'!I41)),('📋 سجل الأصول'!H41-IF('📋 سجل الأصول'!I41="",0,'📋 سجل الأصول'!I41))*'📋 سجل الأصول'!J41/365*MAX(0,MIN(EOMONTH(DATE(2026,10,1),-1),IF('📋 سجل الأصول'!M41="",DATE(9999,12,31),'📋 سجل الأصول'!M41))-'📋 سجل الأصول'!G41+1))),0))</f>
        <v/>
      </c>
      <c r="Q41" s="25" t="str">
        <f>IF('📋 سجل الأصول'!C41="","",IFERROR(MAX(0,MIN(('📋 سجل الأصول'!H41-IF('📋 سجل الأصول'!I41="",0,'📋 سجل الأصول'!I41)),('📋 سجل الأصول'!H41-IF('📋 سجل الأصول'!I41="",0,'📋 سجل الأصول'!I41))*'📋 سجل الأصول'!J41/365*MAX(0,MIN(EOMONTH(DATE(2026,11,1),0),IF('📋 سجل الأصول'!M41="",DATE(9999,12,31),'📋 سجل الأصول'!M41))-'📋 سجل الأصول'!G41+1))-MIN(('📋 سجل الأصول'!H41-IF('📋 سجل الأصول'!I41="",0,'📋 سجل الأصول'!I41)),('📋 سجل الأصول'!H41-IF('📋 سجل الأصول'!I41="",0,'📋 سجل الأصول'!I41))*'📋 سجل الأصول'!J41/365*MAX(0,MIN(EOMONTH(DATE(2026,11,1),-1),IF('📋 سجل الأصول'!M41="",DATE(9999,12,31),'📋 سجل الأصول'!M41))-'📋 سجل الأصول'!G41+1))),0))</f>
        <v/>
      </c>
      <c r="R41" s="25" t="str">
        <f>IF('📋 سجل الأصول'!C41="","",IFERROR(MAX(0,MIN(('📋 سجل الأصول'!H41-IF('📋 سجل الأصول'!I41="",0,'📋 سجل الأصول'!I41)),('📋 سجل الأصول'!H41-IF('📋 سجل الأصول'!I41="",0,'📋 سجل الأصول'!I41))*'📋 سجل الأصول'!J41/365*MAX(0,MIN(EOMONTH(DATE(2026,12,1),0),IF('📋 سجل الأصول'!M41="",DATE(9999,12,31),'📋 سجل الأصول'!M41))-'📋 سجل الأصول'!G41+1))-MIN(('📋 سجل الأصول'!H41-IF('📋 سجل الأصول'!I41="",0,'📋 سجل الأصول'!I41)),('📋 سجل الأصول'!H41-IF('📋 سجل الأصول'!I41="",0,'📋 سجل الأصول'!I41))*'📋 سجل الأصول'!J41/365*MAX(0,MIN(EOMONTH(DATE(2026,12,1),-1),IF('📋 سجل الأصول'!M41="",DATE(9999,12,31),'📋 سجل الأصول'!M41))-'📋 سجل الأصول'!G41+1))),0))</f>
        <v/>
      </c>
    </row>
    <row r="42" spans="1:18" ht="24.75" customHeight="1" x14ac:dyDescent="0.25">
      <c r="A42" s="26" t="str">
        <f>IF('📋 سجل الأصول'!C42="","",'📋 سجل الأصول'!A42)</f>
        <v/>
      </c>
      <c r="B42" s="26" t="str">
        <f>IF('📋 سجل الأصول'!C42="","",'📋 سجل الأصول'!B42)</f>
        <v/>
      </c>
      <c r="C42" s="38" t="str">
        <f>IF('📋 سجل الأصول'!C42="","",'📋 سجل الأصول'!C42)</f>
        <v/>
      </c>
      <c r="D42" s="26" t="str">
        <f>IF('📋 سجل الأصول'!C42="","",'📋 سجل الأصول'!E42)</f>
        <v/>
      </c>
      <c r="E42" s="39" t="str">
        <f>IF('📋 سجل الأصول'!C42="","",'📋 سجل الأصول'!G42)</f>
        <v/>
      </c>
      <c r="F42" s="33" t="str">
        <f>IF('📋 سجل الأصول'!C42="","",'📋 سجل الأصول'!H42)</f>
        <v/>
      </c>
      <c r="G42" s="33" t="str">
        <f>IF('📋 سجل الأصول'!C42="","",IFERROR(MAX(0,MIN(('📋 سجل الأصول'!H42-IF('📋 سجل الأصول'!I42="",0,'📋 سجل الأصول'!I42)),('📋 سجل الأصول'!H42-IF('📋 سجل الأصول'!I42="",0,'📋 سجل الأصول'!I42))*'📋 سجل الأصول'!J42/365*MAX(0,MIN(EOMONTH(DATE(2026,1,1),0),IF('📋 سجل الأصول'!M42="",DATE(9999,12,31),'📋 سجل الأصول'!M42))-'📋 سجل الأصول'!G42+1))-MIN(('📋 سجل الأصول'!H42-IF('📋 سجل الأصول'!I42="",0,'📋 سجل الأصول'!I42)),('📋 سجل الأصول'!H42-IF('📋 سجل الأصول'!I42="",0,'📋 سجل الأصول'!I42))*'📋 سجل الأصول'!J42/365*MAX(0,MIN(EOMONTH(DATE(2026,1,1),-1),IF('📋 سجل الأصول'!M42="",DATE(9999,12,31),'📋 سجل الأصول'!M42))-'📋 سجل الأصول'!G42+1))),0))</f>
        <v/>
      </c>
      <c r="H42" s="33" t="str">
        <f>IF('📋 سجل الأصول'!C42="","",IFERROR(MAX(0,MIN(('📋 سجل الأصول'!H42-IF('📋 سجل الأصول'!I42="",0,'📋 سجل الأصول'!I42)),('📋 سجل الأصول'!H42-IF('📋 سجل الأصول'!I42="",0,'📋 سجل الأصول'!I42))*'📋 سجل الأصول'!J42/365*MAX(0,MIN(EOMONTH(DATE(2026,2,1),0),IF('📋 سجل الأصول'!M42="",DATE(9999,12,31),'📋 سجل الأصول'!M42))-'📋 سجل الأصول'!G42+1))-MIN(('📋 سجل الأصول'!H42-IF('📋 سجل الأصول'!I42="",0,'📋 سجل الأصول'!I42)),('📋 سجل الأصول'!H42-IF('📋 سجل الأصول'!I42="",0,'📋 سجل الأصول'!I42))*'📋 سجل الأصول'!J42/365*MAX(0,MIN(EOMONTH(DATE(2026,2,1),-1),IF('📋 سجل الأصول'!M42="",DATE(9999,12,31),'📋 سجل الأصول'!M42))-'📋 سجل الأصول'!G42+1))),0))</f>
        <v/>
      </c>
      <c r="I42" s="33" t="str">
        <f>IF('📋 سجل الأصول'!C42="","",IFERROR(MAX(0,MIN(('📋 سجل الأصول'!H42-IF('📋 سجل الأصول'!I42="",0,'📋 سجل الأصول'!I42)),('📋 سجل الأصول'!H42-IF('📋 سجل الأصول'!I42="",0,'📋 سجل الأصول'!I42))*'📋 سجل الأصول'!J42/365*MAX(0,MIN(EOMONTH(DATE(2026,3,1),0),IF('📋 سجل الأصول'!M42="",DATE(9999,12,31),'📋 سجل الأصول'!M42))-'📋 سجل الأصول'!G42+1))-MIN(('📋 سجل الأصول'!H42-IF('📋 سجل الأصول'!I42="",0,'📋 سجل الأصول'!I42)),('📋 سجل الأصول'!H42-IF('📋 سجل الأصول'!I42="",0,'📋 سجل الأصول'!I42))*'📋 سجل الأصول'!J42/365*MAX(0,MIN(EOMONTH(DATE(2026,3,1),-1),IF('📋 سجل الأصول'!M42="",DATE(9999,12,31),'📋 سجل الأصول'!M42))-'📋 سجل الأصول'!G42+1))),0))</f>
        <v/>
      </c>
      <c r="J42" s="33" t="str">
        <f>IF('📋 سجل الأصول'!C42="","",IFERROR(MAX(0,MIN(('📋 سجل الأصول'!H42-IF('📋 سجل الأصول'!I42="",0,'📋 سجل الأصول'!I42)),('📋 سجل الأصول'!H42-IF('📋 سجل الأصول'!I42="",0,'📋 سجل الأصول'!I42))*'📋 سجل الأصول'!J42/365*MAX(0,MIN(EOMONTH(DATE(2026,4,1),0),IF('📋 سجل الأصول'!M42="",DATE(9999,12,31),'📋 سجل الأصول'!M42))-'📋 سجل الأصول'!G42+1))-MIN(('📋 سجل الأصول'!H42-IF('📋 سجل الأصول'!I42="",0,'📋 سجل الأصول'!I42)),('📋 سجل الأصول'!H42-IF('📋 سجل الأصول'!I42="",0,'📋 سجل الأصول'!I42))*'📋 سجل الأصول'!J42/365*MAX(0,MIN(EOMONTH(DATE(2026,4,1),-1),IF('📋 سجل الأصول'!M42="",DATE(9999,12,31),'📋 سجل الأصول'!M42))-'📋 سجل الأصول'!G42+1))),0))</f>
        <v/>
      </c>
      <c r="K42" s="33" t="str">
        <f>IF('📋 سجل الأصول'!C42="","",IFERROR(MAX(0,MIN(('📋 سجل الأصول'!H42-IF('📋 سجل الأصول'!I42="",0,'📋 سجل الأصول'!I42)),('📋 سجل الأصول'!H42-IF('📋 سجل الأصول'!I42="",0,'📋 سجل الأصول'!I42))*'📋 سجل الأصول'!J42/365*MAX(0,MIN(EOMONTH(DATE(2026,5,1),0),IF('📋 سجل الأصول'!M42="",DATE(9999,12,31),'📋 سجل الأصول'!M42))-'📋 سجل الأصول'!G42+1))-MIN(('📋 سجل الأصول'!H42-IF('📋 سجل الأصول'!I42="",0,'📋 سجل الأصول'!I42)),('📋 سجل الأصول'!H42-IF('📋 سجل الأصول'!I42="",0,'📋 سجل الأصول'!I42))*'📋 سجل الأصول'!J42/365*MAX(0,MIN(EOMONTH(DATE(2026,5,1),-1),IF('📋 سجل الأصول'!M42="",DATE(9999,12,31),'📋 سجل الأصول'!M42))-'📋 سجل الأصول'!G42+1))),0))</f>
        <v/>
      </c>
      <c r="L42" s="33" t="str">
        <f>IF('📋 سجل الأصول'!C42="","",IFERROR(MAX(0,MIN(('📋 سجل الأصول'!H42-IF('📋 سجل الأصول'!I42="",0,'📋 سجل الأصول'!I42)),('📋 سجل الأصول'!H42-IF('📋 سجل الأصول'!I42="",0,'📋 سجل الأصول'!I42))*'📋 سجل الأصول'!J42/365*MAX(0,MIN(EOMONTH(DATE(2026,6,1),0),IF('📋 سجل الأصول'!M42="",DATE(9999,12,31),'📋 سجل الأصول'!M42))-'📋 سجل الأصول'!G42+1))-MIN(('📋 سجل الأصول'!H42-IF('📋 سجل الأصول'!I42="",0,'📋 سجل الأصول'!I42)),('📋 سجل الأصول'!H42-IF('📋 سجل الأصول'!I42="",0,'📋 سجل الأصول'!I42))*'📋 سجل الأصول'!J42/365*MAX(0,MIN(EOMONTH(DATE(2026,6,1),-1),IF('📋 سجل الأصول'!M42="",DATE(9999,12,31),'📋 سجل الأصول'!M42))-'📋 سجل الأصول'!G42+1))),0))</f>
        <v/>
      </c>
      <c r="M42" s="33" t="str">
        <f>IF('📋 سجل الأصول'!C42="","",IFERROR(MAX(0,MIN(('📋 سجل الأصول'!H42-IF('📋 سجل الأصول'!I42="",0,'📋 سجل الأصول'!I42)),('📋 سجل الأصول'!H42-IF('📋 سجل الأصول'!I42="",0,'📋 سجل الأصول'!I42))*'📋 سجل الأصول'!J42/365*MAX(0,MIN(EOMONTH(DATE(2026,7,1),0),IF('📋 سجل الأصول'!M42="",DATE(9999,12,31),'📋 سجل الأصول'!M42))-'📋 سجل الأصول'!G42+1))-MIN(('📋 سجل الأصول'!H42-IF('📋 سجل الأصول'!I42="",0,'📋 سجل الأصول'!I42)),('📋 سجل الأصول'!H42-IF('📋 سجل الأصول'!I42="",0,'📋 سجل الأصول'!I42))*'📋 سجل الأصول'!J42/365*MAX(0,MIN(EOMONTH(DATE(2026,7,1),-1),IF('📋 سجل الأصول'!M42="",DATE(9999,12,31),'📋 سجل الأصول'!M42))-'📋 سجل الأصول'!G42+1))),0))</f>
        <v/>
      </c>
      <c r="N42" s="33" t="str">
        <f>IF('📋 سجل الأصول'!C42="","",IFERROR(MAX(0,MIN(('📋 سجل الأصول'!H42-IF('📋 سجل الأصول'!I42="",0,'📋 سجل الأصول'!I42)),('📋 سجل الأصول'!H42-IF('📋 سجل الأصول'!I42="",0,'📋 سجل الأصول'!I42))*'📋 سجل الأصول'!J42/365*MAX(0,MIN(EOMONTH(DATE(2026,8,1),0),IF('📋 سجل الأصول'!M42="",DATE(9999,12,31),'📋 سجل الأصول'!M42))-'📋 سجل الأصول'!G42+1))-MIN(('📋 سجل الأصول'!H42-IF('📋 سجل الأصول'!I42="",0,'📋 سجل الأصول'!I42)),('📋 سجل الأصول'!H42-IF('📋 سجل الأصول'!I42="",0,'📋 سجل الأصول'!I42))*'📋 سجل الأصول'!J42/365*MAX(0,MIN(EOMONTH(DATE(2026,8,1),-1),IF('📋 سجل الأصول'!M42="",DATE(9999,12,31),'📋 سجل الأصول'!M42))-'📋 سجل الأصول'!G42+1))),0))</f>
        <v/>
      </c>
      <c r="O42" s="33" t="str">
        <f>IF('📋 سجل الأصول'!C42="","",IFERROR(MAX(0,MIN(('📋 سجل الأصول'!H42-IF('📋 سجل الأصول'!I42="",0,'📋 سجل الأصول'!I42)),('📋 سجل الأصول'!H42-IF('📋 سجل الأصول'!I42="",0,'📋 سجل الأصول'!I42))*'📋 سجل الأصول'!J42/365*MAX(0,MIN(EOMONTH(DATE(2026,9,1),0),IF('📋 سجل الأصول'!M42="",DATE(9999,12,31),'📋 سجل الأصول'!M42))-'📋 سجل الأصول'!G42+1))-MIN(('📋 سجل الأصول'!H42-IF('📋 سجل الأصول'!I42="",0,'📋 سجل الأصول'!I42)),('📋 سجل الأصول'!H42-IF('📋 سجل الأصول'!I42="",0,'📋 سجل الأصول'!I42))*'📋 سجل الأصول'!J42/365*MAX(0,MIN(EOMONTH(DATE(2026,9,1),-1),IF('📋 سجل الأصول'!M42="",DATE(9999,12,31),'📋 سجل الأصول'!M42))-'📋 سجل الأصول'!G42+1))),0))</f>
        <v/>
      </c>
      <c r="P42" s="33" t="str">
        <f>IF('📋 سجل الأصول'!C42="","",IFERROR(MAX(0,MIN(('📋 سجل الأصول'!H42-IF('📋 سجل الأصول'!I42="",0,'📋 سجل الأصول'!I42)),('📋 سجل الأصول'!H42-IF('📋 سجل الأصول'!I42="",0,'📋 سجل الأصول'!I42))*'📋 سجل الأصول'!J42/365*MAX(0,MIN(EOMONTH(DATE(2026,10,1),0),IF('📋 سجل الأصول'!M42="",DATE(9999,12,31),'📋 سجل الأصول'!M42))-'📋 سجل الأصول'!G42+1))-MIN(('📋 سجل الأصول'!H42-IF('📋 سجل الأصول'!I42="",0,'📋 سجل الأصول'!I42)),('📋 سجل الأصول'!H42-IF('📋 سجل الأصول'!I42="",0,'📋 سجل الأصول'!I42))*'📋 سجل الأصول'!J42/365*MAX(0,MIN(EOMONTH(DATE(2026,10,1),-1),IF('📋 سجل الأصول'!M42="",DATE(9999,12,31),'📋 سجل الأصول'!M42))-'📋 سجل الأصول'!G42+1))),0))</f>
        <v/>
      </c>
      <c r="Q42" s="33" t="str">
        <f>IF('📋 سجل الأصول'!C42="","",IFERROR(MAX(0,MIN(('📋 سجل الأصول'!H42-IF('📋 سجل الأصول'!I42="",0,'📋 سجل الأصول'!I42)),('📋 سجل الأصول'!H42-IF('📋 سجل الأصول'!I42="",0,'📋 سجل الأصول'!I42))*'📋 سجل الأصول'!J42/365*MAX(0,MIN(EOMONTH(DATE(2026,11,1),0),IF('📋 سجل الأصول'!M42="",DATE(9999,12,31),'📋 سجل الأصول'!M42))-'📋 سجل الأصول'!G42+1))-MIN(('📋 سجل الأصول'!H42-IF('📋 سجل الأصول'!I42="",0,'📋 سجل الأصول'!I42)),('📋 سجل الأصول'!H42-IF('📋 سجل الأصول'!I42="",0,'📋 سجل الأصول'!I42))*'📋 سجل الأصول'!J42/365*MAX(0,MIN(EOMONTH(DATE(2026,11,1),-1),IF('📋 سجل الأصول'!M42="",DATE(9999,12,31),'📋 سجل الأصول'!M42))-'📋 سجل الأصول'!G42+1))),0))</f>
        <v/>
      </c>
      <c r="R42" s="33" t="str">
        <f>IF('📋 سجل الأصول'!C42="","",IFERROR(MAX(0,MIN(('📋 سجل الأصول'!H42-IF('📋 سجل الأصول'!I42="",0,'📋 سجل الأصول'!I42)),('📋 سجل الأصول'!H42-IF('📋 سجل الأصول'!I42="",0,'📋 سجل الأصول'!I42))*'📋 سجل الأصول'!J42/365*MAX(0,MIN(EOMONTH(DATE(2026,12,1),0),IF('📋 سجل الأصول'!M42="",DATE(9999,12,31),'📋 سجل الأصول'!M42))-'📋 سجل الأصول'!G42+1))-MIN(('📋 سجل الأصول'!H42-IF('📋 سجل الأصول'!I42="",0,'📋 سجل الأصول'!I42)),('📋 سجل الأصول'!H42-IF('📋 سجل الأصول'!I42="",0,'📋 سجل الأصول'!I42))*'📋 سجل الأصول'!J42/365*MAX(0,MIN(EOMONTH(DATE(2026,12,1),-1),IF('📋 سجل الأصول'!M42="",DATE(9999,12,31),'📋 سجل الأصول'!M42))-'📋 سجل الأصول'!G42+1))),0))</f>
        <v/>
      </c>
    </row>
    <row r="43" spans="1:18" ht="24.75" customHeight="1" x14ac:dyDescent="0.25">
      <c r="A43" s="18" t="str">
        <f>IF('📋 سجل الأصول'!C43="","",'📋 سجل الأصول'!A43)</f>
        <v/>
      </c>
      <c r="B43" s="18" t="str">
        <f>IF('📋 سجل الأصول'!C43="","",'📋 سجل الأصول'!B43)</f>
        <v/>
      </c>
      <c r="C43" s="36" t="str">
        <f>IF('📋 سجل الأصول'!C43="","",'📋 سجل الأصول'!C43)</f>
        <v/>
      </c>
      <c r="D43" s="18" t="str">
        <f>IF('📋 سجل الأصول'!C43="","",'📋 سجل الأصول'!E43)</f>
        <v/>
      </c>
      <c r="E43" s="37" t="str">
        <f>IF('📋 سجل الأصول'!C43="","",'📋 سجل الأصول'!G43)</f>
        <v/>
      </c>
      <c r="F43" s="25" t="str">
        <f>IF('📋 سجل الأصول'!C43="","",'📋 سجل الأصول'!H43)</f>
        <v/>
      </c>
      <c r="G43" s="25" t="str">
        <f>IF('📋 سجل الأصول'!C43="","",IFERROR(MAX(0,MIN(('📋 سجل الأصول'!H43-IF('📋 سجل الأصول'!I43="",0,'📋 سجل الأصول'!I43)),('📋 سجل الأصول'!H43-IF('📋 سجل الأصول'!I43="",0,'📋 سجل الأصول'!I43))*'📋 سجل الأصول'!J43/365*MAX(0,MIN(EOMONTH(DATE(2026,1,1),0),IF('📋 سجل الأصول'!M43="",DATE(9999,12,31),'📋 سجل الأصول'!M43))-'📋 سجل الأصول'!G43+1))-MIN(('📋 سجل الأصول'!H43-IF('📋 سجل الأصول'!I43="",0,'📋 سجل الأصول'!I43)),('📋 سجل الأصول'!H43-IF('📋 سجل الأصول'!I43="",0,'📋 سجل الأصول'!I43))*'📋 سجل الأصول'!J43/365*MAX(0,MIN(EOMONTH(DATE(2026,1,1),-1),IF('📋 سجل الأصول'!M43="",DATE(9999,12,31),'📋 سجل الأصول'!M43))-'📋 سجل الأصول'!G43+1))),0))</f>
        <v/>
      </c>
      <c r="H43" s="25" t="str">
        <f>IF('📋 سجل الأصول'!C43="","",IFERROR(MAX(0,MIN(('📋 سجل الأصول'!H43-IF('📋 سجل الأصول'!I43="",0,'📋 سجل الأصول'!I43)),('📋 سجل الأصول'!H43-IF('📋 سجل الأصول'!I43="",0,'📋 سجل الأصول'!I43))*'📋 سجل الأصول'!J43/365*MAX(0,MIN(EOMONTH(DATE(2026,2,1),0),IF('📋 سجل الأصول'!M43="",DATE(9999,12,31),'📋 سجل الأصول'!M43))-'📋 سجل الأصول'!G43+1))-MIN(('📋 سجل الأصول'!H43-IF('📋 سجل الأصول'!I43="",0,'📋 سجل الأصول'!I43)),('📋 سجل الأصول'!H43-IF('📋 سجل الأصول'!I43="",0,'📋 سجل الأصول'!I43))*'📋 سجل الأصول'!J43/365*MAX(0,MIN(EOMONTH(DATE(2026,2,1),-1),IF('📋 سجل الأصول'!M43="",DATE(9999,12,31),'📋 سجل الأصول'!M43))-'📋 سجل الأصول'!G43+1))),0))</f>
        <v/>
      </c>
      <c r="I43" s="25" t="str">
        <f>IF('📋 سجل الأصول'!C43="","",IFERROR(MAX(0,MIN(('📋 سجل الأصول'!H43-IF('📋 سجل الأصول'!I43="",0,'📋 سجل الأصول'!I43)),('📋 سجل الأصول'!H43-IF('📋 سجل الأصول'!I43="",0,'📋 سجل الأصول'!I43))*'📋 سجل الأصول'!J43/365*MAX(0,MIN(EOMONTH(DATE(2026,3,1),0),IF('📋 سجل الأصول'!M43="",DATE(9999,12,31),'📋 سجل الأصول'!M43))-'📋 سجل الأصول'!G43+1))-MIN(('📋 سجل الأصول'!H43-IF('📋 سجل الأصول'!I43="",0,'📋 سجل الأصول'!I43)),('📋 سجل الأصول'!H43-IF('📋 سجل الأصول'!I43="",0,'📋 سجل الأصول'!I43))*'📋 سجل الأصول'!J43/365*MAX(0,MIN(EOMONTH(DATE(2026,3,1),-1),IF('📋 سجل الأصول'!M43="",DATE(9999,12,31),'📋 سجل الأصول'!M43))-'📋 سجل الأصول'!G43+1))),0))</f>
        <v/>
      </c>
      <c r="J43" s="25" t="str">
        <f>IF('📋 سجل الأصول'!C43="","",IFERROR(MAX(0,MIN(('📋 سجل الأصول'!H43-IF('📋 سجل الأصول'!I43="",0,'📋 سجل الأصول'!I43)),('📋 سجل الأصول'!H43-IF('📋 سجل الأصول'!I43="",0,'📋 سجل الأصول'!I43))*'📋 سجل الأصول'!J43/365*MAX(0,MIN(EOMONTH(DATE(2026,4,1),0),IF('📋 سجل الأصول'!M43="",DATE(9999,12,31),'📋 سجل الأصول'!M43))-'📋 سجل الأصول'!G43+1))-MIN(('📋 سجل الأصول'!H43-IF('📋 سجل الأصول'!I43="",0,'📋 سجل الأصول'!I43)),('📋 سجل الأصول'!H43-IF('📋 سجل الأصول'!I43="",0,'📋 سجل الأصول'!I43))*'📋 سجل الأصول'!J43/365*MAX(0,MIN(EOMONTH(DATE(2026,4,1),-1),IF('📋 سجل الأصول'!M43="",DATE(9999,12,31),'📋 سجل الأصول'!M43))-'📋 سجل الأصول'!G43+1))),0))</f>
        <v/>
      </c>
      <c r="K43" s="25" t="str">
        <f>IF('📋 سجل الأصول'!C43="","",IFERROR(MAX(0,MIN(('📋 سجل الأصول'!H43-IF('📋 سجل الأصول'!I43="",0,'📋 سجل الأصول'!I43)),('📋 سجل الأصول'!H43-IF('📋 سجل الأصول'!I43="",0,'📋 سجل الأصول'!I43))*'📋 سجل الأصول'!J43/365*MAX(0,MIN(EOMONTH(DATE(2026,5,1),0),IF('📋 سجل الأصول'!M43="",DATE(9999,12,31),'📋 سجل الأصول'!M43))-'📋 سجل الأصول'!G43+1))-MIN(('📋 سجل الأصول'!H43-IF('📋 سجل الأصول'!I43="",0,'📋 سجل الأصول'!I43)),('📋 سجل الأصول'!H43-IF('📋 سجل الأصول'!I43="",0,'📋 سجل الأصول'!I43))*'📋 سجل الأصول'!J43/365*MAX(0,MIN(EOMONTH(DATE(2026,5,1),-1),IF('📋 سجل الأصول'!M43="",DATE(9999,12,31),'📋 سجل الأصول'!M43))-'📋 سجل الأصول'!G43+1))),0))</f>
        <v/>
      </c>
      <c r="L43" s="25" t="str">
        <f>IF('📋 سجل الأصول'!C43="","",IFERROR(MAX(0,MIN(('📋 سجل الأصول'!H43-IF('📋 سجل الأصول'!I43="",0,'📋 سجل الأصول'!I43)),('📋 سجل الأصول'!H43-IF('📋 سجل الأصول'!I43="",0,'📋 سجل الأصول'!I43))*'📋 سجل الأصول'!J43/365*MAX(0,MIN(EOMONTH(DATE(2026,6,1),0),IF('📋 سجل الأصول'!M43="",DATE(9999,12,31),'📋 سجل الأصول'!M43))-'📋 سجل الأصول'!G43+1))-MIN(('📋 سجل الأصول'!H43-IF('📋 سجل الأصول'!I43="",0,'📋 سجل الأصول'!I43)),('📋 سجل الأصول'!H43-IF('📋 سجل الأصول'!I43="",0,'📋 سجل الأصول'!I43))*'📋 سجل الأصول'!J43/365*MAX(0,MIN(EOMONTH(DATE(2026,6,1),-1),IF('📋 سجل الأصول'!M43="",DATE(9999,12,31),'📋 سجل الأصول'!M43))-'📋 سجل الأصول'!G43+1))),0))</f>
        <v/>
      </c>
      <c r="M43" s="25" t="str">
        <f>IF('📋 سجل الأصول'!C43="","",IFERROR(MAX(0,MIN(('📋 سجل الأصول'!H43-IF('📋 سجل الأصول'!I43="",0,'📋 سجل الأصول'!I43)),('📋 سجل الأصول'!H43-IF('📋 سجل الأصول'!I43="",0,'📋 سجل الأصول'!I43))*'📋 سجل الأصول'!J43/365*MAX(0,MIN(EOMONTH(DATE(2026,7,1),0),IF('📋 سجل الأصول'!M43="",DATE(9999,12,31),'📋 سجل الأصول'!M43))-'📋 سجل الأصول'!G43+1))-MIN(('📋 سجل الأصول'!H43-IF('📋 سجل الأصول'!I43="",0,'📋 سجل الأصول'!I43)),('📋 سجل الأصول'!H43-IF('📋 سجل الأصول'!I43="",0,'📋 سجل الأصول'!I43))*'📋 سجل الأصول'!J43/365*MAX(0,MIN(EOMONTH(DATE(2026,7,1),-1),IF('📋 سجل الأصول'!M43="",DATE(9999,12,31),'📋 سجل الأصول'!M43))-'📋 سجل الأصول'!G43+1))),0))</f>
        <v/>
      </c>
      <c r="N43" s="25" t="str">
        <f>IF('📋 سجل الأصول'!C43="","",IFERROR(MAX(0,MIN(('📋 سجل الأصول'!H43-IF('📋 سجل الأصول'!I43="",0,'📋 سجل الأصول'!I43)),('📋 سجل الأصول'!H43-IF('📋 سجل الأصول'!I43="",0,'📋 سجل الأصول'!I43))*'📋 سجل الأصول'!J43/365*MAX(0,MIN(EOMONTH(DATE(2026,8,1),0),IF('📋 سجل الأصول'!M43="",DATE(9999,12,31),'📋 سجل الأصول'!M43))-'📋 سجل الأصول'!G43+1))-MIN(('📋 سجل الأصول'!H43-IF('📋 سجل الأصول'!I43="",0,'📋 سجل الأصول'!I43)),('📋 سجل الأصول'!H43-IF('📋 سجل الأصول'!I43="",0,'📋 سجل الأصول'!I43))*'📋 سجل الأصول'!J43/365*MAX(0,MIN(EOMONTH(DATE(2026,8,1),-1),IF('📋 سجل الأصول'!M43="",DATE(9999,12,31),'📋 سجل الأصول'!M43))-'📋 سجل الأصول'!G43+1))),0))</f>
        <v/>
      </c>
      <c r="O43" s="25" t="str">
        <f>IF('📋 سجل الأصول'!C43="","",IFERROR(MAX(0,MIN(('📋 سجل الأصول'!H43-IF('📋 سجل الأصول'!I43="",0,'📋 سجل الأصول'!I43)),('📋 سجل الأصول'!H43-IF('📋 سجل الأصول'!I43="",0,'📋 سجل الأصول'!I43))*'📋 سجل الأصول'!J43/365*MAX(0,MIN(EOMONTH(DATE(2026,9,1),0),IF('📋 سجل الأصول'!M43="",DATE(9999,12,31),'📋 سجل الأصول'!M43))-'📋 سجل الأصول'!G43+1))-MIN(('📋 سجل الأصول'!H43-IF('📋 سجل الأصول'!I43="",0,'📋 سجل الأصول'!I43)),('📋 سجل الأصول'!H43-IF('📋 سجل الأصول'!I43="",0,'📋 سجل الأصول'!I43))*'📋 سجل الأصول'!J43/365*MAX(0,MIN(EOMONTH(DATE(2026,9,1),-1),IF('📋 سجل الأصول'!M43="",DATE(9999,12,31),'📋 سجل الأصول'!M43))-'📋 سجل الأصول'!G43+1))),0))</f>
        <v/>
      </c>
      <c r="P43" s="25" t="str">
        <f>IF('📋 سجل الأصول'!C43="","",IFERROR(MAX(0,MIN(('📋 سجل الأصول'!H43-IF('📋 سجل الأصول'!I43="",0,'📋 سجل الأصول'!I43)),('📋 سجل الأصول'!H43-IF('📋 سجل الأصول'!I43="",0,'📋 سجل الأصول'!I43))*'📋 سجل الأصول'!J43/365*MAX(0,MIN(EOMONTH(DATE(2026,10,1),0),IF('📋 سجل الأصول'!M43="",DATE(9999,12,31),'📋 سجل الأصول'!M43))-'📋 سجل الأصول'!G43+1))-MIN(('📋 سجل الأصول'!H43-IF('📋 سجل الأصول'!I43="",0,'📋 سجل الأصول'!I43)),('📋 سجل الأصول'!H43-IF('📋 سجل الأصول'!I43="",0,'📋 سجل الأصول'!I43))*'📋 سجل الأصول'!J43/365*MAX(0,MIN(EOMONTH(DATE(2026,10,1),-1),IF('📋 سجل الأصول'!M43="",DATE(9999,12,31),'📋 سجل الأصول'!M43))-'📋 سجل الأصول'!G43+1))),0))</f>
        <v/>
      </c>
      <c r="Q43" s="25" t="str">
        <f>IF('📋 سجل الأصول'!C43="","",IFERROR(MAX(0,MIN(('📋 سجل الأصول'!H43-IF('📋 سجل الأصول'!I43="",0,'📋 سجل الأصول'!I43)),('📋 سجل الأصول'!H43-IF('📋 سجل الأصول'!I43="",0,'📋 سجل الأصول'!I43))*'📋 سجل الأصول'!J43/365*MAX(0,MIN(EOMONTH(DATE(2026,11,1),0),IF('📋 سجل الأصول'!M43="",DATE(9999,12,31),'📋 سجل الأصول'!M43))-'📋 سجل الأصول'!G43+1))-MIN(('📋 سجل الأصول'!H43-IF('📋 سجل الأصول'!I43="",0,'📋 سجل الأصول'!I43)),('📋 سجل الأصول'!H43-IF('📋 سجل الأصول'!I43="",0,'📋 سجل الأصول'!I43))*'📋 سجل الأصول'!J43/365*MAX(0,MIN(EOMONTH(DATE(2026,11,1),-1),IF('📋 سجل الأصول'!M43="",DATE(9999,12,31),'📋 سجل الأصول'!M43))-'📋 سجل الأصول'!G43+1))),0))</f>
        <v/>
      </c>
      <c r="R43" s="25" t="str">
        <f>IF('📋 سجل الأصول'!C43="","",IFERROR(MAX(0,MIN(('📋 سجل الأصول'!H43-IF('📋 سجل الأصول'!I43="",0,'📋 سجل الأصول'!I43)),('📋 سجل الأصول'!H43-IF('📋 سجل الأصول'!I43="",0,'📋 سجل الأصول'!I43))*'📋 سجل الأصول'!J43/365*MAX(0,MIN(EOMONTH(DATE(2026,12,1),0),IF('📋 سجل الأصول'!M43="",DATE(9999,12,31),'📋 سجل الأصول'!M43))-'📋 سجل الأصول'!G43+1))-MIN(('📋 سجل الأصول'!H43-IF('📋 سجل الأصول'!I43="",0,'📋 سجل الأصول'!I43)),('📋 سجل الأصول'!H43-IF('📋 سجل الأصول'!I43="",0,'📋 سجل الأصول'!I43))*'📋 سجل الأصول'!J43/365*MAX(0,MIN(EOMONTH(DATE(2026,12,1),-1),IF('📋 سجل الأصول'!M43="",DATE(9999,12,31),'📋 سجل الأصول'!M43))-'📋 سجل الأصول'!G43+1))),0))</f>
        <v/>
      </c>
    </row>
    <row r="44" spans="1:18" ht="24.75" customHeight="1" x14ac:dyDescent="0.25">
      <c r="A44" s="26" t="str">
        <f>IF('📋 سجل الأصول'!C44="","",'📋 سجل الأصول'!A44)</f>
        <v/>
      </c>
      <c r="B44" s="26" t="str">
        <f>IF('📋 سجل الأصول'!C44="","",'📋 سجل الأصول'!B44)</f>
        <v/>
      </c>
      <c r="C44" s="38" t="str">
        <f>IF('📋 سجل الأصول'!C44="","",'📋 سجل الأصول'!C44)</f>
        <v/>
      </c>
      <c r="D44" s="26" t="str">
        <f>IF('📋 سجل الأصول'!C44="","",'📋 سجل الأصول'!E44)</f>
        <v/>
      </c>
      <c r="E44" s="39" t="str">
        <f>IF('📋 سجل الأصول'!C44="","",'📋 سجل الأصول'!G44)</f>
        <v/>
      </c>
      <c r="F44" s="33" t="str">
        <f>IF('📋 سجل الأصول'!C44="","",'📋 سجل الأصول'!H44)</f>
        <v/>
      </c>
      <c r="G44" s="33" t="str">
        <f>IF('📋 سجل الأصول'!C44="","",IFERROR(MAX(0,MIN(('📋 سجل الأصول'!H44-IF('📋 سجل الأصول'!I44="",0,'📋 سجل الأصول'!I44)),('📋 سجل الأصول'!H44-IF('📋 سجل الأصول'!I44="",0,'📋 سجل الأصول'!I44))*'📋 سجل الأصول'!J44/365*MAX(0,MIN(EOMONTH(DATE(2026,1,1),0),IF('📋 سجل الأصول'!M44="",DATE(9999,12,31),'📋 سجل الأصول'!M44))-'📋 سجل الأصول'!G44+1))-MIN(('📋 سجل الأصول'!H44-IF('📋 سجل الأصول'!I44="",0,'📋 سجل الأصول'!I44)),('📋 سجل الأصول'!H44-IF('📋 سجل الأصول'!I44="",0,'📋 سجل الأصول'!I44))*'📋 سجل الأصول'!J44/365*MAX(0,MIN(EOMONTH(DATE(2026,1,1),-1),IF('📋 سجل الأصول'!M44="",DATE(9999,12,31),'📋 سجل الأصول'!M44))-'📋 سجل الأصول'!G44+1))),0))</f>
        <v/>
      </c>
      <c r="H44" s="33" t="str">
        <f>IF('📋 سجل الأصول'!C44="","",IFERROR(MAX(0,MIN(('📋 سجل الأصول'!H44-IF('📋 سجل الأصول'!I44="",0,'📋 سجل الأصول'!I44)),('📋 سجل الأصول'!H44-IF('📋 سجل الأصول'!I44="",0,'📋 سجل الأصول'!I44))*'📋 سجل الأصول'!J44/365*MAX(0,MIN(EOMONTH(DATE(2026,2,1),0),IF('📋 سجل الأصول'!M44="",DATE(9999,12,31),'📋 سجل الأصول'!M44))-'📋 سجل الأصول'!G44+1))-MIN(('📋 سجل الأصول'!H44-IF('📋 سجل الأصول'!I44="",0,'📋 سجل الأصول'!I44)),('📋 سجل الأصول'!H44-IF('📋 سجل الأصول'!I44="",0,'📋 سجل الأصول'!I44))*'📋 سجل الأصول'!J44/365*MAX(0,MIN(EOMONTH(DATE(2026,2,1),-1),IF('📋 سجل الأصول'!M44="",DATE(9999,12,31),'📋 سجل الأصول'!M44))-'📋 سجل الأصول'!G44+1))),0))</f>
        <v/>
      </c>
      <c r="I44" s="33" t="str">
        <f>IF('📋 سجل الأصول'!C44="","",IFERROR(MAX(0,MIN(('📋 سجل الأصول'!H44-IF('📋 سجل الأصول'!I44="",0,'📋 سجل الأصول'!I44)),('📋 سجل الأصول'!H44-IF('📋 سجل الأصول'!I44="",0,'📋 سجل الأصول'!I44))*'📋 سجل الأصول'!J44/365*MAX(0,MIN(EOMONTH(DATE(2026,3,1),0),IF('📋 سجل الأصول'!M44="",DATE(9999,12,31),'📋 سجل الأصول'!M44))-'📋 سجل الأصول'!G44+1))-MIN(('📋 سجل الأصول'!H44-IF('📋 سجل الأصول'!I44="",0,'📋 سجل الأصول'!I44)),('📋 سجل الأصول'!H44-IF('📋 سجل الأصول'!I44="",0,'📋 سجل الأصول'!I44))*'📋 سجل الأصول'!J44/365*MAX(0,MIN(EOMONTH(DATE(2026,3,1),-1),IF('📋 سجل الأصول'!M44="",DATE(9999,12,31),'📋 سجل الأصول'!M44))-'📋 سجل الأصول'!G44+1))),0))</f>
        <v/>
      </c>
      <c r="J44" s="33" t="str">
        <f>IF('📋 سجل الأصول'!C44="","",IFERROR(MAX(0,MIN(('📋 سجل الأصول'!H44-IF('📋 سجل الأصول'!I44="",0,'📋 سجل الأصول'!I44)),('📋 سجل الأصول'!H44-IF('📋 سجل الأصول'!I44="",0,'📋 سجل الأصول'!I44))*'📋 سجل الأصول'!J44/365*MAX(0,MIN(EOMONTH(DATE(2026,4,1),0),IF('📋 سجل الأصول'!M44="",DATE(9999,12,31),'📋 سجل الأصول'!M44))-'📋 سجل الأصول'!G44+1))-MIN(('📋 سجل الأصول'!H44-IF('📋 سجل الأصول'!I44="",0,'📋 سجل الأصول'!I44)),('📋 سجل الأصول'!H44-IF('📋 سجل الأصول'!I44="",0,'📋 سجل الأصول'!I44))*'📋 سجل الأصول'!J44/365*MAX(0,MIN(EOMONTH(DATE(2026,4,1),-1),IF('📋 سجل الأصول'!M44="",DATE(9999,12,31),'📋 سجل الأصول'!M44))-'📋 سجل الأصول'!G44+1))),0))</f>
        <v/>
      </c>
      <c r="K44" s="33" t="str">
        <f>IF('📋 سجل الأصول'!C44="","",IFERROR(MAX(0,MIN(('📋 سجل الأصول'!H44-IF('📋 سجل الأصول'!I44="",0,'📋 سجل الأصول'!I44)),('📋 سجل الأصول'!H44-IF('📋 سجل الأصول'!I44="",0,'📋 سجل الأصول'!I44))*'📋 سجل الأصول'!J44/365*MAX(0,MIN(EOMONTH(DATE(2026,5,1),0),IF('📋 سجل الأصول'!M44="",DATE(9999,12,31),'📋 سجل الأصول'!M44))-'📋 سجل الأصول'!G44+1))-MIN(('📋 سجل الأصول'!H44-IF('📋 سجل الأصول'!I44="",0,'📋 سجل الأصول'!I44)),('📋 سجل الأصول'!H44-IF('📋 سجل الأصول'!I44="",0,'📋 سجل الأصول'!I44))*'📋 سجل الأصول'!J44/365*MAX(0,MIN(EOMONTH(DATE(2026,5,1),-1),IF('📋 سجل الأصول'!M44="",DATE(9999,12,31),'📋 سجل الأصول'!M44))-'📋 سجل الأصول'!G44+1))),0))</f>
        <v/>
      </c>
      <c r="L44" s="33" t="str">
        <f>IF('📋 سجل الأصول'!C44="","",IFERROR(MAX(0,MIN(('📋 سجل الأصول'!H44-IF('📋 سجل الأصول'!I44="",0,'📋 سجل الأصول'!I44)),('📋 سجل الأصول'!H44-IF('📋 سجل الأصول'!I44="",0,'📋 سجل الأصول'!I44))*'📋 سجل الأصول'!J44/365*MAX(0,MIN(EOMONTH(DATE(2026,6,1),0),IF('📋 سجل الأصول'!M44="",DATE(9999,12,31),'📋 سجل الأصول'!M44))-'📋 سجل الأصول'!G44+1))-MIN(('📋 سجل الأصول'!H44-IF('📋 سجل الأصول'!I44="",0,'📋 سجل الأصول'!I44)),('📋 سجل الأصول'!H44-IF('📋 سجل الأصول'!I44="",0,'📋 سجل الأصول'!I44))*'📋 سجل الأصول'!J44/365*MAX(0,MIN(EOMONTH(DATE(2026,6,1),-1),IF('📋 سجل الأصول'!M44="",DATE(9999,12,31),'📋 سجل الأصول'!M44))-'📋 سجل الأصول'!G44+1))),0))</f>
        <v/>
      </c>
      <c r="M44" s="33" t="str">
        <f>IF('📋 سجل الأصول'!C44="","",IFERROR(MAX(0,MIN(('📋 سجل الأصول'!H44-IF('📋 سجل الأصول'!I44="",0,'📋 سجل الأصول'!I44)),('📋 سجل الأصول'!H44-IF('📋 سجل الأصول'!I44="",0,'📋 سجل الأصول'!I44))*'📋 سجل الأصول'!J44/365*MAX(0,MIN(EOMONTH(DATE(2026,7,1),0),IF('📋 سجل الأصول'!M44="",DATE(9999,12,31),'📋 سجل الأصول'!M44))-'📋 سجل الأصول'!G44+1))-MIN(('📋 سجل الأصول'!H44-IF('📋 سجل الأصول'!I44="",0,'📋 سجل الأصول'!I44)),('📋 سجل الأصول'!H44-IF('📋 سجل الأصول'!I44="",0,'📋 سجل الأصول'!I44))*'📋 سجل الأصول'!J44/365*MAX(0,MIN(EOMONTH(DATE(2026,7,1),-1),IF('📋 سجل الأصول'!M44="",DATE(9999,12,31),'📋 سجل الأصول'!M44))-'📋 سجل الأصول'!G44+1))),0))</f>
        <v/>
      </c>
      <c r="N44" s="33" t="str">
        <f>IF('📋 سجل الأصول'!C44="","",IFERROR(MAX(0,MIN(('📋 سجل الأصول'!H44-IF('📋 سجل الأصول'!I44="",0,'📋 سجل الأصول'!I44)),('📋 سجل الأصول'!H44-IF('📋 سجل الأصول'!I44="",0,'📋 سجل الأصول'!I44))*'📋 سجل الأصول'!J44/365*MAX(0,MIN(EOMONTH(DATE(2026,8,1),0),IF('📋 سجل الأصول'!M44="",DATE(9999,12,31),'📋 سجل الأصول'!M44))-'📋 سجل الأصول'!G44+1))-MIN(('📋 سجل الأصول'!H44-IF('📋 سجل الأصول'!I44="",0,'📋 سجل الأصول'!I44)),('📋 سجل الأصول'!H44-IF('📋 سجل الأصول'!I44="",0,'📋 سجل الأصول'!I44))*'📋 سجل الأصول'!J44/365*MAX(0,MIN(EOMONTH(DATE(2026,8,1),-1),IF('📋 سجل الأصول'!M44="",DATE(9999,12,31),'📋 سجل الأصول'!M44))-'📋 سجل الأصول'!G44+1))),0))</f>
        <v/>
      </c>
      <c r="O44" s="33" t="str">
        <f>IF('📋 سجل الأصول'!C44="","",IFERROR(MAX(0,MIN(('📋 سجل الأصول'!H44-IF('📋 سجل الأصول'!I44="",0,'📋 سجل الأصول'!I44)),('📋 سجل الأصول'!H44-IF('📋 سجل الأصول'!I44="",0,'📋 سجل الأصول'!I44))*'📋 سجل الأصول'!J44/365*MAX(0,MIN(EOMONTH(DATE(2026,9,1),0),IF('📋 سجل الأصول'!M44="",DATE(9999,12,31),'📋 سجل الأصول'!M44))-'📋 سجل الأصول'!G44+1))-MIN(('📋 سجل الأصول'!H44-IF('📋 سجل الأصول'!I44="",0,'📋 سجل الأصول'!I44)),('📋 سجل الأصول'!H44-IF('📋 سجل الأصول'!I44="",0,'📋 سجل الأصول'!I44))*'📋 سجل الأصول'!J44/365*MAX(0,MIN(EOMONTH(DATE(2026,9,1),-1),IF('📋 سجل الأصول'!M44="",DATE(9999,12,31),'📋 سجل الأصول'!M44))-'📋 سجل الأصول'!G44+1))),0))</f>
        <v/>
      </c>
      <c r="P44" s="33" t="str">
        <f>IF('📋 سجل الأصول'!C44="","",IFERROR(MAX(0,MIN(('📋 سجل الأصول'!H44-IF('📋 سجل الأصول'!I44="",0,'📋 سجل الأصول'!I44)),('📋 سجل الأصول'!H44-IF('📋 سجل الأصول'!I44="",0,'📋 سجل الأصول'!I44))*'📋 سجل الأصول'!J44/365*MAX(0,MIN(EOMONTH(DATE(2026,10,1),0),IF('📋 سجل الأصول'!M44="",DATE(9999,12,31),'📋 سجل الأصول'!M44))-'📋 سجل الأصول'!G44+1))-MIN(('📋 سجل الأصول'!H44-IF('📋 سجل الأصول'!I44="",0,'📋 سجل الأصول'!I44)),('📋 سجل الأصول'!H44-IF('📋 سجل الأصول'!I44="",0,'📋 سجل الأصول'!I44))*'📋 سجل الأصول'!J44/365*MAX(0,MIN(EOMONTH(DATE(2026,10,1),-1),IF('📋 سجل الأصول'!M44="",DATE(9999,12,31),'📋 سجل الأصول'!M44))-'📋 سجل الأصول'!G44+1))),0))</f>
        <v/>
      </c>
      <c r="Q44" s="33" t="str">
        <f>IF('📋 سجل الأصول'!C44="","",IFERROR(MAX(0,MIN(('📋 سجل الأصول'!H44-IF('📋 سجل الأصول'!I44="",0,'📋 سجل الأصول'!I44)),('📋 سجل الأصول'!H44-IF('📋 سجل الأصول'!I44="",0,'📋 سجل الأصول'!I44))*'📋 سجل الأصول'!J44/365*MAX(0,MIN(EOMONTH(DATE(2026,11,1),0),IF('📋 سجل الأصول'!M44="",DATE(9999,12,31),'📋 سجل الأصول'!M44))-'📋 سجل الأصول'!G44+1))-MIN(('📋 سجل الأصول'!H44-IF('📋 سجل الأصول'!I44="",0,'📋 سجل الأصول'!I44)),('📋 سجل الأصول'!H44-IF('📋 سجل الأصول'!I44="",0,'📋 سجل الأصول'!I44))*'📋 سجل الأصول'!J44/365*MAX(0,MIN(EOMONTH(DATE(2026,11,1),-1),IF('📋 سجل الأصول'!M44="",DATE(9999,12,31),'📋 سجل الأصول'!M44))-'📋 سجل الأصول'!G44+1))),0))</f>
        <v/>
      </c>
      <c r="R44" s="33" t="str">
        <f>IF('📋 سجل الأصول'!C44="","",IFERROR(MAX(0,MIN(('📋 سجل الأصول'!H44-IF('📋 سجل الأصول'!I44="",0,'📋 سجل الأصول'!I44)),('📋 سجل الأصول'!H44-IF('📋 سجل الأصول'!I44="",0,'📋 سجل الأصول'!I44))*'📋 سجل الأصول'!J44/365*MAX(0,MIN(EOMONTH(DATE(2026,12,1),0),IF('📋 سجل الأصول'!M44="",DATE(9999,12,31),'📋 سجل الأصول'!M44))-'📋 سجل الأصول'!G44+1))-MIN(('📋 سجل الأصول'!H44-IF('📋 سجل الأصول'!I44="",0,'📋 سجل الأصول'!I44)),('📋 سجل الأصول'!H44-IF('📋 سجل الأصول'!I44="",0,'📋 سجل الأصول'!I44))*'📋 سجل الأصول'!J44/365*MAX(0,MIN(EOMONTH(DATE(2026,12,1),-1),IF('📋 سجل الأصول'!M44="",DATE(9999,12,31),'📋 سجل الأصول'!M44))-'📋 سجل الأصول'!G44+1))),0))</f>
        <v/>
      </c>
    </row>
    <row r="45" spans="1:18" ht="24.75" customHeight="1" x14ac:dyDescent="0.25">
      <c r="A45" s="18" t="str">
        <f>IF('📋 سجل الأصول'!C45="","",'📋 سجل الأصول'!A45)</f>
        <v/>
      </c>
      <c r="B45" s="18" t="str">
        <f>IF('📋 سجل الأصول'!C45="","",'📋 سجل الأصول'!B45)</f>
        <v/>
      </c>
      <c r="C45" s="36" t="str">
        <f>IF('📋 سجل الأصول'!C45="","",'📋 سجل الأصول'!C45)</f>
        <v/>
      </c>
      <c r="D45" s="18" t="str">
        <f>IF('📋 سجل الأصول'!C45="","",'📋 سجل الأصول'!E45)</f>
        <v/>
      </c>
      <c r="E45" s="37" t="str">
        <f>IF('📋 سجل الأصول'!C45="","",'📋 سجل الأصول'!G45)</f>
        <v/>
      </c>
      <c r="F45" s="25" t="str">
        <f>IF('📋 سجل الأصول'!C45="","",'📋 سجل الأصول'!H45)</f>
        <v/>
      </c>
      <c r="G45" s="25" t="str">
        <f>IF('📋 سجل الأصول'!C45="","",IFERROR(MAX(0,MIN(('📋 سجل الأصول'!H45-IF('📋 سجل الأصول'!I45="",0,'📋 سجل الأصول'!I45)),('📋 سجل الأصول'!H45-IF('📋 سجل الأصول'!I45="",0,'📋 سجل الأصول'!I45))*'📋 سجل الأصول'!J45/365*MAX(0,MIN(EOMONTH(DATE(2026,1,1),0),IF('📋 سجل الأصول'!M45="",DATE(9999,12,31),'📋 سجل الأصول'!M45))-'📋 سجل الأصول'!G45+1))-MIN(('📋 سجل الأصول'!H45-IF('📋 سجل الأصول'!I45="",0,'📋 سجل الأصول'!I45)),('📋 سجل الأصول'!H45-IF('📋 سجل الأصول'!I45="",0,'📋 سجل الأصول'!I45))*'📋 سجل الأصول'!J45/365*MAX(0,MIN(EOMONTH(DATE(2026,1,1),-1),IF('📋 سجل الأصول'!M45="",DATE(9999,12,31),'📋 سجل الأصول'!M45))-'📋 سجل الأصول'!G45+1))),0))</f>
        <v/>
      </c>
      <c r="H45" s="25" t="str">
        <f>IF('📋 سجل الأصول'!C45="","",IFERROR(MAX(0,MIN(('📋 سجل الأصول'!H45-IF('📋 سجل الأصول'!I45="",0,'📋 سجل الأصول'!I45)),('📋 سجل الأصول'!H45-IF('📋 سجل الأصول'!I45="",0,'📋 سجل الأصول'!I45))*'📋 سجل الأصول'!J45/365*MAX(0,MIN(EOMONTH(DATE(2026,2,1),0),IF('📋 سجل الأصول'!M45="",DATE(9999,12,31),'📋 سجل الأصول'!M45))-'📋 سجل الأصول'!G45+1))-MIN(('📋 سجل الأصول'!H45-IF('📋 سجل الأصول'!I45="",0,'📋 سجل الأصول'!I45)),('📋 سجل الأصول'!H45-IF('📋 سجل الأصول'!I45="",0,'📋 سجل الأصول'!I45))*'📋 سجل الأصول'!J45/365*MAX(0,MIN(EOMONTH(DATE(2026,2,1),-1),IF('📋 سجل الأصول'!M45="",DATE(9999,12,31),'📋 سجل الأصول'!M45))-'📋 سجل الأصول'!G45+1))),0))</f>
        <v/>
      </c>
      <c r="I45" s="25" t="str">
        <f>IF('📋 سجل الأصول'!C45="","",IFERROR(MAX(0,MIN(('📋 سجل الأصول'!H45-IF('📋 سجل الأصول'!I45="",0,'📋 سجل الأصول'!I45)),('📋 سجل الأصول'!H45-IF('📋 سجل الأصول'!I45="",0,'📋 سجل الأصول'!I45))*'📋 سجل الأصول'!J45/365*MAX(0,MIN(EOMONTH(DATE(2026,3,1),0),IF('📋 سجل الأصول'!M45="",DATE(9999,12,31),'📋 سجل الأصول'!M45))-'📋 سجل الأصول'!G45+1))-MIN(('📋 سجل الأصول'!H45-IF('📋 سجل الأصول'!I45="",0,'📋 سجل الأصول'!I45)),('📋 سجل الأصول'!H45-IF('📋 سجل الأصول'!I45="",0,'📋 سجل الأصول'!I45))*'📋 سجل الأصول'!J45/365*MAX(0,MIN(EOMONTH(DATE(2026,3,1),-1),IF('📋 سجل الأصول'!M45="",DATE(9999,12,31),'📋 سجل الأصول'!M45))-'📋 سجل الأصول'!G45+1))),0))</f>
        <v/>
      </c>
      <c r="J45" s="25" t="str">
        <f>IF('📋 سجل الأصول'!C45="","",IFERROR(MAX(0,MIN(('📋 سجل الأصول'!H45-IF('📋 سجل الأصول'!I45="",0,'📋 سجل الأصول'!I45)),('📋 سجل الأصول'!H45-IF('📋 سجل الأصول'!I45="",0,'📋 سجل الأصول'!I45))*'📋 سجل الأصول'!J45/365*MAX(0,MIN(EOMONTH(DATE(2026,4,1),0),IF('📋 سجل الأصول'!M45="",DATE(9999,12,31),'📋 سجل الأصول'!M45))-'📋 سجل الأصول'!G45+1))-MIN(('📋 سجل الأصول'!H45-IF('📋 سجل الأصول'!I45="",0,'📋 سجل الأصول'!I45)),('📋 سجل الأصول'!H45-IF('📋 سجل الأصول'!I45="",0,'📋 سجل الأصول'!I45))*'📋 سجل الأصول'!J45/365*MAX(0,MIN(EOMONTH(DATE(2026,4,1),-1),IF('📋 سجل الأصول'!M45="",DATE(9999,12,31),'📋 سجل الأصول'!M45))-'📋 سجل الأصول'!G45+1))),0))</f>
        <v/>
      </c>
      <c r="K45" s="25" t="str">
        <f>IF('📋 سجل الأصول'!C45="","",IFERROR(MAX(0,MIN(('📋 سجل الأصول'!H45-IF('📋 سجل الأصول'!I45="",0,'📋 سجل الأصول'!I45)),('📋 سجل الأصول'!H45-IF('📋 سجل الأصول'!I45="",0,'📋 سجل الأصول'!I45))*'📋 سجل الأصول'!J45/365*MAX(0,MIN(EOMONTH(DATE(2026,5,1),0),IF('📋 سجل الأصول'!M45="",DATE(9999,12,31),'📋 سجل الأصول'!M45))-'📋 سجل الأصول'!G45+1))-MIN(('📋 سجل الأصول'!H45-IF('📋 سجل الأصول'!I45="",0,'📋 سجل الأصول'!I45)),('📋 سجل الأصول'!H45-IF('📋 سجل الأصول'!I45="",0,'📋 سجل الأصول'!I45))*'📋 سجل الأصول'!J45/365*MAX(0,MIN(EOMONTH(DATE(2026,5,1),-1),IF('📋 سجل الأصول'!M45="",DATE(9999,12,31),'📋 سجل الأصول'!M45))-'📋 سجل الأصول'!G45+1))),0))</f>
        <v/>
      </c>
      <c r="L45" s="25" t="str">
        <f>IF('📋 سجل الأصول'!C45="","",IFERROR(MAX(0,MIN(('📋 سجل الأصول'!H45-IF('📋 سجل الأصول'!I45="",0,'📋 سجل الأصول'!I45)),('📋 سجل الأصول'!H45-IF('📋 سجل الأصول'!I45="",0,'📋 سجل الأصول'!I45))*'📋 سجل الأصول'!J45/365*MAX(0,MIN(EOMONTH(DATE(2026,6,1),0),IF('📋 سجل الأصول'!M45="",DATE(9999,12,31),'📋 سجل الأصول'!M45))-'📋 سجل الأصول'!G45+1))-MIN(('📋 سجل الأصول'!H45-IF('📋 سجل الأصول'!I45="",0,'📋 سجل الأصول'!I45)),('📋 سجل الأصول'!H45-IF('📋 سجل الأصول'!I45="",0,'📋 سجل الأصول'!I45))*'📋 سجل الأصول'!J45/365*MAX(0,MIN(EOMONTH(DATE(2026,6,1),-1),IF('📋 سجل الأصول'!M45="",DATE(9999,12,31),'📋 سجل الأصول'!M45))-'📋 سجل الأصول'!G45+1))),0))</f>
        <v/>
      </c>
      <c r="M45" s="25" t="str">
        <f>IF('📋 سجل الأصول'!C45="","",IFERROR(MAX(0,MIN(('📋 سجل الأصول'!H45-IF('📋 سجل الأصول'!I45="",0,'📋 سجل الأصول'!I45)),('📋 سجل الأصول'!H45-IF('📋 سجل الأصول'!I45="",0,'📋 سجل الأصول'!I45))*'📋 سجل الأصول'!J45/365*MAX(0,MIN(EOMONTH(DATE(2026,7,1),0),IF('📋 سجل الأصول'!M45="",DATE(9999,12,31),'📋 سجل الأصول'!M45))-'📋 سجل الأصول'!G45+1))-MIN(('📋 سجل الأصول'!H45-IF('📋 سجل الأصول'!I45="",0,'📋 سجل الأصول'!I45)),('📋 سجل الأصول'!H45-IF('📋 سجل الأصول'!I45="",0,'📋 سجل الأصول'!I45))*'📋 سجل الأصول'!J45/365*MAX(0,MIN(EOMONTH(DATE(2026,7,1),-1),IF('📋 سجل الأصول'!M45="",DATE(9999,12,31),'📋 سجل الأصول'!M45))-'📋 سجل الأصول'!G45+1))),0))</f>
        <v/>
      </c>
      <c r="N45" s="25" t="str">
        <f>IF('📋 سجل الأصول'!C45="","",IFERROR(MAX(0,MIN(('📋 سجل الأصول'!H45-IF('📋 سجل الأصول'!I45="",0,'📋 سجل الأصول'!I45)),('📋 سجل الأصول'!H45-IF('📋 سجل الأصول'!I45="",0,'📋 سجل الأصول'!I45))*'📋 سجل الأصول'!J45/365*MAX(0,MIN(EOMONTH(DATE(2026,8,1),0),IF('📋 سجل الأصول'!M45="",DATE(9999,12,31),'📋 سجل الأصول'!M45))-'📋 سجل الأصول'!G45+1))-MIN(('📋 سجل الأصول'!H45-IF('📋 سجل الأصول'!I45="",0,'📋 سجل الأصول'!I45)),('📋 سجل الأصول'!H45-IF('📋 سجل الأصول'!I45="",0,'📋 سجل الأصول'!I45))*'📋 سجل الأصول'!J45/365*MAX(0,MIN(EOMONTH(DATE(2026,8,1),-1),IF('📋 سجل الأصول'!M45="",DATE(9999,12,31),'📋 سجل الأصول'!M45))-'📋 سجل الأصول'!G45+1))),0))</f>
        <v/>
      </c>
      <c r="O45" s="25" t="str">
        <f>IF('📋 سجل الأصول'!C45="","",IFERROR(MAX(0,MIN(('📋 سجل الأصول'!H45-IF('📋 سجل الأصول'!I45="",0,'📋 سجل الأصول'!I45)),('📋 سجل الأصول'!H45-IF('📋 سجل الأصول'!I45="",0,'📋 سجل الأصول'!I45))*'📋 سجل الأصول'!J45/365*MAX(0,MIN(EOMONTH(DATE(2026,9,1),0),IF('📋 سجل الأصول'!M45="",DATE(9999,12,31),'📋 سجل الأصول'!M45))-'📋 سجل الأصول'!G45+1))-MIN(('📋 سجل الأصول'!H45-IF('📋 سجل الأصول'!I45="",0,'📋 سجل الأصول'!I45)),('📋 سجل الأصول'!H45-IF('📋 سجل الأصول'!I45="",0,'📋 سجل الأصول'!I45))*'📋 سجل الأصول'!J45/365*MAX(0,MIN(EOMONTH(DATE(2026,9,1),-1),IF('📋 سجل الأصول'!M45="",DATE(9999,12,31),'📋 سجل الأصول'!M45))-'📋 سجل الأصول'!G45+1))),0))</f>
        <v/>
      </c>
      <c r="P45" s="25" t="str">
        <f>IF('📋 سجل الأصول'!C45="","",IFERROR(MAX(0,MIN(('📋 سجل الأصول'!H45-IF('📋 سجل الأصول'!I45="",0,'📋 سجل الأصول'!I45)),('📋 سجل الأصول'!H45-IF('📋 سجل الأصول'!I45="",0,'📋 سجل الأصول'!I45))*'📋 سجل الأصول'!J45/365*MAX(0,MIN(EOMONTH(DATE(2026,10,1),0),IF('📋 سجل الأصول'!M45="",DATE(9999,12,31),'📋 سجل الأصول'!M45))-'📋 سجل الأصول'!G45+1))-MIN(('📋 سجل الأصول'!H45-IF('📋 سجل الأصول'!I45="",0,'📋 سجل الأصول'!I45)),('📋 سجل الأصول'!H45-IF('📋 سجل الأصول'!I45="",0,'📋 سجل الأصول'!I45))*'📋 سجل الأصول'!J45/365*MAX(0,MIN(EOMONTH(DATE(2026,10,1),-1),IF('📋 سجل الأصول'!M45="",DATE(9999,12,31),'📋 سجل الأصول'!M45))-'📋 سجل الأصول'!G45+1))),0))</f>
        <v/>
      </c>
      <c r="Q45" s="25" t="str">
        <f>IF('📋 سجل الأصول'!C45="","",IFERROR(MAX(0,MIN(('📋 سجل الأصول'!H45-IF('📋 سجل الأصول'!I45="",0,'📋 سجل الأصول'!I45)),('📋 سجل الأصول'!H45-IF('📋 سجل الأصول'!I45="",0,'📋 سجل الأصول'!I45))*'📋 سجل الأصول'!J45/365*MAX(0,MIN(EOMONTH(DATE(2026,11,1),0),IF('📋 سجل الأصول'!M45="",DATE(9999,12,31),'📋 سجل الأصول'!M45))-'📋 سجل الأصول'!G45+1))-MIN(('📋 سجل الأصول'!H45-IF('📋 سجل الأصول'!I45="",0,'📋 سجل الأصول'!I45)),('📋 سجل الأصول'!H45-IF('📋 سجل الأصول'!I45="",0,'📋 سجل الأصول'!I45))*'📋 سجل الأصول'!J45/365*MAX(0,MIN(EOMONTH(DATE(2026,11,1),-1),IF('📋 سجل الأصول'!M45="",DATE(9999,12,31),'📋 سجل الأصول'!M45))-'📋 سجل الأصول'!G45+1))),0))</f>
        <v/>
      </c>
      <c r="R45" s="25" t="str">
        <f>IF('📋 سجل الأصول'!C45="","",IFERROR(MAX(0,MIN(('📋 سجل الأصول'!H45-IF('📋 سجل الأصول'!I45="",0,'📋 سجل الأصول'!I45)),('📋 سجل الأصول'!H45-IF('📋 سجل الأصول'!I45="",0,'📋 سجل الأصول'!I45))*'📋 سجل الأصول'!J45/365*MAX(0,MIN(EOMONTH(DATE(2026,12,1),0),IF('📋 سجل الأصول'!M45="",DATE(9999,12,31),'📋 سجل الأصول'!M45))-'📋 سجل الأصول'!G45+1))-MIN(('📋 سجل الأصول'!H45-IF('📋 سجل الأصول'!I45="",0,'📋 سجل الأصول'!I45)),('📋 سجل الأصول'!H45-IF('📋 سجل الأصول'!I45="",0,'📋 سجل الأصول'!I45))*'📋 سجل الأصول'!J45/365*MAX(0,MIN(EOMONTH(DATE(2026,12,1),-1),IF('📋 سجل الأصول'!M45="",DATE(9999,12,31),'📋 سجل الأصول'!M45))-'📋 سجل الأصول'!G45+1))),0))</f>
        <v/>
      </c>
    </row>
    <row r="46" spans="1:18" ht="24.75" customHeight="1" x14ac:dyDescent="0.25">
      <c r="A46" s="26" t="str">
        <f>IF('📋 سجل الأصول'!C46="","",'📋 سجل الأصول'!A46)</f>
        <v/>
      </c>
      <c r="B46" s="26" t="str">
        <f>IF('📋 سجل الأصول'!C46="","",'📋 سجل الأصول'!B46)</f>
        <v/>
      </c>
      <c r="C46" s="38" t="str">
        <f>IF('📋 سجل الأصول'!C46="","",'📋 سجل الأصول'!C46)</f>
        <v/>
      </c>
      <c r="D46" s="26" t="str">
        <f>IF('📋 سجل الأصول'!C46="","",'📋 سجل الأصول'!E46)</f>
        <v/>
      </c>
      <c r="E46" s="39" t="str">
        <f>IF('📋 سجل الأصول'!C46="","",'📋 سجل الأصول'!G46)</f>
        <v/>
      </c>
      <c r="F46" s="33" t="str">
        <f>IF('📋 سجل الأصول'!C46="","",'📋 سجل الأصول'!H46)</f>
        <v/>
      </c>
      <c r="G46" s="33" t="str">
        <f>IF('📋 سجل الأصول'!C46="","",IFERROR(MAX(0,MIN(('📋 سجل الأصول'!H46-IF('📋 سجل الأصول'!I46="",0,'📋 سجل الأصول'!I46)),('📋 سجل الأصول'!H46-IF('📋 سجل الأصول'!I46="",0,'📋 سجل الأصول'!I46))*'📋 سجل الأصول'!J46/365*MAX(0,MIN(EOMONTH(DATE(2026,1,1),0),IF('📋 سجل الأصول'!M46="",DATE(9999,12,31),'📋 سجل الأصول'!M46))-'📋 سجل الأصول'!G46+1))-MIN(('📋 سجل الأصول'!H46-IF('📋 سجل الأصول'!I46="",0,'📋 سجل الأصول'!I46)),('📋 سجل الأصول'!H46-IF('📋 سجل الأصول'!I46="",0,'📋 سجل الأصول'!I46))*'📋 سجل الأصول'!J46/365*MAX(0,MIN(EOMONTH(DATE(2026,1,1),-1),IF('📋 سجل الأصول'!M46="",DATE(9999,12,31),'📋 سجل الأصول'!M46))-'📋 سجل الأصول'!G46+1))),0))</f>
        <v/>
      </c>
      <c r="H46" s="33" t="str">
        <f>IF('📋 سجل الأصول'!C46="","",IFERROR(MAX(0,MIN(('📋 سجل الأصول'!H46-IF('📋 سجل الأصول'!I46="",0,'📋 سجل الأصول'!I46)),('📋 سجل الأصول'!H46-IF('📋 سجل الأصول'!I46="",0,'📋 سجل الأصول'!I46))*'📋 سجل الأصول'!J46/365*MAX(0,MIN(EOMONTH(DATE(2026,2,1),0),IF('📋 سجل الأصول'!M46="",DATE(9999,12,31),'📋 سجل الأصول'!M46))-'📋 سجل الأصول'!G46+1))-MIN(('📋 سجل الأصول'!H46-IF('📋 سجل الأصول'!I46="",0,'📋 سجل الأصول'!I46)),('📋 سجل الأصول'!H46-IF('📋 سجل الأصول'!I46="",0,'📋 سجل الأصول'!I46))*'📋 سجل الأصول'!J46/365*MAX(0,MIN(EOMONTH(DATE(2026,2,1),-1),IF('📋 سجل الأصول'!M46="",DATE(9999,12,31),'📋 سجل الأصول'!M46))-'📋 سجل الأصول'!G46+1))),0))</f>
        <v/>
      </c>
      <c r="I46" s="33" t="str">
        <f>IF('📋 سجل الأصول'!C46="","",IFERROR(MAX(0,MIN(('📋 سجل الأصول'!H46-IF('📋 سجل الأصول'!I46="",0,'📋 سجل الأصول'!I46)),('📋 سجل الأصول'!H46-IF('📋 سجل الأصول'!I46="",0,'📋 سجل الأصول'!I46))*'📋 سجل الأصول'!J46/365*MAX(0,MIN(EOMONTH(DATE(2026,3,1),0),IF('📋 سجل الأصول'!M46="",DATE(9999,12,31),'📋 سجل الأصول'!M46))-'📋 سجل الأصول'!G46+1))-MIN(('📋 سجل الأصول'!H46-IF('📋 سجل الأصول'!I46="",0,'📋 سجل الأصول'!I46)),('📋 سجل الأصول'!H46-IF('📋 سجل الأصول'!I46="",0,'📋 سجل الأصول'!I46))*'📋 سجل الأصول'!J46/365*MAX(0,MIN(EOMONTH(DATE(2026,3,1),-1),IF('📋 سجل الأصول'!M46="",DATE(9999,12,31),'📋 سجل الأصول'!M46))-'📋 سجل الأصول'!G46+1))),0))</f>
        <v/>
      </c>
      <c r="J46" s="33" t="str">
        <f>IF('📋 سجل الأصول'!C46="","",IFERROR(MAX(0,MIN(('📋 سجل الأصول'!H46-IF('📋 سجل الأصول'!I46="",0,'📋 سجل الأصول'!I46)),('📋 سجل الأصول'!H46-IF('📋 سجل الأصول'!I46="",0,'📋 سجل الأصول'!I46))*'📋 سجل الأصول'!J46/365*MAX(0,MIN(EOMONTH(DATE(2026,4,1),0),IF('📋 سجل الأصول'!M46="",DATE(9999,12,31),'📋 سجل الأصول'!M46))-'📋 سجل الأصول'!G46+1))-MIN(('📋 سجل الأصول'!H46-IF('📋 سجل الأصول'!I46="",0,'📋 سجل الأصول'!I46)),('📋 سجل الأصول'!H46-IF('📋 سجل الأصول'!I46="",0,'📋 سجل الأصول'!I46))*'📋 سجل الأصول'!J46/365*MAX(0,MIN(EOMONTH(DATE(2026,4,1),-1),IF('📋 سجل الأصول'!M46="",DATE(9999,12,31),'📋 سجل الأصول'!M46))-'📋 سجل الأصول'!G46+1))),0))</f>
        <v/>
      </c>
      <c r="K46" s="33" t="str">
        <f>IF('📋 سجل الأصول'!C46="","",IFERROR(MAX(0,MIN(('📋 سجل الأصول'!H46-IF('📋 سجل الأصول'!I46="",0,'📋 سجل الأصول'!I46)),('📋 سجل الأصول'!H46-IF('📋 سجل الأصول'!I46="",0,'📋 سجل الأصول'!I46))*'📋 سجل الأصول'!J46/365*MAX(0,MIN(EOMONTH(DATE(2026,5,1),0),IF('📋 سجل الأصول'!M46="",DATE(9999,12,31),'📋 سجل الأصول'!M46))-'📋 سجل الأصول'!G46+1))-MIN(('📋 سجل الأصول'!H46-IF('📋 سجل الأصول'!I46="",0,'📋 سجل الأصول'!I46)),('📋 سجل الأصول'!H46-IF('📋 سجل الأصول'!I46="",0,'📋 سجل الأصول'!I46))*'📋 سجل الأصول'!J46/365*MAX(0,MIN(EOMONTH(DATE(2026,5,1),-1),IF('📋 سجل الأصول'!M46="",DATE(9999,12,31),'📋 سجل الأصول'!M46))-'📋 سجل الأصول'!G46+1))),0))</f>
        <v/>
      </c>
      <c r="L46" s="33" t="str">
        <f>IF('📋 سجل الأصول'!C46="","",IFERROR(MAX(0,MIN(('📋 سجل الأصول'!H46-IF('📋 سجل الأصول'!I46="",0,'📋 سجل الأصول'!I46)),('📋 سجل الأصول'!H46-IF('📋 سجل الأصول'!I46="",0,'📋 سجل الأصول'!I46))*'📋 سجل الأصول'!J46/365*MAX(0,MIN(EOMONTH(DATE(2026,6,1),0),IF('📋 سجل الأصول'!M46="",DATE(9999,12,31),'📋 سجل الأصول'!M46))-'📋 سجل الأصول'!G46+1))-MIN(('📋 سجل الأصول'!H46-IF('📋 سجل الأصول'!I46="",0,'📋 سجل الأصول'!I46)),('📋 سجل الأصول'!H46-IF('📋 سجل الأصول'!I46="",0,'📋 سجل الأصول'!I46))*'📋 سجل الأصول'!J46/365*MAX(0,MIN(EOMONTH(DATE(2026,6,1),-1),IF('📋 سجل الأصول'!M46="",DATE(9999,12,31),'📋 سجل الأصول'!M46))-'📋 سجل الأصول'!G46+1))),0))</f>
        <v/>
      </c>
      <c r="M46" s="33" t="str">
        <f>IF('📋 سجل الأصول'!C46="","",IFERROR(MAX(0,MIN(('📋 سجل الأصول'!H46-IF('📋 سجل الأصول'!I46="",0,'📋 سجل الأصول'!I46)),('📋 سجل الأصول'!H46-IF('📋 سجل الأصول'!I46="",0,'📋 سجل الأصول'!I46))*'📋 سجل الأصول'!J46/365*MAX(0,MIN(EOMONTH(DATE(2026,7,1),0),IF('📋 سجل الأصول'!M46="",DATE(9999,12,31),'📋 سجل الأصول'!M46))-'📋 سجل الأصول'!G46+1))-MIN(('📋 سجل الأصول'!H46-IF('📋 سجل الأصول'!I46="",0,'📋 سجل الأصول'!I46)),('📋 سجل الأصول'!H46-IF('📋 سجل الأصول'!I46="",0,'📋 سجل الأصول'!I46))*'📋 سجل الأصول'!J46/365*MAX(0,MIN(EOMONTH(DATE(2026,7,1),-1),IF('📋 سجل الأصول'!M46="",DATE(9999,12,31),'📋 سجل الأصول'!M46))-'📋 سجل الأصول'!G46+1))),0))</f>
        <v/>
      </c>
      <c r="N46" s="33" t="str">
        <f>IF('📋 سجل الأصول'!C46="","",IFERROR(MAX(0,MIN(('📋 سجل الأصول'!H46-IF('📋 سجل الأصول'!I46="",0,'📋 سجل الأصول'!I46)),('📋 سجل الأصول'!H46-IF('📋 سجل الأصول'!I46="",0,'📋 سجل الأصول'!I46))*'📋 سجل الأصول'!J46/365*MAX(0,MIN(EOMONTH(DATE(2026,8,1),0),IF('📋 سجل الأصول'!M46="",DATE(9999,12,31),'📋 سجل الأصول'!M46))-'📋 سجل الأصول'!G46+1))-MIN(('📋 سجل الأصول'!H46-IF('📋 سجل الأصول'!I46="",0,'📋 سجل الأصول'!I46)),('📋 سجل الأصول'!H46-IF('📋 سجل الأصول'!I46="",0,'📋 سجل الأصول'!I46))*'📋 سجل الأصول'!J46/365*MAX(0,MIN(EOMONTH(DATE(2026,8,1),-1),IF('📋 سجل الأصول'!M46="",DATE(9999,12,31),'📋 سجل الأصول'!M46))-'📋 سجل الأصول'!G46+1))),0))</f>
        <v/>
      </c>
      <c r="O46" s="33" t="str">
        <f>IF('📋 سجل الأصول'!C46="","",IFERROR(MAX(0,MIN(('📋 سجل الأصول'!H46-IF('📋 سجل الأصول'!I46="",0,'📋 سجل الأصول'!I46)),('📋 سجل الأصول'!H46-IF('📋 سجل الأصول'!I46="",0,'📋 سجل الأصول'!I46))*'📋 سجل الأصول'!J46/365*MAX(0,MIN(EOMONTH(DATE(2026,9,1),0),IF('📋 سجل الأصول'!M46="",DATE(9999,12,31),'📋 سجل الأصول'!M46))-'📋 سجل الأصول'!G46+1))-MIN(('📋 سجل الأصول'!H46-IF('📋 سجل الأصول'!I46="",0,'📋 سجل الأصول'!I46)),('📋 سجل الأصول'!H46-IF('📋 سجل الأصول'!I46="",0,'📋 سجل الأصول'!I46))*'📋 سجل الأصول'!J46/365*MAX(0,MIN(EOMONTH(DATE(2026,9,1),-1),IF('📋 سجل الأصول'!M46="",DATE(9999,12,31),'📋 سجل الأصول'!M46))-'📋 سجل الأصول'!G46+1))),0))</f>
        <v/>
      </c>
      <c r="P46" s="33" t="str">
        <f>IF('📋 سجل الأصول'!C46="","",IFERROR(MAX(0,MIN(('📋 سجل الأصول'!H46-IF('📋 سجل الأصول'!I46="",0,'📋 سجل الأصول'!I46)),('📋 سجل الأصول'!H46-IF('📋 سجل الأصول'!I46="",0,'📋 سجل الأصول'!I46))*'📋 سجل الأصول'!J46/365*MAX(0,MIN(EOMONTH(DATE(2026,10,1),0),IF('📋 سجل الأصول'!M46="",DATE(9999,12,31),'📋 سجل الأصول'!M46))-'📋 سجل الأصول'!G46+1))-MIN(('📋 سجل الأصول'!H46-IF('📋 سجل الأصول'!I46="",0,'📋 سجل الأصول'!I46)),('📋 سجل الأصول'!H46-IF('📋 سجل الأصول'!I46="",0,'📋 سجل الأصول'!I46))*'📋 سجل الأصول'!J46/365*MAX(0,MIN(EOMONTH(DATE(2026,10,1),-1),IF('📋 سجل الأصول'!M46="",DATE(9999,12,31),'📋 سجل الأصول'!M46))-'📋 سجل الأصول'!G46+1))),0))</f>
        <v/>
      </c>
      <c r="Q46" s="33" t="str">
        <f>IF('📋 سجل الأصول'!C46="","",IFERROR(MAX(0,MIN(('📋 سجل الأصول'!H46-IF('📋 سجل الأصول'!I46="",0,'📋 سجل الأصول'!I46)),('📋 سجل الأصول'!H46-IF('📋 سجل الأصول'!I46="",0,'📋 سجل الأصول'!I46))*'📋 سجل الأصول'!J46/365*MAX(0,MIN(EOMONTH(DATE(2026,11,1),0),IF('📋 سجل الأصول'!M46="",DATE(9999,12,31),'📋 سجل الأصول'!M46))-'📋 سجل الأصول'!G46+1))-MIN(('📋 سجل الأصول'!H46-IF('📋 سجل الأصول'!I46="",0,'📋 سجل الأصول'!I46)),('📋 سجل الأصول'!H46-IF('📋 سجل الأصول'!I46="",0,'📋 سجل الأصول'!I46))*'📋 سجل الأصول'!J46/365*MAX(0,MIN(EOMONTH(DATE(2026,11,1),-1),IF('📋 سجل الأصول'!M46="",DATE(9999,12,31),'📋 سجل الأصول'!M46))-'📋 سجل الأصول'!G46+1))),0))</f>
        <v/>
      </c>
      <c r="R46" s="33" t="str">
        <f>IF('📋 سجل الأصول'!C46="","",IFERROR(MAX(0,MIN(('📋 سجل الأصول'!H46-IF('📋 سجل الأصول'!I46="",0,'📋 سجل الأصول'!I46)),('📋 سجل الأصول'!H46-IF('📋 سجل الأصول'!I46="",0,'📋 سجل الأصول'!I46))*'📋 سجل الأصول'!J46/365*MAX(0,MIN(EOMONTH(DATE(2026,12,1),0),IF('📋 سجل الأصول'!M46="",DATE(9999,12,31),'📋 سجل الأصول'!M46))-'📋 سجل الأصول'!G46+1))-MIN(('📋 سجل الأصول'!H46-IF('📋 سجل الأصول'!I46="",0,'📋 سجل الأصول'!I46)),('📋 سجل الأصول'!H46-IF('📋 سجل الأصول'!I46="",0,'📋 سجل الأصول'!I46))*'📋 سجل الأصول'!J46/365*MAX(0,MIN(EOMONTH(DATE(2026,12,1),-1),IF('📋 سجل الأصول'!M46="",DATE(9999,12,31),'📋 سجل الأصول'!M46))-'📋 سجل الأصول'!G46+1))),0))</f>
        <v/>
      </c>
    </row>
    <row r="47" spans="1:18" ht="24.75" customHeight="1" x14ac:dyDescent="0.25">
      <c r="A47" s="18" t="str">
        <f>IF('📋 سجل الأصول'!C47="","",'📋 سجل الأصول'!A47)</f>
        <v/>
      </c>
      <c r="B47" s="18" t="str">
        <f>IF('📋 سجل الأصول'!C47="","",'📋 سجل الأصول'!B47)</f>
        <v/>
      </c>
      <c r="C47" s="36" t="str">
        <f>IF('📋 سجل الأصول'!C47="","",'📋 سجل الأصول'!C47)</f>
        <v/>
      </c>
      <c r="D47" s="18" t="str">
        <f>IF('📋 سجل الأصول'!C47="","",'📋 سجل الأصول'!E47)</f>
        <v/>
      </c>
      <c r="E47" s="37" t="str">
        <f>IF('📋 سجل الأصول'!C47="","",'📋 سجل الأصول'!G47)</f>
        <v/>
      </c>
      <c r="F47" s="25" t="str">
        <f>IF('📋 سجل الأصول'!C47="","",'📋 سجل الأصول'!H47)</f>
        <v/>
      </c>
      <c r="G47" s="25" t="str">
        <f>IF('📋 سجل الأصول'!C47="","",IFERROR(MAX(0,MIN(('📋 سجل الأصول'!H47-IF('📋 سجل الأصول'!I47="",0,'📋 سجل الأصول'!I47)),('📋 سجل الأصول'!H47-IF('📋 سجل الأصول'!I47="",0,'📋 سجل الأصول'!I47))*'📋 سجل الأصول'!J47/365*MAX(0,MIN(EOMONTH(DATE(2026,1,1),0),IF('📋 سجل الأصول'!M47="",DATE(9999,12,31),'📋 سجل الأصول'!M47))-'📋 سجل الأصول'!G47+1))-MIN(('📋 سجل الأصول'!H47-IF('📋 سجل الأصول'!I47="",0,'📋 سجل الأصول'!I47)),('📋 سجل الأصول'!H47-IF('📋 سجل الأصول'!I47="",0,'📋 سجل الأصول'!I47))*'📋 سجل الأصول'!J47/365*MAX(0,MIN(EOMONTH(DATE(2026,1,1),-1),IF('📋 سجل الأصول'!M47="",DATE(9999,12,31),'📋 سجل الأصول'!M47))-'📋 سجل الأصول'!G47+1))),0))</f>
        <v/>
      </c>
      <c r="H47" s="25" t="str">
        <f>IF('📋 سجل الأصول'!C47="","",IFERROR(MAX(0,MIN(('📋 سجل الأصول'!H47-IF('📋 سجل الأصول'!I47="",0,'📋 سجل الأصول'!I47)),('📋 سجل الأصول'!H47-IF('📋 سجل الأصول'!I47="",0,'📋 سجل الأصول'!I47))*'📋 سجل الأصول'!J47/365*MAX(0,MIN(EOMONTH(DATE(2026,2,1),0),IF('📋 سجل الأصول'!M47="",DATE(9999,12,31),'📋 سجل الأصول'!M47))-'📋 سجل الأصول'!G47+1))-MIN(('📋 سجل الأصول'!H47-IF('📋 سجل الأصول'!I47="",0,'📋 سجل الأصول'!I47)),('📋 سجل الأصول'!H47-IF('📋 سجل الأصول'!I47="",0,'📋 سجل الأصول'!I47))*'📋 سجل الأصول'!J47/365*MAX(0,MIN(EOMONTH(DATE(2026,2,1),-1),IF('📋 سجل الأصول'!M47="",DATE(9999,12,31),'📋 سجل الأصول'!M47))-'📋 سجل الأصول'!G47+1))),0))</f>
        <v/>
      </c>
      <c r="I47" s="25" t="str">
        <f>IF('📋 سجل الأصول'!C47="","",IFERROR(MAX(0,MIN(('📋 سجل الأصول'!H47-IF('📋 سجل الأصول'!I47="",0,'📋 سجل الأصول'!I47)),('📋 سجل الأصول'!H47-IF('📋 سجل الأصول'!I47="",0,'📋 سجل الأصول'!I47))*'📋 سجل الأصول'!J47/365*MAX(0,MIN(EOMONTH(DATE(2026,3,1),0),IF('📋 سجل الأصول'!M47="",DATE(9999,12,31),'📋 سجل الأصول'!M47))-'📋 سجل الأصول'!G47+1))-MIN(('📋 سجل الأصول'!H47-IF('📋 سجل الأصول'!I47="",0,'📋 سجل الأصول'!I47)),('📋 سجل الأصول'!H47-IF('📋 سجل الأصول'!I47="",0,'📋 سجل الأصول'!I47))*'📋 سجل الأصول'!J47/365*MAX(0,MIN(EOMONTH(DATE(2026,3,1),-1),IF('📋 سجل الأصول'!M47="",DATE(9999,12,31),'📋 سجل الأصول'!M47))-'📋 سجل الأصول'!G47+1))),0))</f>
        <v/>
      </c>
      <c r="J47" s="25" t="str">
        <f>IF('📋 سجل الأصول'!C47="","",IFERROR(MAX(0,MIN(('📋 سجل الأصول'!H47-IF('📋 سجل الأصول'!I47="",0,'📋 سجل الأصول'!I47)),('📋 سجل الأصول'!H47-IF('📋 سجل الأصول'!I47="",0,'📋 سجل الأصول'!I47))*'📋 سجل الأصول'!J47/365*MAX(0,MIN(EOMONTH(DATE(2026,4,1),0),IF('📋 سجل الأصول'!M47="",DATE(9999,12,31),'📋 سجل الأصول'!M47))-'📋 سجل الأصول'!G47+1))-MIN(('📋 سجل الأصول'!H47-IF('📋 سجل الأصول'!I47="",0,'📋 سجل الأصول'!I47)),('📋 سجل الأصول'!H47-IF('📋 سجل الأصول'!I47="",0,'📋 سجل الأصول'!I47))*'📋 سجل الأصول'!J47/365*MAX(0,MIN(EOMONTH(DATE(2026,4,1),-1),IF('📋 سجل الأصول'!M47="",DATE(9999,12,31),'📋 سجل الأصول'!M47))-'📋 سجل الأصول'!G47+1))),0))</f>
        <v/>
      </c>
      <c r="K47" s="25" t="str">
        <f>IF('📋 سجل الأصول'!C47="","",IFERROR(MAX(0,MIN(('📋 سجل الأصول'!H47-IF('📋 سجل الأصول'!I47="",0,'📋 سجل الأصول'!I47)),('📋 سجل الأصول'!H47-IF('📋 سجل الأصول'!I47="",0,'📋 سجل الأصول'!I47))*'📋 سجل الأصول'!J47/365*MAX(0,MIN(EOMONTH(DATE(2026,5,1),0),IF('📋 سجل الأصول'!M47="",DATE(9999,12,31),'📋 سجل الأصول'!M47))-'📋 سجل الأصول'!G47+1))-MIN(('📋 سجل الأصول'!H47-IF('📋 سجل الأصول'!I47="",0,'📋 سجل الأصول'!I47)),('📋 سجل الأصول'!H47-IF('📋 سجل الأصول'!I47="",0,'📋 سجل الأصول'!I47))*'📋 سجل الأصول'!J47/365*MAX(0,MIN(EOMONTH(DATE(2026,5,1),-1),IF('📋 سجل الأصول'!M47="",DATE(9999,12,31),'📋 سجل الأصول'!M47))-'📋 سجل الأصول'!G47+1))),0))</f>
        <v/>
      </c>
      <c r="L47" s="25" t="str">
        <f>IF('📋 سجل الأصول'!C47="","",IFERROR(MAX(0,MIN(('📋 سجل الأصول'!H47-IF('📋 سجل الأصول'!I47="",0,'📋 سجل الأصول'!I47)),('📋 سجل الأصول'!H47-IF('📋 سجل الأصول'!I47="",0,'📋 سجل الأصول'!I47))*'📋 سجل الأصول'!J47/365*MAX(0,MIN(EOMONTH(DATE(2026,6,1),0),IF('📋 سجل الأصول'!M47="",DATE(9999,12,31),'📋 سجل الأصول'!M47))-'📋 سجل الأصول'!G47+1))-MIN(('📋 سجل الأصول'!H47-IF('📋 سجل الأصول'!I47="",0,'📋 سجل الأصول'!I47)),('📋 سجل الأصول'!H47-IF('📋 سجل الأصول'!I47="",0,'📋 سجل الأصول'!I47))*'📋 سجل الأصول'!J47/365*MAX(0,MIN(EOMONTH(DATE(2026,6,1),-1),IF('📋 سجل الأصول'!M47="",DATE(9999,12,31),'📋 سجل الأصول'!M47))-'📋 سجل الأصول'!G47+1))),0))</f>
        <v/>
      </c>
      <c r="M47" s="25" t="str">
        <f>IF('📋 سجل الأصول'!C47="","",IFERROR(MAX(0,MIN(('📋 سجل الأصول'!H47-IF('📋 سجل الأصول'!I47="",0,'📋 سجل الأصول'!I47)),('📋 سجل الأصول'!H47-IF('📋 سجل الأصول'!I47="",0,'📋 سجل الأصول'!I47))*'📋 سجل الأصول'!J47/365*MAX(0,MIN(EOMONTH(DATE(2026,7,1),0),IF('📋 سجل الأصول'!M47="",DATE(9999,12,31),'📋 سجل الأصول'!M47))-'📋 سجل الأصول'!G47+1))-MIN(('📋 سجل الأصول'!H47-IF('📋 سجل الأصول'!I47="",0,'📋 سجل الأصول'!I47)),('📋 سجل الأصول'!H47-IF('📋 سجل الأصول'!I47="",0,'📋 سجل الأصول'!I47))*'📋 سجل الأصول'!J47/365*MAX(0,MIN(EOMONTH(DATE(2026,7,1),-1),IF('📋 سجل الأصول'!M47="",DATE(9999,12,31),'📋 سجل الأصول'!M47))-'📋 سجل الأصول'!G47+1))),0))</f>
        <v/>
      </c>
      <c r="N47" s="25" t="str">
        <f>IF('📋 سجل الأصول'!C47="","",IFERROR(MAX(0,MIN(('📋 سجل الأصول'!H47-IF('📋 سجل الأصول'!I47="",0,'📋 سجل الأصول'!I47)),('📋 سجل الأصول'!H47-IF('📋 سجل الأصول'!I47="",0,'📋 سجل الأصول'!I47))*'📋 سجل الأصول'!J47/365*MAX(0,MIN(EOMONTH(DATE(2026,8,1),0),IF('📋 سجل الأصول'!M47="",DATE(9999,12,31),'📋 سجل الأصول'!M47))-'📋 سجل الأصول'!G47+1))-MIN(('📋 سجل الأصول'!H47-IF('📋 سجل الأصول'!I47="",0,'📋 سجل الأصول'!I47)),('📋 سجل الأصول'!H47-IF('📋 سجل الأصول'!I47="",0,'📋 سجل الأصول'!I47))*'📋 سجل الأصول'!J47/365*MAX(0,MIN(EOMONTH(DATE(2026,8,1),-1),IF('📋 سجل الأصول'!M47="",DATE(9999,12,31),'📋 سجل الأصول'!M47))-'📋 سجل الأصول'!G47+1))),0))</f>
        <v/>
      </c>
      <c r="O47" s="25" t="str">
        <f>IF('📋 سجل الأصول'!C47="","",IFERROR(MAX(0,MIN(('📋 سجل الأصول'!H47-IF('📋 سجل الأصول'!I47="",0,'📋 سجل الأصول'!I47)),('📋 سجل الأصول'!H47-IF('📋 سجل الأصول'!I47="",0,'📋 سجل الأصول'!I47))*'📋 سجل الأصول'!J47/365*MAX(0,MIN(EOMONTH(DATE(2026,9,1),0),IF('📋 سجل الأصول'!M47="",DATE(9999,12,31),'📋 سجل الأصول'!M47))-'📋 سجل الأصول'!G47+1))-MIN(('📋 سجل الأصول'!H47-IF('📋 سجل الأصول'!I47="",0,'📋 سجل الأصول'!I47)),('📋 سجل الأصول'!H47-IF('📋 سجل الأصول'!I47="",0,'📋 سجل الأصول'!I47))*'📋 سجل الأصول'!J47/365*MAX(0,MIN(EOMONTH(DATE(2026,9,1),-1),IF('📋 سجل الأصول'!M47="",DATE(9999,12,31),'📋 سجل الأصول'!M47))-'📋 سجل الأصول'!G47+1))),0))</f>
        <v/>
      </c>
      <c r="P47" s="25" t="str">
        <f>IF('📋 سجل الأصول'!C47="","",IFERROR(MAX(0,MIN(('📋 سجل الأصول'!H47-IF('📋 سجل الأصول'!I47="",0,'📋 سجل الأصول'!I47)),('📋 سجل الأصول'!H47-IF('📋 سجل الأصول'!I47="",0,'📋 سجل الأصول'!I47))*'📋 سجل الأصول'!J47/365*MAX(0,MIN(EOMONTH(DATE(2026,10,1),0),IF('📋 سجل الأصول'!M47="",DATE(9999,12,31),'📋 سجل الأصول'!M47))-'📋 سجل الأصول'!G47+1))-MIN(('📋 سجل الأصول'!H47-IF('📋 سجل الأصول'!I47="",0,'📋 سجل الأصول'!I47)),('📋 سجل الأصول'!H47-IF('📋 سجل الأصول'!I47="",0,'📋 سجل الأصول'!I47))*'📋 سجل الأصول'!J47/365*MAX(0,MIN(EOMONTH(DATE(2026,10,1),-1),IF('📋 سجل الأصول'!M47="",DATE(9999,12,31),'📋 سجل الأصول'!M47))-'📋 سجل الأصول'!G47+1))),0))</f>
        <v/>
      </c>
      <c r="Q47" s="25" t="str">
        <f>IF('📋 سجل الأصول'!C47="","",IFERROR(MAX(0,MIN(('📋 سجل الأصول'!H47-IF('📋 سجل الأصول'!I47="",0,'📋 سجل الأصول'!I47)),('📋 سجل الأصول'!H47-IF('📋 سجل الأصول'!I47="",0,'📋 سجل الأصول'!I47))*'📋 سجل الأصول'!J47/365*MAX(0,MIN(EOMONTH(DATE(2026,11,1),0),IF('📋 سجل الأصول'!M47="",DATE(9999,12,31),'📋 سجل الأصول'!M47))-'📋 سجل الأصول'!G47+1))-MIN(('📋 سجل الأصول'!H47-IF('📋 سجل الأصول'!I47="",0,'📋 سجل الأصول'!I47)),('📋 سجل الأصول'!H47-IF('📋 سجل الأصول'!I47="",0,'📋 سجل الأصول'!I47))*'📋 سجل الأصول'!J47/365*MAX(0,MIN(EOMONTH(DATE(2026,11,1),-1),IF('📋 سجل الأصول'!M47="",DATE(9999,12,31),'📋 سجل الأصول'!M47))-'📋 سجل الأصول'!G47+1))),0))</f>
        <v/>
      </c>
      <c r="R47" s="25" t="str">
        <f>IF('📋 سجل الأصول'!C47="","",IFERROR(MAX(0,MIN(('📋 سجل الأصول'!H47-IF('📋 سجل الأصول'!I47="",0,'📋 سجل الأصول'!I47)),('📋 سجل الأصول'!H47-IF('📋 سجل الأصول'!I47="",0,'📋 سجل الأصول'!I47))*'📋 سجل الأصول'!J47/365*MAX(0,MIN(EOMONTH(DATE(2026,12,1),0),IF('📋 سجل الأصول'!M47="",DATE(9999,12,31),'📋 سجل الأصول'!M47))-'📋 سجل الأصول'!G47+1))-MIN(('📋 سجل الأصول'!H47-IF('📋 سجل الأصول'!I47="",0,'📋 سجل الأصول'!I47)),('📋 سجل الأصول'!H47-IF('📋 سجل الأصول'!I47="",0,'📋 سجل الأصول'!I47))*'📋 سجل الأصول'!J47/365*MAX(0,MIN(EOMONTH(DATE(2026,12,1),-1),IF('📋 سجل الأصول'!M47="",DATE(9999,12,31),'📋 سجل الأصول'!M47))-'📋 سجل الأصول'!G47+1))),0))</f>
        <v/>
      </c>
    </row>
    <row r="48" spans="1:18" ht="24.75" customHeight="1" x14ac:dyDescent="0.25">
      <c r="A48" s="26" t="str">
        <f>IF('📋 سجل الأصول'!C48="","",'📋 سجل الأصول'!A48)</f>
        <v/>
      </c>
      <c r="B48" s="26" t="str">
        <f>IF('📋 سجل الأصول'!C48="","",'📋 سجل الأصول'!B48)</f>
        <v/>
      </c>
      <c r="C48" s="38" t="str">
        <f>IF('📋 سجل الأصول'!C48="","",'📋 سجل الأصول'!C48)</f>
        <v/>
      </c>
      <c r="D48" s="26" t="str">
        <f>IF('📋 سجل الأصول'!C48="","",'📋 سجل الأصول'!E48)</f>
        <v/>
      </c>
      <c r="E48" s="39" t="str">
        <f>IF('📋 سجل الأصول'!C48="","",'📋 سجل الأصول'!G48)</f>
        <v/>
      </c>
      <c r="F48" s="33" t="str">
        <f>IF('📋 سجل الأصول'!C48="","",'📋 سجل الأصول'!H48)</f>
        <v/>
      </c>
      <c r="G48" s="33" t="str">
        <f>IF('📋 سجل الأصول'!C48="","",IFERROR(MAX(0,MIN(('📋 سجل الأصول'!H48-IF('📋 سجل الأصول'!I48="",0,'📋 سجل الأصول'!I48)),('📋 سجل الأصول'!H48-IF('📋 سجل الأصول'!I48="",0,'📋 سجل الأصول'!I48))*'📋 سجل الأصول'!J48/365*MAX(0,MIN(EOMONTH(DATE(2026,1,1),0),IF('📋 سجل الأصول'!M48="",DATE(9999,12,31),'📋 سجل الأصول'!M48))-'📋 سجل الأصول'!G48+1))-MIN(('📋 سجل الأصول'!H48-IF('📋 سجل الأصول'!I48="",0,'📋 سجل الأصول'!I48)),('📋 سجل الأصول'!H48-IF('📋 سجل الأصول'!I48="",0,'📋 سجل الأصول'!I48))*'📋 سجل الأصول'!J48/365*MAX(0,MIN(EOMONTH(DATE(2026,1,1),-1),IF('📋 سجل الأصول'!M48="",DATE(9999,12,31),'📋 سجل الأصول'!M48))-'📋 سجل الأصول'!G48+1))),0))</f>
        <v/>
      </c>
      <c r="H48" s="33" t="str">
        <f>IF('📋 سجل الأصول'!C48="","",IFERROR(MAX(0,MIN(('📋 سجل الأصول'!H48-IF('📋 سجل الأصول'!I48="",0,'📋 سجل الأصول'!I48)),('📋 سجل الأصول'!H48-IF('📋 سجل الأصول'!I48="",0,'📋 سجل الأصول'!I48))*'📋 سجل الأصول'!J48/365*MAX(0,MIN(EOMONTH(DATE(2026,2,1),0),IF('📋 سجل الأصول'!M48="",DATE(9999,12,31),'📋 سجل الأصول'!M48))-'📋 سجل الأصول'!G48+1))-MIN(('📋 سجل الأصول'!H48-IF('📋 سجل الأصول'!I48="",0,'📋 سجل الأصول'!I48)),('📋 سجل الأصول'!H48-IF('📋 سجل الأصول'!I48="",0,'📋 سجل الأصول'!I48))*'📋 سجل الأصول'!J48/365*MAX(0,MIN(EOMONTH(DATE(2026,2,1),-1),IF('📋 سجل الأصول'!M48="",DATE(9999,12,31),'📋 سجل الأصول'!M48))-'📋 سجل الأصول'!G48+1))),0))</f>
        <v/>
      </c>
      <c r="I48" s="33" t="str">
        <f>IF('📋 سجل الأصول'!C48="","",IFERROR(MAX(0,MIN(('📋 سجل الأصول'!H48-IF('📋 سجل الأصول'!I48="",0,'📋 سجل الأصول'!I48)),('📋 سجل الأصول'!H48-IF('📋 سجل الأصول'!I48="",0,'📋 سجل الأصول'!I48))*'📋 سجل الأصول'!J48/365*MAX(0,MIN(EOMONTH(DATE(2026,3,1),0),IF('📋 سجل الأصول'!M48="",DATE(9999,12,31),'📋 سجل الأصول'!M48))-'📋 سجل الأصول'!G48+1))-MIN(('📋 سجل الأصول'!H48-IF('📋 سجل الأصول'!I48="",0,'📋 سجل الأصول'!I48)),('📋 سجل الأصول'!H48-IF('📋 سجل الأصول'!I48="",0,'📋 سجل الأصول'!I48))*'📋 سجل الأصول'!J48/365*MAX(0,MIN(EOMONTH(DATE(2026,3,1),-1),IF('📋 سجل الأصول'!M48="",DATE(9999,12,31),'📋 سجل الأصول'!M48))-'📋 سجل الأصول'!G48+1))),0))</f>
        <v/>
      </c>
      <c r="J48" s="33" t="str">
        <f>IF('📋 سجل الأصول'!C48="","",IFERROR(MAX(0,MIN(('📋 سجل الأصول'!H48-IF('📋 سجل الأصول'!I48="",0,'📋 سجل الأصول'!I48)),('📋 سجل الأصول'!H48-IF('📋 سجل الأصول'!I48="",0,'📋 سجل الأصول'!I48))*'📋 سجل الأصول'!J48/365*MAX(0,MIN(EOMONTH(DATE(2026,4,1),0),IF('📋 سجل الأصول'!M48="",DATE(9999,12,31),'📋 سجل الأصول'!M48))-'📋 سجل الأصول'!G48+1))-MIN(('📋 سجل الأصول'!H48-IF('📋 سجل الأصول'!I48="",0,'📋 سجل الأصول'!I48)),('📋 سجل الأصول'!H48-IF('📋 سجل الأصول'!I48="",0,'📋 سجل الأصول'!I48))*'📋 سجل الأصول'!J48/365*MAX(0,MIN(EOMONTH(DATE(2026,4,1),-1),IF('📋 سجل الأصول'!M48="",DATE(9999,12,31),'📋 سجل الأصول'!M48))-'📋 سجل الأصول'!G48+1))),0))</f>
        <v/>
      </c>
      <c r="K48" s="33" t="str">
        <f>IF('📋 سجل الأصول'!C48="","",IFERROR(MAX(0,MIN(('📋 سجل الأصول'!H48-IF('📋 سجل الأصول'!I48="",0,'📋 سجل الأصول'!I48)),('📋 سجل الأصول'!H48-IF('📋 سجل الأصول'!I48="",0,'📋 سجل الأصول'!I48))*'📋 سجل الأصول'!J48/365*MAX(0,MIN(EOMONTH(DATE(2026,5,1),0),IF('📋 سجل الأصول'!M48="",DATE(9999,12,31),'📋 سجل الأصول'!M48))-'📋 سجل الأصول'!G48+1))-MIN(('📋 سجل الأصول'!H48-IF('📋 سجل الأصول'!I48="",0,'📋 سجل الأصول'!I48)),('📋 سجل الأصول'!H48-IF('📋 سجل الأصول'!I48="",0,'📋 سجل الأصول'!I48))*'📋 سجل الأصول'!J48/365*MAX(0,MIN(EOMONTH(DATE(2026,5,1),-1),IF('📋 سجل الأصول'!M48="",DATE(9999,12,31),'📋 سجل الأصول'!M48))-'📋 سجل الأصول'!G48+1))),0))</f>
        <v/>
      </c>
      <c r="L48" s="33" t="str">
        <f>IF('📋 سجل الأصول'!C48="","",IFERROR(MAX(0,MIN(('📋 سجل الأصول'!H48-IF('📋 سجل الأصول'!I48="",0,'📋 سجل الأصول'!I48)),('📋 سجل الأصول'!H48-IF('📋 سجل الأصول'!I48="",0,'📋 سجل الأصول'!I48))*'📋 سجل الأصول'!J48/365*MAX(0,MIN(EOMONTH(DATE(2026,6,1),0),IF('📋 سجل الأصول'!M48="",DATE(9999,12,31),'📋 سجل الأصول'!M48))-'📋 سجل الأصول'!G48+1))-MIN(('📋 سجل الأصول'!H48-IF('📋 سجل الأصول'!I48="",0,'📋 سجل الأصول'!I48)),('📋 سجل الأصول'!H48-IF('📋 سجل الأصول'!I48="",0,'📋 سجل الأصول'!I48))*'📋 سجل الأصول'!J48/365*MAX(0,MIN(EOMONTH(DATE(2026,6,1),-1),IF('📋 سجل الأصول'!M48="",DATE(9999,12,31),'📋 سجل الأصول'!M48))-'📋 سجل الأصول'!G48+1))),0))</f>
        <v/>
      </c>
      <c r="M48" s="33" t="str">
        <f>IF('📋 سجل الأصول'!C48="","",IFERROR(MAX(0,MIN(('📋 سجل الأصول'!H48-IF('📋 سجل الأصول'!I48="",0,'📋 سجل الأصول'!I48)),('📋 سجل الأصول'!H48-IF('📋 سجل الأصول'!I48="",0,'📋 سجل الأصول'!I48))*'📋 سجل الأصول'!J48/365*MAX(0,MIN(EOMONTH(DATE(2026,7,1),0),IF('📋 سجل الأصول'!M48="",DATE(9999,12,31),'📋 سجل الأصول'!M48))-'📋 سجل الأصول'!G48+1))-MIN(('📋 سجل الأصول'!H48-IF('📋 سجل الأصول'!I48="",0,'📋 سجل الأصول'!I48)),('📋 سجل الأصول'!H48-IF('📋 سجل الأصول'!I48="",0,'📋 سجل الأصول'!I48))*'📋 سجل الأصول'!J48/365*MAX(0,MIN(EOMONTH(DATE(2026,7,1),-1),IF('📋 سجل الأصول'!M48="",DATE(9999,12,31),'📋 سجل الأصول'!M48))-'📋 سجل الأصول'!G48+1))),0))</f>
        <v/>
      </c>
      <c r="N48" s="33" t="str">
        <f>IF('📋 سجل الأصول'!C48="","",IFERROR(MAX(0,MIN(('📋 سجل الأصول'!H48-IF('📋 سجل الأصول'!I48="",0,'📋 سجل الأصول'!I48)),('📋 سجل الأصول'!H48-IF('📋 سجل الأصول'!I48="",0,'📋 سجل الأصول'!I48))*'📋 سجل الأصول'!J48/365*MAX(0,MIN(EOMONTH(DATE(2026,8,1),0),IF('📋 سجل الأصول'!M48="",DATE(9999,12,31),'📋 سجل الأصول'!M48))-'📋 سجل الأصول'!G48+1))-MIN(('📋 سجل الأصول'!H48-IF('📋 سجل الأصول'!I48="",0,'📋 سجل الأصول'!I48)),('📋 سجل الأصول'!H48-IF('📋 سجل الأصول'!I48="",0,'📋 سجل الأصول'!I48))*'📋 سجل الأصول'!J48/365*MAX(0,MIN(EOMONTH(DATE(2026,8,1),-1),IF('📋 سجل الأصول'!M48="",DATE(9999,12,31),'📋 سجل الأصول'!M48))-'📋 سجل الأصول'!G48+1))),0))</f>
        <v/>
      </c>
      <c r="O48" s="33" t="str">
        <f>IF('📋 سجل الأصول'!C48="","",IFERROR(MAX(0,MIN(('📋 سجل الأصول'!H48-IF('📋 سجل الأصول'!I48="",0,'📋 سجل الأصول'!I48)),('📋 سجل الأصول'!H48-IF('📋 سجل الأصول'!I48="",0,'📋 سجل الأصول'!I48))*'📋 سجل الأصول'!J48/365*MAX(0,MIN(EOMONTH(DATE(2026,9,1),0),IF('📋 سجل الأصول'!M48="",DATE(9999,12,31),'📋 سجل الأصول'!M48))-'📋 سجل الأصول'!G48+1))-MIN(('📋 سجل الأصول'!H48-IF('📋 سجل الأصول'!I48="",0,'📋 سجل الأصول'!I48)),('📋 سجل الأصول'!H48-IF('📋 سجل الأصول'!I48="",0,'📋 سجل الأصول'!I48))*'📋 سجل الأصول'!J48/365*MAX(0,MIN(EOMONTH(DATE(2026,9,1),-1),IF('📋 سجل الأصول'!M48="",DATE(9999,12,31),'📋 سجل الأصول'!M48))-'📋 سجل الأصول'!G48+1))),0))</f>
        <v/>
      </c>
      <c r="P48" s="33" t="str">
        <f>IF('📋 سجل الأصول'!C48="","",IFERROR(MAX(0,MIN(('📋 سجل الأصول'!H48-IF('📋 سجل الأصول'!I48="",0,'📋 سجل الأصول'!I48)),('📋 سجل الأصول'!H48-IF('📋 سجل الأصول'!I48="",0,'📋 سجل الأصول'!I48))*'📋 سجل الأصول'!J48/365*MAX(0,MIN(EOMONTH(DATE(2026,10,1),0),IF('📋 سجل الأصول'!M48="",DATE(9999,12,31),'📋 سجل الأصول'!M48))-'📋 سجل الأصول'!G48+1))-MIN(('📋 سجل الأصول'!H48-IF('📋 سجل الأصول'!I48="",0,'📋 سجل الأصول'!I48)),('📋 سجل الأصول'!H48-IF('📋 سجل الأصول'!I48="",0,'📋 سجل الأصول'!I48))*'📋 سجل الأصول'!J48/365*MAX(0,MIN(EOMONTH(DATE(2026,10,1),-1),IF('📋 سجل الأصول'!M48="",DATE(9999,12,31),'📋 سجل الأصول'!M48))-'📋 سجل الأصول'!G48+1))),0))</f>
        <v/>
      </c>
      <c r="Q48" s="33" t="str">
        <f>IF('📋 سجل الأصول'!C48="","",IFERROR(MAX(0,MIN(('📋 سجل الأصول'!H48-IF('📋 سجل الأصول'!I48="",0,'📋 سجل الأصول'!I48)),('📋 سجل الأصول'!H48-IF('📋 سجل الأصول'!I48="",0,'📋 سجل الأصول'!I48))*'📋 سجل الأصول'!J48/365*MAX(0,MIN(EOMONTH(DATE(2026,11,1),0),IF('📋 سجل الأصول'!M48="",DATE(9999,12,31),'📋 سجل الأصول'!M48))-'📋 سجل الأصول'!G48+1))-MIN(('📋 سجل الأصول'!H48-IF('📋 سجل الأصول'!I48="",0,'📋 سجل الأصول'!I48)),('📋 سجل الأصول'!H48-IF('📋 سجل الأصول'!I48="",0,'📋 سجل الأصول'!I48))*'📋 سجل الأصول'!J48/365*MAX(0,MIN(EOMONTH(DATE(2026,11,1),-1),IF('📋 سجل الأصول'!M48="",DATE(9999,12,31),'📋 سجل الأصول'!M48))-'📋 سجل الأصول'!G48+1))),0))</f>
        <v/>
      </c>
      <c r="R48" s="33" t="str">
        <f>IF('📋 سجل الأصول'!C48="","",IFERROR(MAX(0,MIN(('📋 سجل الأصول'!H48-IF('📋 سجل الأصول'!I48="",0,'📋 سجل الأصول'!I48)),('📋 سجل الأصول'!H48-IF('📋 سجل الأصول'!I48="",0,'📋 سجل الأصول'!I48))*'📋 سجل الأصول'!J48/365*MAX(0,MIN(EOMONTH(DATE(2026,12,1),0),IF('📋 سجل الأصول'!M48="",DATE(9999,12,31),'📋 سجل الأصول'!M48))-'📋 سجل الأصول'!G48+1))-MIN(('📋 سجل الأصول'!H48-IF('📋 سجل الأصول'!I48="",0,'📋 سجل الأصول'!I48)),('📋 سجل الأصول'!H48-IF('📋 سجل الأصول'!I48="",0,'📋 سجل الأصول'!I48))*'📋 سجل الأصول'!J48/365*MAX(0,MIN(EOMONTH(DATE(2026,12,1),-1),IF('📋 سجل الأصول'!M48="",DATE(9999,12,31),'📋 سجل الأصول'!M48))-'📋 سجل الأصول'!G48+1))),0))</f>
        <v/>
      </c>
    </row>
    <row r="49" spans="1:18" ht="24.75" customHeight="1" x14ac:dyDescent="0.25">
      <c r="A49" s="18" t="str">
        <f>IF('📋 سجل الأصول'!C49="","",'📋 سجل الأصول'!A49)</f>
        <v/>
      </c>
      <c r="B49" s="18" t="str">
        <f>IF('📋 سجل الأصول'!C49="","",'📋 سجل الأصول'!B49)</f>
        <v/>
      </c>
      <c r="C49" s="36" t="str">
        <f>IF('📋 سجل الأصول'!C49="","",'📋 سجل الأصول'!C49)</f>
        <v/>
      </c>
      <c r="D49" s="18" t="str">
        <f>IF('📋 سجل الأصول'!C49="","",'📋 سجل الأصول'!E49)</f>
        <v/>
      </c>
      <c r="E49" s="37" t="str">
        <f>IF('📋 سجل الأصول'!C49="","",'📋 سجل الأصول'!G49)</f>
        <v/>
      </c>
      <c r="F49" s="25" t="str">
        <f>IF('📋 سجل الأصول'!C49="","",'📋 سجل الأصول'!H49)</f>
        <v/>
      </c>
      <c r="G49" s="25" t="str">
        <f>IF('📋 سجل الأصول'!C49="","",IFERROR(MAX(0,MIN(('📋 سجل الأصول'!H49-IF('📋 سجل الأصول'!I49="",0,'📋 سجل الأصول'!I49)),('📋 سجل الأصول'!H49-IF('📋 سجل الأصول'!I49="",0,'📋 سجل الأصول'!I49))*'📋 سجل الأصول'!J49/365*MAX(0,MIN(EOMONTH(DATE(2026,1,1),0),IF('📋 سجل الأصول'!M49="",DATE(9999,12,31),'📋 سجل الأصول'!M49))-'📋 سجل الأصول'!G49+1))-MIN(('📋 سجل الأصول'!H49-IF('📋 سجل الأصول'!I49="",0,'📋 سجل الأصول'!I49)),('📋 سجل الأصول'!H49-IF('📋 سجل الأصول'!I49="",0,'📋 سجل الأصول'!I49))*'📋 سجل الأصول'!J49/365*MAX(0,MIN(EOMONTH(DATE(2026,1,1),-1),IF('📋 سجل الأصول'!M49="",DATE(9999,12,31),'📋 سجل الأصول'!M49))-'📋 سجل الأصول'!G49+1))),0))</f>
        <v/>
      </c>
      <c r="H49" s="25" t="str">
        <f>IF('📋 سجل الأصول'!C49="","",IFERROR(MAX(0,MIN(('📋 سجل الأصول'!H49-IF('📋 سجل الأصول'!I49="",0,'📋 سجل الأصول'!I49)),('📋 سجل الأصول'!H49-IF('📋 سجل الأصول'!I49="",0,'📋 سجل الأصول'!I49))*'📋 سجل الأصول'!J49/365*MAX(0,MIN(EOMONTH(DATE(2026,2,1),0),IF('📋 سجل الأصول'!M49="",DATE(9999,12,31),'📋 سجل الأصول'!M49))-'📋 سجل الأصول'!G49+1))-MIN(('📋 سجل الأصول'!H49-IF('📋 سجل الأصول'!I49="",0,'📋 سجل الأصول'!I49)),('📋 سجل الأصول'!H49-IF('📋 سجل الأصول'!I49="",0,'📋 سجل الأصول'!I49))*'📋 سجل الأصول'!J49/365*MAX(0,MIN(EOMONTH(DATE(2026,2,1),-1),IF('📋 سجل الأصول'!M49="",DATE(9999,12,31),'📋 سجل الأصول'!M49))-'📋 سجل الأصول'!G49+1))),0))</f>
        <v/>
      </c>
      <c r="I49" s="25" t="str">
        <f>IF('📋 سجل الأصول'!C49="","",IFERROR(MAX(0,MIN(('📋 سجل الأصول'!H49-IF('📋 سجل الأصول'!I49="",0,'📋 سجل الأصول'!I49)),('📋 سجل الأصول'!H49-IF('📋 سجل الأصول'!I49="",0,'📋 سجل الأصول'!I49))*'📋 سجل الأصول'!J49/365*MAX(0,MIN(EOMONTH(DATE(2026,3,1),0),IF('📋 سجل الأصول'!M49="",DATE(9999,12,31),'📋 سجل الأصول'!M49))-'📋 سجل الأصول'!G49+1))-MIN(('📋 سجل الأصول'!H49-IF('📋 سجل الأصول'!I49="",0,'📋 سجل الأصول'!I49)),('📋 سجل الأصول'!H49-IF('📋 سجل الأصول'!I49="",0,'📋 سجل الأصول'!I49))*'📋 سجل الأصول'!J49/365*MAX(0,MIN(EOMONTH(DATE(2026,3,1),-1),IF('📋 سجل الأصول'!M49="",DATE(9999,12,31),'📋 سجل الأصول'!M49))-'📋 سجل الأصول'!G49+1))),0))</f>
        <v/>
      </c>
      <c r="J49" s="25" t="str">
        <f>IF('📋 سجل الأصول'!C49="","",IFERROR(MAX(0,MIN(('📋 سجل الأصول'!H49-IF('📋 سجل الأصول'!I49="",0,'📋 سجل الأصول'!I49)),('📋 سجل الأصول'!H49-IF('📋 سجل الأصول'!I49="",0,'📋 سجل الأصول'!I49))*'📋 سجل الأصول'!J49/365*MAX(0,MIN(EOMONTH(DATE(2026,4,1),0),IF('📋 سجل الأصول'!M49="",DATE(9999,12,31),'📋 سجل الأصول'!M49))-'📋 سجل الأصول'!G49+1))-MIN(('📋 سجل الأصول'!H49-IF('📋 سجل الأصول'!I49="",0,'📋 سجل الأصول'!I49)),('📋 سجل الأصول'!H49-IF('📋 سجل الأصول'!I49="",0,'📋 سجل الأصول'!I49))*'📋 سجل الأصول'!J49/365*MAX(0,MIN(EOMONTH(DATE(2026,4,1),-1),IF('📋 سجل الأصول'!M49="",DATE(9999,12,31),'📋 سجل الأصول'!M49))-'📋 سجل الأصول'!G49+1))),0))</f>
        <v/>
      </c>
      <c r="K49" s="25" t="str">
        <f>IF('📋 سجل الأصول'!C49="","",IFERROR(MAX(0,MIN(('📋 سجل الأصول'!H49-IF('📋 سجل الأصول'!I49="",0,'📋 سجل الأصول'!I49)),('📋 سجل الأصول'!H49-IF('📋 سجل الأصول'!I49="",0,'📋 سجل الأصول'!I49))*'📋 سجل الأصول'!J49/365*MAX(0,MIN(EOMONTH(DATE(2026,5,1),0),IF('📋 سجل الأصول'!M49="",DATE(9999,12,31),'📋 سجل الأصول'!M49))-'📋 سجل الأصول'!G49+1))-MIN(('📋 سجل الأصول'!H49-IF('📋 سجل الأصول'!I49="",0,'📋 سجل الأصول'!I49)),('📋 سجل الأصول'!H49-IF('📋 سجل الأصول'!I49="",0,'📋 سجل الأصول'!I49))*'📋 سجل الأصول'!J49/365*MAX(0,MIN(EOMONTH(DATE(2026,5,1),-1),IF('📋 سجل الأصول'!M49="",DATE(9999,12,31),'📋 سجل الأصول'!M49))-'📋 سجل الأصول'!G49+1))),0))</f>
        <v/>
      </c>
      <c r="L49" s="25" t="str">
        <f>IF('📋 سجل الأصول'!C49="","",IFERROR(MAX(0,MIN(('📋 سجل الأصول'!H49-IF('📋 سجل الأصول'!I49="",0,'📋 سجل الأصول'!I49)),('📋 سجل الأصول'!H49-IF('📋 سجل الأصول'!I49="",0,'📋 سجل الأصول'!I49))*'📋 سجل الأصول'!J49/365*MAX(0,MIN(EOMONTH(DATE(2026,6,1),0),IF('📋 سجل الأصول'!M49="",DATE(9999,12,31),'📋 سجل الأصول'!M49))-'📋 سجل الأصول'!G49+1))-MIN(('📋 سجل الأصول'!H49-IF('📋 سجل الأصول'!I49="",0,'📋 سجل الأصول'!I49)),('📋 سجل الأصول'!H49-IF('📋 سجل الأصول'!I49="",0,'📋 سجل الأصول'!I49))*'📋 سجل الأصول'!J49/365*MAX(0,MIN(EOMONTH(DATE(2026,6,1),-1),IF('📋 سجل الأصول'!M49="",DATE(9999,12,31),'📋 سجل الأصول'!M49))-'📋 سجل الأصول'!G49+1))),0))</f>
        <v/>
      </c>
      <c r="M49" s="25" t="str">
        <f>IF('📋 سجل الأصول'!C49="","",IFERROR(MAX(0,MIN(('📋 سجل الأصول'!H49-IF('📋 سجل الأصول'!I49="",0,'📋 سجل الأصول'!I49)),('📋 سجل الأصول'!H49-IF('📋 سجل الأصول'!I49="",0,'📋 سجل الأصول'!I49))*'📋 سجل الأصول'!J49/365*MAX(0,MIN(EOMONTH(DATE(2026,7,1),0),IF('📋 سجل الأصول'!M49="",DATE(9999,12,31),'📋 سجل الأصول'!M49))-'📋 سجل الأصول'!G49+1))-MIN(('📋 سجل الأصول'!H49-IF('📋 سجل الأصول'!I49="",0,'📋 سجل الأصول'!I49)),('📋 سجل الأصول'!H49-IF('📋 سجل الأصول'!I49="",0,'📋 سجل الأصول'!I49))*'📋 سجل الأصول'!J49/365*MAX(0,MIN(EOMONTH(DATE(2026,7,1),-1),IF('📋 سجل الأصول'!M49="",DATE(9999,12,31),'📋 سجل الأصول'!M49))-'📋 سجل الأصول'!G49+1))),0))</f>
        <v/>
      </c>
      <c r="N49" s="25" t="str">
        <f>IF('📋 سجل الأصول'!C49="","",IFERROR(MAX(0,MIN(('📋 سجل الأصول'!H49-IF('📋 سجل الأصول'!I49="",0,'📋 سجل الأصول'!I49)),('📋 سجل الأصول'!H49-IF('📋 سجل الأصول'!I49="",0,'📋 سجل الأصول'!I49))*'📋 سجل الأصول'!J49/365*MAX(0,MIN(EOMONTH(DATE(2026,8,1),0),IF('📋 سجل الأصول'!M49="",DATE(9999,12,31),'📋 سجل الأصول'!M49))-'📋 سجل الأصول'!G49+1))-MIN(('📋 سجل الأصول'!H49-IF('📋 سجل الأصول'!I49="",0,'📋 سجل الأصول'!I49)),('📋 سجل الأصول'!H49-IF('📋 سجل الأصول'!I49="",0,'📋 سجل الأصول'!I49))*'📋 سجل الأصول'!J49/365*MAX(0,MIN(EOMONTH(DATE(2026,8,1),-1),IF('📋 سجل الأصول'!M49="",DATE(9999,12,31),'📋 سجل الأصول'!M49))-'📋 سجل الأصول'!G49+1))),0))</f>
        <v/>
      </c>
      <c r="O49" s="25" t="str">
        <f>IF('📋 سجل الأصول'!C49="","",IFERROR(MAX(0,MIN(('📋 سجل الأصول'!H49-IF('📋 سجل الأصول'!I49="",0,'📋 سجل الأصول'!I49)),('📋 سجل الأصول'!H49-IF('📋 سجل الأصول'!I49="",0,'📋 سجل الأصول'!I49))*'📋 سجل الأصول'!J49/365*MAX(0,MIN(EOMONTH(DATE(2026,9,1),0),IF('📋 سجل الأصول'!M49="",DATE(9999,12,31),'📋 سجل الأصول'!M49))-'📋 سجل الأصول'!G49+1))-MIN(('📋 سجل الأصول'!H49-IF('📋 سجل الأصول'!I49="",0,'📋 سجل الأصول'!I49)),('📋 سجل الأصول'!H49-IF('📋 سجل الأصول'!I49="",0,'📋 سجل الأصول'!I49))*'📋 سجل الأصول'!J49/365*MAX(0,MIN(EOMONTH(DATE(2026,9,1),-1),IF('📋 سجل الأصول'!M49="",DATE(9999,12,31),'📋 سجل الأصول'!M49))-'📋 سجل الأصول'!G49+1))),0))</f>
        <v/>
      </c>
      <c r="P49" s="25" t="str">
        <f>IF('📋 سجل الأصول'!C49="","",IFERROR(MAX(0,MIN(('📋 سجل الأصول'!H49-IF('📋 سجل الأصول'!I49="",0,'📋 سجل الأصول'!I49)),('📋 سجل الأصول'!H49-IF('📋 سجل الأصول'!I49="",0,'📋 سجل الأصول'!I49))*'📋 سجل الأصول'!J49/365*MAX(0,MIN(EOMONTH(DATE(2026,10,1),0),IF('📋 سجل الأصول'!M49="",DATE(9999,12,31),'📋 سجل الأصول'!M49))-'📋 سجل الأصول'!G49+1))-MIN(('📋 سجل الأصول'!H49-IF('📋 سجل الأصول'!I49="",0,'📋 سجل الأصول'!I49)),('📋 سجل الأصول'!H49-IF('📋 سجل الأصول'!I49="",0,'📋 سجل الأصول'!I49))*'📋 سجل الأصول'!J49/365*MAX(0,MIN(EOMONTH(DATE(2026,10,1),-1),IF('📋 سجل الأصول'!M49="",DATE(9999,12,31),'📋 سجل الأصول'!M49))-'📋 سجل الأصول'!G49+1))),0))</f>
        <v/>
      </c>
      <c r="Q49" s="25" t="str">
        <f>IF('📋 سجل الأصول'!C49="","",IFERROR(MAX(0,MIN(('📋 سجل الأصول'!H49-IF('📋 سجل الأصول'!I49="",0,'📋 سجل الأصول'!I49)),('📋 سجل الأصول'!H49-IF('📋 سجل الأصول'!I49="",0,'📋 سجل الأصول'!I49))*'📋 سجل الأصول'!J49/365*MAX(0,MIN(EOMONTH(DATE(2026,11,1),0),IF('📋 سجل الأصول'!M49="",DATE(9999,12,31),'📋 سجل الأصول'!M49))-'📋 سجل الأصول'!G49+1))-MIN(('📋 سجل الأصول'!H49-IF('📋 سجل الأصول'!I49="",0,'📋 سجل الأصول'!I49)),('📋 سجل الأصول'!H49-IF('📋 سجل الأصول'!I49="",0,'📋 سجل الأصول'!I49))*'📋 سجل الأصول'!J49/365*MAX(0,MIN(EOMONTH(DATE(2026,11,1),-1),IF('📋 سجل الأصول'!M49="",DATE(9999,12,31),'📋 سجل الأصول'!M49))-'📋 سجل الأصول'!G49+1))),0))</f>
        <v/>
      </c>
      <c r="R49" s="25" t="str">
        <f>IF('📋 سجل الأصول'!C49="","",IFERROR(MAX(0,MIN(('📋 سجل الأصول'!H49-IF('📋 سجل الأصول'!I49="",0,'📋 سجل الأصول'!I49)),('📋 سجل الأصول'!H49-IF('📋 سجل الأصول'!I49="",0,'📋 سجل الأصول'!I49))*'📋 سجل الأصول'!J49/365*MAX(0,MIN(EOMONTH(DATE(2026,12,1),0),IF('📋 سجل الأصول'!M49="",DATE(9999,12,31),'📋 سجل الأصول'!M49))-'📋 سجل الأصول'!G49+1))-MIN(('📋 سجل الأصول'!H49-IF('📋 سجل الأصول'!I49="",0,'📋 سجل الأصول'!I49)),('📋 سجل الأصول'!H49-IF('📋 سجل الأصول'!I49="",0,'📋 سجل الأصول'!I49))*'📋 سجل الأصول'!J49/365*MAX(0,MIN(EOMONTH(DATE(2026,12,1),-1),IF('📋 سجل الأصول'!M49="",DATE(9999,12,31),'📋 سجل الأصول'!M49))-'📋 سجل الأصول'!G49+1))),0))</f>
        <v/>
      </c>
    </row>
    <row r="50" spans="1:18" ht="24.75" customHeight="1" x14ac:dyDescent="0.25">
      <c r="A50" s="26" t="str">
        <f>IF('📋 سجل الأصول'!C50="","",'📋 سجل الأصول'!A50)</f>
        <v/>
      </c>
      <c r="B50" s="26" t="str">
        <f>IF('📋 سجل الأصول'!C50="","",'📋 سجل الأصول'!B50)</f>
        <v/>
      </c>
      <c r="C50" s="38" t="str">
        <f>IF('📋 سجل الأصول'!C50="","",'📋 سجل الأصول'!C50)</f>
        <v/>
      </c>
      <c r="D50" s="26" t="str">
        <f>IF('📋 سجل الأصول'!C50="","",'📋 سجل الأصول'!E50)</f>
        <v/>
      </c>
      <c r="E50" s="39" t="str">
        <f>IF('📋 سجل الأصول'!C50="","",'📋 سجل الأصول'!G50)</f>
        <v/>
      </c>
      <c r="F50" s="33" t="str">
        <f>IF('📋 سجل الأصول'!C50="","",'📋 سجل الأصول'!H50)</f>
        <v/>
      </c>
      <c r="G50" s="33" t="str">
        <f>IF('📋 سجل الأصول'!C50="","",IFERROR(MAX(0,MIN(('📋 سجل الأصول'!H50-IF('📋 سجل الأصول'!I50="",0,'📋 سجل الأصول'!I50)),('📋 سجل الأصول'!H50-IF('📋 سجل الأصول'!I50="",0,'📋 سجل الأصول'!I50))*'📋 سجل الأصول'!J50/365*MAX(0,MIN(EOMONTH(DATE(2026,1,1),0),IF('📋 سجل الأصول'!M50="",DATE(9999,12,31),'📋 سجل الأصول'!M50))-'📋 سجل الأصول'!G50+1))-MIN(('📋 سجل الأصول'!H50-IF('📋 سجل الأصول'!I50="",0,'📋 سجل الأصول'!I50)),('📋 سجل الأصول'!H50-IF('📋 سجل الأصول'!I50="",0,'📋 سجل الأصول'!I50))*'📋 سجل الأصول'!J50/365*MAX(0,MIN(EOMONTH(DATE(2026,1,1),-1),IF('📋 سجل الأصول'!M50="",DATE(9999,12,31),'📋 سجل الأصول'!M50))-'📋 سجل الأصول'!G50+1))),0))</f>
        <v/>
      </c>
      <c r="H50" s="33" t="str">
        <f>IF('📋 سجل الأصول'!C50="","",IFERROR(MAX(0,MIN(('📋 سجل الأصول'!H50-IF('📋 سجل الأصول'!I50="",0,'📋 سجل الأصول'!I50)),('📋 سجل الأصول'!H50-IF('📋 سجل الأصول'!I50="",0,'📋 سجل الأصول'!I50))*'📋 سجل الأصول'!J50/365*MAX(0,MIN(EOMONTH(DATE(2026,2,1),0),IF('📋 سجل الأصول'!M50="",DATE(9999,12,31),'📋 سجل الأصول'!M50))-'📋 سجل الأصول'!G50+1))-MIN(('📋 سجل الأصول'!H50-IF('📋 سجل الأصول'!I50="",0,'📋 سجل الأصول'!I50)),('📋 سجل الأصول'!H50-IF('📋 سجل الأصول'!I50="",0,'📋 سجل الأصول'!I50))*'📋 سجل الأصول'!J50/365*MAX(0,MIN(EOMONTH(DATE(2026,2,1),-1),IF('📋 سجل الأصول'!M50="",DATE(9999,12,31),'📋 سجل الأصول'!M50))-'📋 سجل الأصول'!G50+1))),0))</f>
        <v/>
      </c>
      <c r="I50" s="33" t="str">
        <f>IF('📋 سجل الأصول'!C50="","",IFERROR(MAX(0,MIN(('📋 سجل الأصول'!H50-IF('📋 سجل الأصول'!I50="",0,'📋 سجل الأصول'!I50)),('📋 سجل الأصول'!H50-IF('📋 سجل الأصول'!I50="",0,'📋 سجل الأصول'!I50))*'📋 سجل الأصول'!J50/365*MAX(0,MIN(EOMONTH(DATE(2026,3,1),0),IF('📋 سجل الأصول'!M50="",DATE(9999,12,31),'📋 سجل الأصول'!M50))-'📋 سجل الأصول'!G50+1))-MIN(('📋 سجل الأصول'!H50-IF('📋 سجل الأصول'!I50="",0,'📋 سجل الأصول'!I50)),('📋 سجل الأصول'!H50-IF('📋 سجل الأصول'!I50="",0,'📋 سجل الأصول'!I50))*'📋 سجل الأصول'!J50/365*MAX(0,MIN(EOMONTH(DATE(2026,3,1),-1),IF('📋 سجل الأصول'!M50="",DATE(9999,12,31),'📋 سجل الأصول'!M50))-'📋 سجل الأصول'!G50+1))),0))</f>
        <v/>
      </c>
      <c r="J50" s="33" t="str">
        <f>IF('📋 سجل الأصول'!C50="","",IFERROR(MAX(0,MIN(('📋 سجل الأصول'!H50-IF('📋 سجل الأصول'!I50="",0,'📋 سجل الأصول'!I50)),('📋 سجل الأصول'!H50-IF('📋 سجل الأصول'!I50="",0,'📋 سجل الأصول'!I50))*'📋 سجل الأصول'!J50/365*MAX(0,MIN(EOMONTH(DATE(2026,4,1),0),IF('📋 سجل الأصول'!M50="",DATE(9999,12,31),'📋 سجل الأصول'!M50))-'📋 سجل الأصول'!G50+1))-MIN(('📋 سجل الأصول'!H50-IF('📋 سجل الأصول'!I50="",0,'📋 سجل الأصول'!I50)),('📋 سجل الأصول'!H50-IF('📋 سجل الأصول'!I50="",0,'📋 سجل الأصول'!I50))*'📋 سجل الأصول'!J50/365*MAX(0,MIN(EOMONTH(DATE(2026,4,1),-1),IF('📋 سجل الأصول'!M50="",DATE(9999,12,31),'📋 سجل الأصول'!M50))-'📋 سجل الأصول'!G50+1))),0))</f>
        <v/>
      </c>
      <c r="K50" s="33" t="str">
        <f>IF('📋 سجل الأصول'!C50="","",IFERROR(MAX(0,MIN(('📋 سجل الأصول'!H50-IF('📋 سجل الأصول'!I50="",0,'📋 سجل الأصول'!I50)),('📋 سجل الأصول'!H50-IF('📋 سجل الأصول'!I50="",0,'📋 سجل الأصول'!I50))*'📋 سجل الأصول'!J50/365*MAX(0,MIN(EOMONTH(DATE(2026,5,1),0),IF('📋 سجل الأصول'!M50="",DATE(9999,12,31),'📋 سجل الأصول'!M50))-'📋 سجل الأصول'!G50+1))-MIN(('📋 سجل الأصول'!H50-IF('📋 سجل الأصول'!I50="",0,'📋 سجل الأصول'!I50)),('📋 سجل الأصول'!H50-IF('📋 سجل الأصول'!I50="",0,'📋 سجل الأصول'!I50))*'📋 سجل الأصول'!J50/365*MAX(0,MIN(EOMONTH(DATE(2026,5,1),-1),IF('📋 سجل الأصول'!M50="",DATE(9999,12,31),'📋 سجل الأصول'!M50))-'📋 سجل الأصول'!G50+1))),0))</f>
        <v/>
      </c>
      <c r="L50" s="33" t="str">
        <f>IF('📋 سجل الأصول'!C50="","",IFERROR(MAX(0,MIN(('📋 سجل الأصول'!H50-IF('📋 سجل الأصول'!I50="",0,'📋 سجل الأصول'!I50)),('📋 سجل الأصول'!H50-IF('📋 سجل الأصول'!I50="",0,'📋 سجل الأصول'!I50))*'📋 سجل الأصول'!J50/365*MAX(0,MIN(EOMONTH(DATE(2026,6,1),0),IF('📋 سجل الأصول'!M50="",DATE(9999,12,31),'📋 سجل الأصول'!M50))-'📋 سجل الأصول'!G50+1))-MIN(('📋 سجل الأصول'!H50-IF('📋 سجل الأصول'!I50="",0,'📋 سجل الأصول'!I50)),('📋 سجل الأصول'!H50-IF('📋 سجل الأصول'!I50="",0,'📋 سجل الأصول'!I50))*'📋 سجل الأصول'!J50/365*MAX(0,MIN(EOMONTH(DATE(2026,6,1),-1),IF('📋 سجل الأصول'!M50="",DATE(9999,12,31),'📋 سجل الأصول'!M50))-'📋 سجل الأصول'!G50+1))),0))</f>
        <v/>
      </c>
      <c r="M50" s="33" t="str">
        <f>IF('📋 سجل الأصول'!C50="","",IFERROR(MAX(0,MIN(('📋 سجل الأصول'!H50-IF('📋 سجل الأصول'!I50="",0,'📋 سجل الأصول'!I50)),('📋 سجل الأصول'!H50-IF('📋 سجل الأصول'!I50="",0,'📋 سجل الأصول'!I50))*'📋 سجل الأصول'!J50/365*MAX(0,MIN(EOMONTH(DATE(2026,7,1),0),IF('📋 سجل الأصول'!M50="",DATE(9999,12,31),'📋 سجل الأصول'!M50))-'📋 سجل الأصول'!G50+1))-MIN(('📋 سجل الأصول'!H50-IF('📋 سجل الأصول'!I50="",0,'📋 سجل الأصول'!I50)),('📋 سجل الأصول'!H50-IF('📋 سجل الأصول'!I50="",0,'📋 سجل الأصول'!I50))*'📋 سجل الأصول'!J50/365*MAX(0,MIN(EOMONTH(DATE(2026,7,1),-1),IF('📋 سجل الأصول'!M50="",DATE(9999,12,31),'📋 سجل الأصول'!M50))-'📋 سجل الأصول'!G50+1))),0))</f>
        <v/>
      </c>
      <c r="N50" s="33" t="str">
        <f>IF('📋 سجل الأصول'!C50="","",IFERROR(MAX(0,MIN(('📋 سجل الأصول'!H50-IF('📋 سجل الأصول'!I50="",0,'📋 سجل الأصول'!I50)),('📋 سجل الأصول'!H50-IF('📋 سجل الأصول'!I50="",0,'📋 سجل الأصول'!I50))*'📋 سجل الأصول'!J50/365*MAX(0,MIN(EOMONTH(DATE(2026,8,1),0),IF('📋 سجل الأصول'!M50="",DATE(9999,12,31),'📋 سجل الأصول'!M50))-'📋 سجل الأصول'!G50+1))-MIN(('📋 سجل الأصول'!H50-IF('📋 سجل الأصول'!I50="",0,'📋 سجل الأصول'!I50)),('📋 سجل الأصول'!H50-IF('📋 سجل الأصول'!I50="",0,'📋 سجل الأصول'!I50))*'📋 سجل الأصول'!J50/365*MAX(0,MIN(EOMONTH(DATE(2026,8,1),-1),IF('📋 سجل الأصول'!M50="",DATE(9999,12,31),'📋 سجل الأصول'!M50))-'📋 سجل الأصول'!G50+1))),0))</f>
        <v/>
      </c>
      <c r="O50" s="33" t="str">
        <f>IF('📋 سجل الأصول'!C50="","",IFERROR(MAX(0,MIN(('📋 سجل الأصول'!H50-IF('📋 سجل الأصول'!I50="",0,'📋 سجل الأصول'!I50)),('📋 سجل الأصول'!H50-IF('📋 سجل الأصول'!I50="",0,'📋 سجل الأصول'!I50))*'📋 سجل الأصول'!J50/365*MAX(0,MIN(EOMONTH(DATE(2026,9,1),0),IF('📋 سجل الأصول'!M50="",DATE(9999,12,31),'📋 سجل الأصول'!M50))-'📋 سجل الأصول'!G50+1))-MIN(('📋 سجل الأصول'!H50-IF('📋 سجل الأصول'!I50="",0,'📋 سجل الأصول'!I50)),('📋 سجل الأصول'!H50-IF('📋 سجل الأصول'!I50="",0,'📋 سجل الأصول'!I50))*'📋 سجل الأصول'!J50/365*MAX(0,MIN(EOMONTH(DATE(2026,9,1),-1),IF('📋 سجل الأصول'!M50="",DATE(9999,12,31),'📋 سجل الأصول'!M50))-'📋 سجل الأصول'!G50+1))),0))</f>
        <v/>
      </c>
      <c r="P50" s="33" t="str">
        <f>IF('📋 سجل الأصول'!C50="","",IFERROR(MAX(0,MIN(('📋 سجل الأصول'!H50-IF('📋 سجل الأصول'!I50="",0,'📋 سجل الأصول'!I50)),('📋 سجل الأصول'!H50-IF('📋 سجل الأصول'!I50="",0,'📋 سجل الأصول'!I50))*'📋 سجل الأصول'!J50/365*MAX(0,MIN(EOMONTH(DATE(2026,10,1),0),IF('📋 سجل الأصول'!M50="",DATE(9999,12,31),'📋 سجل الأصول'!M50))-'📋 سجل الأصول'!G50+1))-MIN(('📋 سجل الأصول'!H50-IF('📋 سجل الأصول'!I50="",0,'📋 سجل الأصول'!I50)),('📋 سجل الأصول'!H50-IF('📋 سجل الأصول'!I50="",0,'📋 سجل الأصول'!I50))*'📋 سجل الأصول'!J50/365*MAX(0,MIN(EOMONTH(DATE(2026,10,1),-1),IF('📋 سجل الأصول'!M50="",DATE(9999,12,31),'📋 سجل الأصول'!M50))-'📋 سجل الأصول'!G50+1))),0))</f>
        <v/>
      </c>
      <c r="Q50" s="33" t="str">
        <f>IF('📋 سجل الأصول'!C50="","",IFERROR(MAX(0,MIN(('📋 سجل الأصول'!H50-IF('📋 سجل الأصول'!I50="",0,'📋 سجل الأصول'!I50)),('📋 سجل الأصول'!H50-IF('📋 سجل الأصول'!I50="",0,'📋 سجل الأصول'!I50))*'📋 سجل الأصول'!J50/365*MAX(0,MIN(EOMONTH(DATE(2026,11,1),0),IF('📋 سجل الأصول'!M50="",DATE(9999,12,31),'📋 سجل الأصول'!M50))-'📋 سجل الأصول'!G50+1))-MIN(('📋 سجل الأصول'!H50-IF('📋 سجل الأصول'!I50="",0,'📋 سجل الأصول'!I50)),('📋 سجل الأصول'!H50-IF('📋 سجل الأصول'!I50="",0,'📋 سجل الأصول'!I50))*'📋 سجل الأصول'!J50/365*MAX(0,MIN(EOMONTH(DATE(2026,11,1),-1),IF('📋 سجل الأصول'!M50="",DATE(9999,12,31),'📋 سجل الأصول'!M50))-'📋 سجل الأصول'!G50+1))),0))</f>
        <v/>
      </c>
      <c r="R50" s="33" t="str">
        <f>IF('📋 سجل الأصول'!C50="","",IFERROR(MAX(0,MIN(('📋 سجل الأصول'!H50-IF('📋 سجل الأصول'!I50="",0,'📋 سجل الأصول'!I50)),('📋 سجل الأصول'!H50-IF('📋 سجل الأصول'!I50="",0,'📋 سجل الأصول'!I50))*'📋 سجل الأصول'!J50/365*MAX(0,MIN(EOMONTH(DATE(2026,12,1),0),IF('📋 سجل الأصول'!M50="",DATE(9999,12,31),'📋 سجل الأصول'!M50))-'📋 سجل الأصول'!G50+1))-MIN(('📋 سجل الأصول'!H50-IF('📋 سجل الأصول'!I50="",0,'📋 سجل الأصول'!I50)),('📋 سجل الأصول'!H50-IF('📋 سجل الأصول'!I50="",0,'📋 سجل الأصول'!I50))*'📋 سجل الأصول'!J50/365*MAX(0,MIN(EOMONTH(DATE(2026,12,1),-1),IF('📋 سجل الأصول'!M50="",DATE(9999,12,31),'📋 سجل الأصول'!M50))-'📋 سجل الأصول'!G50+1))),0))</f>
        <v/>
      </c>
    </row>
    <row r="51" spans="1:18" ht="24.75" customHeight="1" x14ac:dyDescent="0.25">
      <c r="A51" s="18" t="str">
        <f>IF('📋 سجل الأصول'!C51="","",'📋 سجل الأصول'!A51)</f>
        <v/>
      </c>
      <c r="B51" s="18" t="str">
        <f>IF('📋 سجل الأصول'!C51="","",'📋 سجل الأصول'!B51)</f>
        <v/>
      </c>
      <c r="C51" s="36" t="str">
        <f>IF('📋 سجل الأصول'!C51="","",'📋 سجل الأصول'!C51)</f>
        <v/>
      </c>
      <c r="D51" s="18" t="str">
        <f>IF('📋 سجل الأصول'!C51="","",'📋 سجل الأصول'!E51)</f>
        <v/>
      </c>
      <c r="E51" s="37" t="str">
        <f>IF('📋 سجل الأصول'!C51="","",'📋 سجل الأصول'!G51)</f>
        <v/>
      </c>
      <c r="F51" s="25" t="str">
        <f>IF('📋 سجل الأصول'!C51="","",'📋 سجل الأصول'!H51)</f>
        <v/>
      </c>
      <c r="G51" s="25" t="str">
        <f>IF('📋 سجل الأصول'!C51="","",IFERROR(MAX(0,MIN(('📋 سجل الأصول'!H51-IF('📋 سجل الأصول'!I51="",0,'📋 سجل الأصول'!I51)),('📋 سجل الأصول'!H51-IF('📋 سجل الأصول'!I51="",0,'📋 سجل الأصول'!I51))*'📋 سجل الأصول'!J51/365*MAX(0,MIN(EOMONTH(DATE(2026,1,1),0),IF('📋 سجل الأصول'!M51="",DATE(9999,12,31),'📋 سجل الأصول'!M51))-'📋 سجل الأصول'!G51+1))-MIN(('📋 سجل الأصول'!H51-IF('📋 سجل الأصول'!I51="",0,'📋 سجل الأصول'!I51)),('📋 سجل الأصول'!H51-IF('📋 سجل الأصول'!I51="",0,'📋 سجل الأصول'!I51))*'📋 سجل الأصول'!J51/365*MAX(0,MIN(EOMONTH(DATE(2026,1,1),-1),IF('📋 سجل الأصول'!M51="",DATE(9999,12,31),'📋 سجل الأصول'!M51))-'📋 سجل الأصول'!G51+1))),0))</f>
        <v/>
      </c>
      <c r="H51" s="25" t="str">
        <f>IF('📋 سجل الأصول'!C51="","",IFERROR(MAX(0,MIN(('📋 سجل الأصول'!H51-IF('📋 سجل الأصول'!I51="",0,'📋 سجل الأصول'!I51)),('📋 سجل الأصول'!H51-IF('📋 سجل الأصول'!I51="",0,'📋 سجل الأصول'!I51))*'📋 سجل الأصول'!J51/365*MAX(0,MIN(EOMONTH(DATE(2026,2,1),0),IF('📋 سجل الأصول'!M51="",DATE(9999,12,31),'📋 سجل الأصول'!M51))-'📋 سجل الأصول'!G51+1))-MIN(('📋 سجل الأصول'!H51-IF('📋 سجل الأصول'!I51="",0,'📋 سجل الأصول'!I51)),('📋 سجل الأصول'!H51-IF('📋 سجل الأصول'!I51="",0,'📋 سجل الأصول'!I51))*'📋 سجل الأصول'!J51/365*MAX(0,MIN(EOMONTH(DATE(2026,2,1),-1),IF('📋 سجل الأصول'!M51="",DATE(9999,12,31),'📋 سجل الأصول'!M51))-'📋 سجل الأصول'!G51+1))),0))</f>
        <v/>
      </c>
      <c r="I51" s="25" t="str">
        <f>IF('📋 سجل الأصول'!C51="","",IFERROR(MAX(0,MIN(('📋 سجل الأصول'!H51-IF('📋 سجل الأصول'!I51="",0,'📋 سجل الأصول'!I51)),('📋 سجل الأصول'!H51-IF('📋 سجل الأصول'!I51="",0,'📋 سجل الأصول'!I51))*'📋 سجل الأصول'!J51/365*MAX(0,MIN(EOMONTH(DATE(2026,3,1),0),IF('📋 سجل الأصول'!M51="",DATE(9999,12,31),'📋 سجل الأصول'!M51))-'📋 سجل الأصول'!G51+1))-MIN(('📋 سجل الأصول'!H51-IF('📋 سجل الأصول'!I51="",0,'📋 سجل الأصول'!I51)),('📋 سجل الأصول'!H51-IF('📋 سجل الأصول'!I51="",0,'📋 سجل الأصول'!I51))*'📋 سجل الأصول'!J51/365*MAX(0,MIN(EOMONTH(DATE(2026,3,1),-1),IF('📋 سجل الأصول'!M51="",DATE(9999,12,31),'📋 سجل الأصول'!M51))-'📋 سجل الأصول'!G51+1))),0))</f>
        <v/>
      </c>
      <c r="J51" s="25" t="str">
        <f>IF('📋 سجل الأصول'!C51="","",IFERROR(MAX(0,MIN(('📋 سجل الأصول'!H51-IF('📋 سجل الأصول'!I51="",0,'📋 سجل الأصول'!I51)),('📋 سجل الأصول'!H51-IF('📋 سجل الأصول'!I51="",0,'📋 سجل الأصول'!I51))*'📋 سجل الأصول'!J51/365*MAX(0,MIN(EOMONTH(DATE(2026,4,1),0),IF('📋 سجل الأصول'!M51="",DATE(9999,12,31),'📋 سجل الأصول'!M51))-'📋 سجل الأصول'!G51+1))-MIN(('📋 سجل الأصول'!H51-IF('📋 سجل الأصول'!I51="",0,'📋 سجل الأصول'!I51)),('📋 سجل الأصول'!H51-IF('📋 سجل الأصول'!I51="",0,'📋 سجل الأصول'!I51))*'📋 سجل الأصول'!J51/365*MAX(0,MIN(EOMONTH(DATE(2026,4,1),-1),IF('📋 سجل الأصول'!M51="",DATE(9999,12,31),'📋 سجل الأصول'!M51))-'📋 سجل الأصول'!G51+1))),0))</f>
        <v/>
      </c>
      <c r="K51" s="25" t="str">
        <f>IF('📋 سجل الأصول'!C51="","",IFERROR(MAX(0,MIN(('📋 سجل الأصول'!H51-IF('📋 سجل الأصول'!I51="",0,'📋 سجل الأصول'!I51)),('📋 سجل الأصول'!H51-IF('📋 سجل الأصول'!I51="",0,'📋 سجل الأصول'!I51))*'📋 سجل الأصول'!J51/365*MAX(0,MIN(EOMONTH(DATE(2026,5,1),0),IF('📋 سجل الأصول'!M51="",DATE(9999,12,31),'📋 سجل الأصول'!M51))-'📋 سجل الأصول'!G51+1))-MIN(('📋 سجل الأصول'!H51-IF('📋 سجل الأصول'!I51="",0,'📋 سجل الأصول'!I51)),('📋 سجل الأصول'!H51-IF('📋 سجل الأصول'!I51="",0,'📋 سجل الأصول'!I51))*'📋 سجل الأصول'!J51/365*MAX(0,MIN(EOMONTH(DATE(2026,5,1),-1),IF('📋 سجل الأصول'!M51="",DATE(9999,12,31),'📋 سجل الأصول'!M51))-'📋 سجل الأصول'!G51+1))),0))</f>
        <v/>
      </c>
      <c r="L51" s="25" t="str">
        <f>IF('📋 سجل الأصول'!C51="","",IFERROR(MAX(0,MIN(('📋 سجل الأصول'!H51-IF('📋 سجل الأصول'!I51="",0,'📋 سجل الأصول'!I51)),('📋 سجل الأصول'!H51-IF('📋 سجل الأصول'!I51="",0,'📋 سجل الأصول'!I51))*'📋 سجل الأصول'!J51/365*MAX(0,MIN(EOMONTH(DATE(2026,6,1),0),IF('📋 سجل الأصول'!M51="",DATE(9999,12,31),'📋 سجل الأصول'!M51))-'📋 سجل الأصول'!G51+1))-MIN(('📋 سجل الأصول'!H51-IF('📋 سجل الأصول'!I51="",0,'📋 سجل الأصول'!I51)),('📋 سجل الأصول'!H51-IF('📋 سجل الأصول'!I51="",0,'📋 سجل الأصول'!I51))*'📋 سجل الأصول'!J51/365*MAX(0,MIN(EOMONTH(DATE(2026,6,1),-1),IF('📋 سجل الأصول'!M51="",DATE(9999,12,31),'📋 سجل الأصول'!M51))-'📋 سجل الأصول'!G51+1))),0))</f>
        <v/>
      </c>
      <c r="M51" s="25" t="str">
        <f>IF('📋 سجل الأصول'!C51="","",IFERROR(MAX(0,MIN(('📋 سجل الأصول'!H51-IF('📋 سجل الأصول'!I51="",0,'📋 سجل الأصول'!I51)),('📋 سجل الأصول'!H51-IF('📋 سجل الأصول'!I51="",0,'📋 سجل الأصول'!I51))*'📋 سجل الأصول'!J51/365*MAX(0,MIN(EOMONTH(DATE(2026,7,1),0),IF('📋 سجل الأصول'!M51="",DATE(9999,12,31),'📋 سجل الأصول'!M51))-'📋 سجل الأصول'!G51+1))-MIN(('📋 سجل الأصول'!H51-IF('📋 سجل الأصول'!I51="",0,'📋 سجل الأصول'!I51)),('📋 سجل الأصول'!H51-IF('📋 سجل الأصول'!I51="",0,'📋 سجل الأصول'!I51))*'📋 سجل الأصول'!J51/365*MAX(0,MIN(EOMONTH(DATE(2026,7,1),-1),IF('📋 سجل الأصول'!M51="",DATE(9999,12,31),'📋 سجل الأصول'!M51))-'📋 سجل الأصول'!G51+1))),0))</f>
        <v/>
      </c>
      <c r="N51" s="25" t="str">
        <f>IF('📋 سجل الأصول'!C51="","",IFERROR(MAX(0,MIN(('📋 سجل الأصول'!H51-IF('📋 سجل الأصول'!I51="",0,'📋 سجل الأصول'!I51)),('📋 سجل الأصول'!H51-IF('📋 سجل الأصول'!I51="",0,'📋 سجل الأصول'!I51))*'📋 سجل الأصول'!J51/365*MAX(0,MIN(EOMONTH(DATE(2026,8,1),0),IF('📋 سجل الأصول'!M51="",DATE(9999,12,31),'📋 سجل الأصول'!M51))-'📋 سجل الأصول'!G51+1))-MIN(('📋 سجل الأصول'!H51-IF('📋 سجل الأصول'!I51="",0,'📋 سجل الأصول'!I51)),('📋 سجل الأصول'!H51-IF('📋 سجل الأصول'!I51="",0,'📋 سجل الأصول'!I51))*'📋 سجل الأصول'!J51/365*MAX(0,MIN(EOMONTH(DATE(2026,8,1),-1),IF('📋 سجل الأصول'!M51="",DATE(9999,12,31),'📋 سجل الأصول'!M51))-'📋 سجل الأصول'!G51+1))),0))</f>
        <v/>
      </c>
      <c r="O51" s="25" t="str">
        <f>IF('📋 سجل الأصول'!C51="","",IFERROR(MAX(0,MIN(('📋 سجل الأصول'!H51-IF('📋 سجل الأصول'!I51="",0,'📋 سجل الأصول'!I51)),('📋 سجل الأصول'!H51-IF('📋 سجل الأصول'!I51="",0,'📋 سجل الأصول'!I51))*'📋 سجل الأصول'!J51/365*MAX(0,MIN(EOMONTH(DATE(2026,9,1),0),IF('📋 سجل الأصول'!M51="",DATE(9999,12,31),'📋 سجل الأصول'!M51))-'📋 سجل الأصول'!G51+1))-MIN(('📋 سجل الأصول'!H51-IF('📋 سجل الأصول'!I51="",0,'📋 سجل الأصول'!I51)),('📋 سجل الأصول'!H51-IF('📋 سجل الأصول'!I51="",0,'📋 سجل الأصول'!I51))*'📋 سجل الأصول'!J51/365*MAX(0,MIN(EOMONTH(DATE(2026,9,1),-1),IF('📋 سجل الأصول'!M51="",DATE(9999,12,31),'📋 سجل الأصول'!M51))-'📋 سجل الأصول'!G51+1))),0))</f>
        <v/>
      </c>
      <c r="P51" s="25" t="str">
        <f>IF('📋 سجل الأصول'!C51="","",IFERROR(MAX(0,MIN(('📋 سجل الأصول'!H51-IF('📋 سجل الأصول'!I51="",0,'📋 سجل الأصول'!I51)),('📋 سجل الأصول'!H51-IF('📋 سجل الأصول'!I51="",0,'📋 سجل الأصول'!I51))*'📋 سجل الأصول'!J51/365*MAX(0,MIN(EOMONTH(DATE(2026,10,1),0),IF('📋 سجل الأصول'!M51="",DATE(9999,12,31),'📋 سجل الأصول'!M51))-'📋 سجل الأصول'!G51+1))-MIN(('📋 سجل الأصول'!H51-IF('📋 سجل الأصول'!I51="",0,'📋 سجل الأصول'!I51)),('📋 سجل الأصول'!H51-IF('📋 سجل الأصول'!I51="",0,'📋 سجل الأصول'!I51))*'📋 سجل الأصول'!J51/365*MAX(0,MIN(EOMONTH(DATE(2026,10,1),-1),IF('📋 سجل الأصول'!M51="",DATE(9999,12,31),'📋 سجل الأصول'!M51))-'📋 سجل الأصول'!G51+1))),0))</f>
        <v/>
      </c>
      <c r="Q51" s="25" t="str">
        <f>IF('📋 سجل الأصول'!C51="","",IFERROR(MAX(0,MIN(('📋 سجل الأصول'!H51-IF('📋 سجل الأصول'!I51="",0,'📋 سجل الأصول'!I51)),('📋 سجل الأصول'!H51-IF('📋 سجل الأصول'!I51="",0,'📋 سجل الأصول'!I51))*'📋 سجل الأصول'!J51/365*MAX(0,MIN(EOMONTH(DATE(2026,11,1),0),IF('📋 سجل الأصول'!M51="",DATE(9999,12,31),'📋 سجل الأصول'!M51))-'📋 سجل الأصول'!G51+1))-MIN(('📋 سجل الأصول'!H51-IF('📋 سجل الأصول'!I51="",0,'📋 سجل الأصول'!I51)),('📋 سجل الأصول'!H51-IF('📋 سجل الأصول'!I51="",0,'📋 سجل الأصول'!I51))*'📋 سجل الأصول'!J51/365*MAX(0,MIN(EOMONTH(DATE(2026,11,1),-1),IF('📋 سجل الأصول'!M51="",DATE(9999,12,31),'📋 سجل الأصول'!M51))-'📋 سجل الأصول'!G51+1))),0))</f>
        <v/>
      </c>
      <c r="R51" s="25" t="str">
        <f>IF('📋 سجل الأصول'!C51="","",IFERROR(MAX(0,MIN(('📋 سجل الأصول'!H51-IF('📋 سجل الأصول'!I51="",0,'📋 سجل الأصول'!I51)),('📋 سجل الأصول'!H51-IF('📋 سجل الأصول'!I51="",0,'📋 سجل الأصول'!I51))*'📋 سجل الأصول'!J51/365*MAX(0,MIN(EOMONTH(DATE(2026,12,1),0),IF('📋 سجل الأصول'!M51="",DATE(9999,12,31),'📋 سجل الأصول'!M51))-'📋 سجل الأصول'!G51+1))-MIN(('📋 سجل الأصول'!H51-IF('📋 سجل الأصول'!I51="",0,'📋 سجل الأصول'!I51)),('📋 سجل الأصول'!H51-IF('📋 سجل الأصول'!I51="",0,'📋 سجل الأصول'!I51))*'📋 سجل الأصول'!J51/365*MAX(0,MIN(EOMONTH(DATE(2026,12,1),-1),IF('📋 سجل الأصول'!M51="",DATE(9999,12,31),'📋 سجل الأصول'!M51))-'📋 سجل الأصول'!G51+1))),0))</f>
        <v/>
      </c>
    </row>
    <row r="52" spans="1:18" ht="24.75" customHeight="1" x14ac:dyDescent="0.25">
      <c r="A52" s="26" t="str">
        <f>IF('📋 سجل الأصول'!C52="","",'📋 سجل الأصول'!A52)</f>
        <v/>
      </c>
      <c r="B52" s="26" t="str">
        <f>IF('📋 سجل الأصول'!C52="","",'📋 سجل الأصول'!B52)</f>
        <v/>
      </c>
      <c r="C52" s="38" t="str">
        <f>IF('📋 سجل الأصول'!C52="","",'📋 سجل الأصول'!C52)</f>
        <v/>
      </c>
      <c r="D52" s="26" t="str">
        <f>IF('📋 سجل الأصول'!C52="","",'📋 سجل الأصول'!E52)</f>
        <v/>
      </c>
      <c r="E52" s="39" t="str">
        <f>IF('📋 سجل الأصول'!C52="","",'📋 سجل الأصول'!G52)</f>
        <v/>
      </c>
      <c r="F52" s="33" t="str">
        <f>IF('📋 سجل الأصول'!C52="","",'📋 سجل الأصول'!H52)</f>
        <v/>
      </c>
      <c r="G52" s="33" t="str">
        <f>IF('📋 سجل الأصول'!C52="","",IFERROR(MAX(0,MIN(('📋 سجل الأصول'!H52-IF('📋 سجل الأصول'!I52="",0,'📋 سجل الأصول'!I52)),('📋 سجل الأصول'!H52-IF('📋 سجل الأصول'!I52="",0,'📋 سجل الأصول'!I52))*'📋 سجل الأصول'!J52/365*MAX(0,MIN(EOMONTH(DATE(2026,1,1),0),IF('📋 سجل الأصول'!M52="",DATE(9999,12,31),'📋 سجل الأصول'!M52))-'📋 سجل الأصول'!G52+1))-MIN(('📋 سجل الأصول'!H52-IF('📋 سجل الأصول'!I52="",0,'📋 سجل الأصول'!I52)),('📋 سجل الأصول'!H52-IF('📋 سجل الأصول'!I52="",0,'📋 سجل الأصول'!I52))*'📋 سجل الأصول'!J52/365*MAX(0,MIN(EOMONTH(DATE(2026,1,1),-1),IF('📋 سجل الأصول'!M52="",DATE(9999,12,31),'📋 سجل الأصول'!M52))-'📋 سجل الأصول'!G52+1))),0))</f>
        <v/>
      </c>
      <c r="H52" s="33" t="str">
        <f>IF('📋 سجل الأصول'!C52="","",IFERROR(MAX(0,MIN(('📋 سجل الأصول'!H52-IF('📋 سجل الأصول'!I52="",0,'📋 سجل الأصول'!I52)),('📋 سجل الأصول'!H52-IF('📋 سجل الأصول'!I52="",0,'📋 سجل الأصول'!I52))*'📋 سجل الأصول'!J52/365*MAX(0,MIN(EOMONTH(DATE(2026,2,1),0),IF('📋 سجل الأصول'!M52="",DATE(9999,12,31),'📋 سجل الأصول'!M52))-'📋 سجل الأصول'!G52+1))-MIN(('📋 سجل الأصول'!H52-IF('📋 سجل الأصول'!I52="",0,'📋 سجل الأصول'!I52)),('📋 سجل الأصول'!H52-IF('📋 سجل الأصول'!I52="",0,'📋 سجل الأصول'!I52))*'📋 سجل الأصول'!J52/365*MAX(0,MIN(EOMONTH(DATE(2026,2,1),-1),IF('📋 سجل الأصول'!M52="",DATE(9999,12,31),'📋 سجل الأصول'!M52))-'📋 سجل الأصول'!G52+1))),0))</f>
        <v/>
      </c>
      <c r="I52" s="33" t="str">
        <f>IF('📋 سجل الأصول'!C52="","",IFERROR(MAX(0,MIN(('📋 سجل الأصول'!H52-IF('📋 سجل الأصول'!I52="",0,'📋 سجل الأصول'!I52)),('📋 سجل الأصول'!H52-IF('📋 سجل الأصول'!I52="",0,'📋 سجل الأصول'!I52))*'📋 سجل الأصول'!J52/365*MAX(0,MIN(EOMONTH(DATE(2026,3,1),0),IF('📋 سجل الأصول'!M52="",DATE(9999,12,31),'📋 سجل الأصول'!M52))-'📋 سجل الأصول'!G52+1))-MIN(('📋 سجل الأصول'!H52-IF('📋 سجل الأصول'!I52="",0,'📋 سجل الأصول'!I52)),('📋 سجل الأصول'!H52-IF('📋 سجل الأصول'!I52="",0,'📋 سجل الأصول'!I52))*'📋 سجل الأصول'!J52/365*MAX(0,MIN(EOMONTH(DATE(2026,3,1),-1),IF('📋 سجل الأصول'!M52="",DATE(9999,12,31),'📋 سجل الأصول'!M52))-'📋 سجل الأصول'!G52+1))),0))</f>
        <v/>
      </c>
      <c r="J52" s="33" t="str">
        <f>IF('📋 سجل الأصول'!C52="","",IFERROR(MAX(0,MIN(('📋 سجل الأصول'!H52-IF('📋 سجل الأصول'!I52="",0,'📋 سجل الأصول'!I52)),('📋 سجل الأصول'!H52-IF('📋 سجل الأصول'!I52="",0,'📋 سجل الأصول'!I52))*'📋 سجل الأصول'!J52/365*MAX(0,MIN(EOMONTH(DATE(2026,4,1),0),IF('📋 سجل الأصول'!M52="",DATE(9999,12,31),'📋 سجل الأصول'!M52))-'📋 سجل الأصول'!G52+1))-MIN(('📋 سجل الأصول'!H52-IF('📋 سجل الأصول'!I52="",0,'📋 سجل الأصول'!I52)),('📋 سجل الأصول'!H52-IF('📋 سجل الأصول'!I52="",0,'📋 سجل الأصول'!I52))*'📋 سجل الأصول'!J52/365*MAX(0,MIN(EOMONTH(DATE(2026,4,1),-1),IF('📋 سجل الأصول'!M52="",DATE(9999,12,31),'📋 سجل الأصول'!M52))-'📋 سجل الأصول'!G52+1))),0))</f>
        <v/>
      </c>
      <c r="K52" s="33" t="str">
        <f>IF('📋 سجل الأصول'!C52="","",IFERROR(MAX(0,MIN(('📋 سجل الأصول'!H52-IF('📋 سجل الأصول'!I52="",0,'📋 سجل الأصول'!I52)),('📋 سجل الأصول'!H52-IF('📋 سجل الأصول'!I52="",0,'📋 سجل الأصول'!I52))*'📋 سجل الأصول'!J52/365*MAX(0,MIN(EOMONTH(DATE(2026,5,1),0),IF('📋 سجل الأصول'!M52="",DATE(9999,12,31),'📋 سجل الأصول'!M52))-'📋 سجل الأصول'!G52+1))-MIN(('📋 سجل الأصول'!H52-IF('📋 سجل الأصول'!I52="",0,'📋 سجل الأصول'!I52)),('📋 سجل الأصول'!H52-IF('📋 سجل الأصول'!I52="",0,'📋 سجل الأصول'!I52))*'📋 سجل الأصول'!J52/365*MAX(0,MIN(EOMONTH(DATE(2026,5,1),-1),IF('📋 سجل الأصول'!M52="",DATE(9999,12,31),'📋 سجل الأصول'!M52))-'📋 سجل الأصول'!G52+1))),0))</f>
        <v/>
      </c>
      <c r="L52" s="33" t="str">
        <f>IF('📋 سجل الأصول'!C52="","",IFERROR(MAX(0,MIN(('📋 سجل الأصول'!H52-IF('📋 سجل الأصول'!I52="",0,'📋 سجل الأصول'!I52)),('📋 سجل الأصول'!H52-IF('📋 سجل الأصول'!I52="",0,'📋 سجل الأصول'!I52))*'📋 سجل الأصول'!J52/365*MAX(0,MIN(EOMONTH(DATE(2026,6,1),0),IF('📋 سجل الأصول'!M52="",DATE(9999,12,31),'📋 سجل الأصول'!M52))-'📋 سجل الأصول'!G52+1))-MIN(('📋 سجل الأصول'!H52-IF('📋 سجل الأصول'!I52="",0,'📋 سجل الأصول'!I52)),('📋 سجل الأصول'!H52-IF('📋 سجل الأصول'!I52="",0,'📋 سجل الأصول'!I52))*'📋 سجل الأصول'!J52/365*MAX(0,MIN(EOMONTH(DATE(2026,6,1),-1),IF('📋 سجل الأصول'!M52="",DATE(9999,12,31),'📋 سجل الأصول'!M52))-'📋 سجل الأصول'!G52+1))),0))</f>
        <v/>
      </c>
      <c r="M52" s="33" t="str">
        <f>IF('📋 سجل الأصول'!C52="","",IFERROR(MAX(0,MIN(('📋 سجل الأصول'!H52-IF('📋 سجل الأصول'!I52="",0,'📋 سجل الأصول'!I52)),('📋 سجل الأصول'!H52-IF('📋 سجل الأصول'!I52="",0,'📋 سجل الأصول'!I52))*'📋 سجل الأصول'!J52/365*MAX(0,MIN(EOMONTH(DATE(2026,7,1),0),IF('📋 سجل الأصول'!M52="",DATE(9999,12,31),'📋 سجل الأصول'!M52))-'📋 سجل الأصول'!G52+1))-MIN(('📋 سجل الأصول'!H52-IF('📋 سجل الأصول'!I52="",0,'📋 سجل الأصول'!I52)),('📋 سجل الأصول'!H52-IF('📋 سجل الأصول'!I52="",0,'📋 سجل الأصول'!I52))*'📋 سجل الأصول'!J52/365*MAX(0,MIN(EOMONTH(DATE(2026,7,1),-1),IF('📋 سجل الأصول'!M52="",DATE(9999,12,31),'📋 سجل الأصول'!M52))-'📋 سجل الأصول'!G52+1))),0))</f>
        <v/>
      </c>
      <c r="N52" s="33" t="str">
        <f>IF('📋 سجل الأصول'!C52="","",IFERROR(MAX(0,MIN(('📋 سجل الأصول'!H52-IF('📋 سجل الأصول'!I52="",0,'📋 سجل الأصول'!I52)),('📋 سجل الأصول'!H52-IF('📋 سجل الأصول'!I52="",0,'📋 سجل الأصول'!I52))*'📋 سجل الأصول'!J52/365*MAX(0,MIN(EOMONTH(DATE(2026,8,1),0),IF('📋 سجل الأصول'!M52="",DATE(9999,12,31),'📋 سجل الأصول'!M52))-'📋 سجل الأصول'!G52+1))-MIN(('📋 سجل الأصول'!H52-IF('📋 سجل الأصول'!I52="",0,'📋 سجل الأصول'!I52)),('📋 سجل الأصول'!H52-IF('📋 سجل الأصول'!I52="",0,'📋 سجل الأصول'!I52))*'📋 سجل الأصول'!J52/365*MAX(0,MIN(EOMONTH(DATE(2026,8,1),-1),IF('📋 سجل الأصول'!M52="",DATE(9999,12,31),'📋 سجل الأصول'!M52))-'📋 سجل الأصول'!G52+1))),0))</f>
        <v/>
      </c>
      <c r="O52" s="33" t="str">
        <f>IF('📋 سجل الأصول'!C52="","",IFERROR(MAX(0,MIN(('📋 سجل الأصول'!H52-IF('📋 سجل الأصول'!I52="",0,'📋 سجل الأصول'!I52)),('📋 سجل الأصول'!H52-IF('📋 سجل الأصول'!I52="",0,'📋 سجل الأصول'!I52))*'📋 سجل الأصول'!J52/365*MAX(0,MIN(EOMONTH(DATE(2026,9,1),0),IF('📋 سجل الأصول'!M52="",DATE(9999,12,31),'📋 سجل الأصول'!M52))-'📋 سجل الأصول'!G52+1))-MIN(('📋 سجل الأصول'!H52-IF('📋 سجل الأصول'!I52="",0,'📋 سجل الأصول'!I52)),('📋 سجل الأصول'!H52-IF('📋 سجل الأصول'!I52="",0,'📋 سجل الأصول'!I52))*'📋 سجل الأصول'!J52/365*MAX(0,MIN(EOMONTH(DATE(2026,9,1),-1),IF('📋 سجل الأصول'!M52="",DATE(9999,12,31),'📋 سجل الأصول'!M52))-'📋 سجل الأصول'!G52+1))),0))</f>
        <v/>
      </c>
      <c r="P52" s="33" t="str">
        <f>IF('📋 سجل الأصول'!C52="","",IFERROR(MAX(0,MIN(('📋 سجل الأصول'!H52-IF('📋 سجل الأصول'!I52="",0,'📋 سجل الأصول'!I52)),('📋 سجل الأصول'!H52-IF('📋 سجل الأصول'!I52="",0,'📋 سجل الأصول'!I52))*'📋 سجل الأصول'!J52/365*MAX(0,MIN(EOMONTH(DATE(2026,10,1),0),IF('📋 سجل الأصول'!M52="",DATE(9999,12,31),'📋 سجل الأصول'!M52))-'📋 سجل الأصول'!G52+1))-MIN(('📋 سجل الأصول'!H52-IF('📋 سجل الأصول'!I52="",0,'📋 سجل الأصول'!I52)),('📋 سجل الأصول'!H52-IF('📋 سجل الأصول'!I52="",0,'📋 سجل الأصول'!I52))*'📋 سجل الأصول'!J52/365*MAX(0,MIN(EOMONTH(DATE(2026,10,1),-1),IF('📋 سجل الأصول'!M52="",DATE(9999,12,31),'📋 سجل الأصول'!M52))-'📋 سجل الأصول'!G52+1))),0))</f>
        <v/>
      </c>
      <c r="Q52" s="33" t="str">
        <f>IF('📋 سجل الأصول'!C52="","",IFERROR(MAX(0,MIN(('📋 سجل الأصول'!H52-IF('📋 سجل الأصول'!I52="",0,'📋 سجل الأصول'!I52)),('📋 سجل الأصول'!H52-IF('📋 سجل الأصول'!I52="",0,'📋 سجل الأصول'!I52))*'📋 سجل الأصول'!J52/365*MAX(0,MIN(EOMONTH(DATE(2026,11,1),0),IF('📋 سجل الأصول'!M52="",DATE(9999,12,31),'📋 سجل الأصول'!M52))-'📋 سجل الأصول'!G52+1))-MIN(('📋 سجل الأصول'!H52-IF('📋 سجل الأصول'!I52="",0,'📋 سجل الأصول'!I52)),('📋 سجل الأصول'!H52-IF('📋 سجل الأصول'!I52="",0,'📋 سجل الأصول'!I52))*'📋 سجل الأصول'!J52/365*MAX(0,MIN(EOMONTH(DATE(2026,11,1),-1),IF('📋 سجل الأصول'!M52="",DATE(9999,12,31),'📋 سجل الأصول'!M52))-'📋 سجل الأصول'!G52+1))),0))</f>
        <v/>
      </c>
      <c r="R52" s="33" t="str">
        <f>IF('📋 سجل الأصول'!C52="","",IFERROR(MAX(0,MIN(('📋 سجل الأصول'!H52-IF('📋 سجل الأصول'!I52="",0,'📋 سجل الأصول'!I52)),('📋 سجل الأصول'!H52-IF('📋 سجل الأصول'!I52="",0,'📋 سجل الأصول'!I52))*'📋 سجل الأصول'!J52/365*MAX(0,MIN(EOMONTH(DATE(2026,12,1),0),IF('📋 سجل الأصول'!M52="",DATE(9999,12,31),'📋 سجل الأصول'!M52))-'📋 سجل الأصول'!G52+1))-MIN(('📋 سجل الأصول'!H52-IF('📋 سجل الأصول'!I52="",0,'📋 سجل الأصول'!I52)),('📋 سجل الأصول'!H52-IF('📋 سجل الأصول'!I52="",0,'📋 سجل الأصول'!I52))*'📋 سجل الأصول'!J52/365*MAX(0,MIN(EOMONTH(DATE(2026,12,1),-1),IF('📋 سجل الأصول'!M52="",DATE(9999,12,31),'📋 سجل الأصول'!M52))-'📋 سجل الأصول'!G52+1))),0))</f>
        <v/>
      </c>
    </row>
    <row r="53" spans="1:18" ht="24.75" customHeight="1" x14ac:dyDescent="0.25">
      <c r="A53" s="18" t="str">
        <f>IF('📋 سجل الأصول'!C53="","",'📋 سجل الأصول'!A53)</f>
        <v/>
      </c>
      <c r="B53" s="18" t="str">
        <f>IF('📋 سجل الأصول'!C53="","",'📋 سجل الأصول'!B53)</f>
        <v/>
      </c>
      <c r="C53" s="36" t="str">
        <f>IF('📋 سجل الأصول'!C53="","",'📋 سجل الأصول'!C53)</f>
        <v/>
      </c>
      <c r="D53" s="18" t="str">
        <f>IF('📋 سجل الأصول'!C53="","",'📋 سجل الأصول'!E53)</f>
        <v/>
      </c>
      <c r="E53" s="37" t="str">
        <f>IF('📋 سجل الأصول'!C53="","",'📋 سجل الأصول'!G53)</f>
        <v/>
      </c>
      <c r="F53" s="25" t="str">
        <f>IF('📋 سجل الأصول'!C53="","",'📋 سجل الأصول'!H53)</f>
        <v/>
      </c>
      <c r="G53" s="25" t="str">
        <f>IF('📋 سجل الأصول'!C53="","",IFERROR(MAX(0,MIN(('📋 سجل الأصول'!H53-IF('📋 سجل الأصول'!I53="",0,'📋 سجل الأصول'!I53)),('📋 سجل الأصول'!H53-IF('📋 سجل الأصول'!I53="",0,'📋 سجل الأصول'!I53))*'📋 سجل الأصول'!J53/365*MAX(0,MIN(EOMONTH(DATE(2026,1,1),0),IF('📋 سجل الأصول'!M53="",DATE(9999,12,31),'📋 سجل الأصول'!M53))-'📋 سجل الأصول'!G53+1))-MIN(('📋 سجل الأصول'!H53-IF('📋 سجل الأصول'!I53="",0,'📋 سجل الأصول'!I53)),('📋 سجل الأصول'!H53-IF('📋 سجل الأصول'!I53="",0,'📋 سجل الأصول'!I53))*'📋 سجل الأصول'!J53/365*MAX(0,MIN(EOMONTH(DATE(2026,1,1),-1),IF('📋 سجل الأصول'!M53="",DATE(9999,12,31),'📋 سجل الأصول'!M53))-'📋 سجل الأصول'!G53+1))),0))</f>
        <v/>
      </c>
      <c r="H53" s="25" t="str">
        <f>IF('📋 سجل الأصول'!C53="","",IFERROR(MAX(0,MIN(('📋 سجل الأصول'!H53-IF('📋 سجل الأصول'!I53="",0,'📋 سجل الأصول'!I53)),('📋 سجل الأصول'!H53-IF('📋 سجل الأصول'!I53="",0,'📋 سجل الأصول'!I53))*'📋 سجل الأصول'!J53/365*MAX(0,MIN(EOMONTH(DATE(2026,2,1),0),IF('📋 سجل الأصول'!M53="",DATE(9999,12,31),'📋 سجل الأصول'!M53))-'📋 سجل الأصول'!G53+1))-MIN(('📋 سجل الأصول'!H53-IF('📋 سجل الأصول'!I53="",0,'📋 سجل الأصول'!I53)),('📋 سجل الأصول'!H53-IF('📋 سجل الأصول'!I53="",0,'📋 سجل الأصول'!I53))*'📋 سجل الأصول'!J53/365*MAX(0,MIN(EOMONTH(DATE(2026,2,1),-1),IF('📋 سجل الأصول'!M53="",DATE(9999,12,31),'📋 سجل الأصول'!M53))-'📋 سجل الأصول'!G53+1))),0))</f>
        <v/>
      </c>
      <c r="I53" s="25" t="str">
        <f>IF('📋 سجل الأصول'!C53="","",IFERROR(MAX(0,MIN(('📋 سجل الأصول'!H53-IF('📋 سجل الأصول'!I53="",0,'📋 سجل الأصول'!I53)),('📋 سجل الأصول'!H53-IF('📋 سجل الأصول'!I53="",0,'📋 سجل الأصول'!I53))*'📋 سجل الأصول'!J53/365*MAX(0,MIN(EOMONTH(DATE(2026,3,1),0),IF('📋 سجل الأصول'!M53="",DATE(9999,12,31),'📋 سجل الأصول'!M53))-'📋 سجل الأصول'!G53+1))-MIN(('📋 سجل الأصول'!H53-IF('📋 سجل الأصول'!I53="",0,'📋 سجل الأصول'!I53)),('📋 سجل الأصول'!H53-IF('📋 سجل الأصول'!I53="",0,'📋 سجل الأصول'!I53))*'📋 سجل الأصول'!J53/365*MAX(0,MIN(EOMONTH(DATE(2026,3,1),-1),IF('📋 سجل الأصول'!M53="",DATE(9999,12,31),'📋 سجل الأصول'!M53))-'📋 سجل الأصول'!G53+1))),0))</f>
        <v/>
      </c>
      <c r="J53" s="25" t="str">
        <f>IF('📋 سجل الأصول'!C53="","",IFERROR(MAX(0,MIN(('📋 سجل الأصول'!H53-IF('📋 سجل الأصول'!I53="",0,'📋 سجل الأصول'!I53)),('📋 سجل الأصول'!H53-IF('📋 سجل الأصول'!I53="",0,'📋 سجل الأصول'!I53))*'📋 سجل الأصول'!J53/365*MAX(0,MIN(EOMONTH(DATE(2026,4,1),0),IF('📋 سجل الأصول'!M53="",DATE(9999,12,31),'📋 سجل الأصول'!M53))-'📋 سجل الأصول'!G53+1))-MIN(('📋 سجل الأصول'!H53-IF('📋 سجل الأصول'!I53="",0,'📋 سجل الأصول'!I53)),('📋 سجل الأصول'!H53-IF('📋 سجل الأصول'!I53="",0,'📋 سجل الأصول'!I53))*'📋 سجل الأصول'!J53/365*MAX(0,MIN(EOMONTH(DATE(2026,4,1),-1),IF('📋 سجل الأصول'!M53="",DATE(9999,12,31),'📋 سجل الأصول'!M53))-'📋 سجل الأصول'!G53+1))),0))</f>
        <v/>
      </c>
      <c r="K53" s="25" t="str">
        <f>IF('📋 سجل الأصول'!C53="","",IFERROR(MAX(0,MIN(('📋 سجل الأصول'!H53-IF('📋 سجل الأصول'!I53="",0,'📋 سجل الأصول'!I53)),('📋 سجل الأصول'!H53-IF('📋 سجل الأصول'!I53="",0,'📋 سجل الأصول'!I53))*'📋 سجل الأصول'!J53/365*MAX(0,MIN(EOMONTH(DATE(2026,5,1),0),IF('📋 سجل الأصول'!M53="",DATE(9999,12,31),'📋 سجل الأصول'!M53))-'📋 سجل الأصول'!G53+1))-MIN(('📋 سجل الأصول'!H53-IF('📋 سجل الأصول'!I53="",0,'📋 سجل الأصول'!I53)),('📋 سجل الأصول'!H53-IF('📋 سجل الأصول'!I53="",0,'📋 سجل الأصول'!I53))*'📋 سجل الأصول'!J53/365*MAX(0,MIN(EOMONTH(DATE(2026,5,1),-1),IF('📋 سجل الأصول'!M53="",DATE(9999,12,31),'📋 سجل الأصول'!M53))-'📋 سجل الأصول'!G53+1))),0))</f>
        <v/>
      </c>
      <c r="L53" s="25" t="str">
        <f>IF('📋 سجل الأصول'!C53="","",IFERROR(MAX(0,MIN(('📋 سجل الأصول'!H53-IF('📋 سجل الأصول'!I53="",0,'📋 سجل الأصول'!I53)),('📋 سجل الأصول'!H53-IF('📋 سجل الأصول'!I53="",0,'📋 سجل الأصول'!I53))*'📋 سجل الأصول'!J53/365*MAX(0,MIN(EOMONTH(DATE(2026,6,1),0),IF('📋 سجل الأصول'!M53="",DATE(9999,12,31),'📋 سجل الأصول'!M53))-'📋 سجل الأصول'!G53+1))-MIN(('📋 سجل الأصول'!H53-IF('📋 سجل الأصول'!I53="",0,'📋 سجل الأصول'!I53)),('📋 سجل الأصول'!H53-IF('📋 سجل الأصول'!I53="",0,'📋 سجل الأصول'!I53))*'📋 سجل الأصول'!J53/365*MAX(0,MIN(EOMONTH(DATE(2026,6,1),-1),IF('📋 سجل الأصول'!M53="",DATE(9999,12,31),'📋 سجل الأصول'!M53))-'📋 سجل الأصول'!G53+1))),0))</f>
        <v/>
      </c>
      <c r="M53" s="25" t="str">
        <f>IF('📋 سجل الأصول'!C53="","",IFERROR(MAX(0,MIN(('📋 سجل الأصول'!H53-IF('📋 سجل الأصول'!I53="",0,'📋 سجل الأصول'!I53)),('📋 سجل الأصول'!H53-IF('📋 سجل الأصول'!I53="",0,'📋 سجل الأصول'!I53))*'📋 سجل الأصول'!J53/365*MAX(0,MIN(EOMONTH(DATE(2026,7,1),0),IF('📋 سجل الأصول'!M53="",DATE(9999,12,31),'📋 سجل الأصول'!M53))-'📋 سجل الأصول'!G53+1))-MIN(('📋 سجل الأصول'!H53-IF('📋 سجل الأصول'!I53="",0,'📋 سجل الأصول'!I53)),('📋 سجل الأصول'!H53-IF('📋 سجل الأصول'!I53="",0,'📋 سجل الأصول'!I53))*'📋 سجل الأصول'!J53/365*MAX(0,MIN(EOMONTH(DATE(2026,7,1),-1),IF('📋 سجل الأصول'!M53="",DATE(9999,12,31),'📋 سجل الأصول'!M53))-'📋 سجل الأصول'!G53+1))),0))</f>
        <v/>
      </c>
      <c r="N53" s="25" t="str">
        <f>IF('📋 سجل الأصول'!C53="","",IFERROR(MAX(0,MIN(('📋 سجل الأصول'!H53-IF('📋 سجل الأصول'!I53="",0,'📋 سجل الأصول'!I53)),('📋 سجل الأصول'!H53-IF('📋 سجل الأصول'!I53="",0,'📋 سجل الأصول'!I53))*'📋 سجل الأصول'!J53/365*MAX(0,MIN(EOMONTH(DATE(2026,8,1),0),IF('📋 سجل الأصول'!M53="",DATE(9999,12,31),'📋 سجل الأصول'!M53))-'📋 سجل الأصول'!G53+1))-MIN(('📋 سجل الأصول'!H53-IF('📋 سجل الأصول'!I53="",0,'📋 سجل الأصول'!I53)),('📋 سجل الأصول'!H53-IF('📋 سجل الأصول'!I53="",0,'📋 سجل الأصول'!I53))*'📋 سجل الأصول'!J53/365*MAX(0,MIN(EOMONTH(DATE(2026,8,1),-1),IF('📋 سجل الأصول'!M53="",DATE(9999,12,31),'📋 سجل الأصول'!M53))-'📋 سجل الأصول'!G53+1))),0))</f>
        <v/>
      </c>
      <c r="O53" s="25" t="str">
        <f>IF('📋 سجل الأصول'!C53="","",IFERROR(MAX(0,MIN(('📋 سجل الأصول'!H53-IF('📋 سجل الأصول'!I53="",0,'📋 سجل الأصول'!I53)),('📋 سجل الأصول'!H53-IF('📋 سجل الأصول'!I53="",0,'📋 سجل الأصول'!I53))*'📋 سجل الأصول'!J53/365*MAX(0,MIN(EOMONTH(DATE(2026,9,1),0),IF('📋 سجل الأصول'!M53="",DATE(9999,12,31),'📋 سجل الأصول'!M53))-'📋 سجل الأصول'!G53+1))-MIN(('📋 سجل الأصول'!H53-IF('📋 سجل الأصول'!I53="",0,'📋 سجل الأصول'!I53)),('📋 سجل الأصول'!H53-IF('📋 سجل الأصول'!I53="",0,'📋 سجل الأصول'!I53))*'📋 سجل الأصول'!J53/365*MAX(0,MIN(EOMONTH(DATE(2026,9,1),-1),IF('📋 سجل الأصول'!M53="",DATE(9999,12,31),'📋 سجل الأصول'!M53))-'📋 سجل الأصول'!G53+1))),0))</f>
        <v/>
      </c>
      <c r="P53" s="25" t="str">
        <f>IF('📋 سجل الأصول'!C53="","",IFERROR(MAX(0,MIN(('📋 سجل الأصول'!H53-IF('📋 سجل الأصول'!I53="",0,'📋 سجل الأصول'!I53)),('📋 سجل الأصول'!H53-IF('📋 سجل الأصول'!I53="",0,'📋 سجل الأصول'!I53))*'📋 سجل الأصول'!J53/365*MAX(0,MIN(EOMONTH(DATE(2026,10,1),0),IF('📋 سجل الأصول'!M53="",DATE(9999,12,31),'📋 سجل الأصول'!M53))-'📋 سجل الأصول'!G53+1))-MIN(('📋 سجل الأصول'!H53-IF('📋 سجل الأصول'!I53="",0,'📋 سجل الأصول'!I53)),('📋 سجل الأصول'!H53-IF('📋 سجل الأصول'!I53="",0,'📋 سجل الأصول'!I53))*'📋 سجل الأصول'!J53/365*MAX(0,MIN(EOMONTH(DATE(2026,10,1),-1),IF('📋 سجل الأصول'!M53="",DATE(9999,12,31),'📋 سجل الأصول'!M53))-'📋 سجل الأصول'!G53+1))),0))</f>
        <v/>
      </c>
      <c r="Q53" s="25" t="str">
        <f>IF('📋 سجل الأصول'!C53="","",IFERROR(MAX(0,MIN(('📋 سجل الأصول'!H53-IF('📋 سجل الأصول'!I53="",0,'📋 سجل الأصول'!I53)),('📋 سجل الأصول'!H53-IF('📋 سجل الأصول'!I53="",0,'📋 سجل الأصول'!I53))*'📋 سجل الأصول'!J53/365*MAX(0,MIN(EOMONTH(DATE(2026,11,1),0),IF('📋 سجل الأصول'!M53="",DATE(9999,12,31),'📋 سجل الأصول'!M53))-'📋 سجل الأصول'!G53+1))-MIN(('📋 سجل الأصول'!H53-IF('📋 سجل الأصول'!I53="",0,'📋 سجل الأصول'!I53)),('📋 سجل الأصول'!H53-IF('📋 سجل الأصول'!I53="",0,'📋 سجل الأصول'!I53))*'📋 سجل الأصول'!J53/365*MAX(0,MIN(EOMONTH(DATE(2026,11,1),-1),IF('📋 سجل الأصول'!M53="",DATE(9999,12,31),'📋 سجل الأصول'!M53))-'📋 سجل الأصول'!G53+1))),0))</f>
        <v/>
      </c>
      <c r="R53" s="25" t="str">
        <f>IF('📋 سجل الأصول'!C53="","",IFERROR(MAX(0,MIN(('📋 سجل الأصول'!H53-IF('📋 سجل الأصول'!I53="",0,'📋 سجل الأصول'!I53)),('📋 سجل الأصول'!H53-IF('📋 سجل الأصول'!I53="",0,'📋 سجل الأصول'!I53))*'📋 سجل الأصول'!J53/365*MAX(0,MIN(EOMONTH(DATE(2026,12,1),0),IF('📋 سجل الأصول'!M53="",DATE(9999,12,31),'📋 سجل الأصول'!M53))-'📋 سجل الأصول'!G53+1))-MIN(('📋 سجل الأصول'!H53-IF('📋 سجل الأصول'!I53="",0,'📋 سجل الأصول'!I53)),('📋 سجل الأصول'!H53-IF('📋 سجل الأصول'!I53="",0,'📋 سجل الأصول'!I53))*'📋 سجل الأصول'!J53/365*MAX(0,MIN(EOMONTH(DATE(2026,12,1),-1),IF('📋 سجل الأصول'!M53="",DATE(9999,12,31),'📋 سجل الأصول'!M53))-'📋 سجل الأصول'!G53+1))),0))</f>
        <v/>
      </c>
    </row>
    <row r="54" spans="1:18" ht="24.75" customHeight="1" x14ac:dyDescent="0.25">
      <c r="A54" s="26" t="str">
        <f>IF('📋 سجل الأصول'!C54="","",'📋 سجل الأصول'!A54)</f>
        <v/>
      </c>
      <c r="B54" s="26" t="str">
        <f>IF('📋 سجل الأصول'!C54="","",'📋 سجل الأصول'!B54)</f>
        <v/>
      </c>
      <c r="C54" s="38" t="str">
        <f>IF('📋 سجل الأصول'!C54="","",'📋 سجل الأصول'!C54)</f>
        <v/>
      </c>
      <c r="D54" s="26" t="str">
        <f>IF('📋 سجل الأصول'!C54="","",'📋 سجل الأصول'!E54)</f>
        <v/>
      </c>
      <c r="E54" s="39" t="str">
        <f>IF('📋 سجل الأصول'!C54="","",'📋 سجل الأصول'!G54)</f>
        <v/>
      </c>
      <c r="F54" s="33" t="str">
        <f>IF('📋 سجل الأصول'!C54="","",'📋 سجل الأصول'!H54)</f>
        <v/>
      </c>
      <c r="G54" s="33" t="str">
        <f>IF('📋 سجل الأصول'!C54="","",IFERROR(MAX(0,MIN(('📋 سجل الأصول'!H54-IF('📋 سجل الأصول'!I54="",0,'📋 سجل الأصول'!I54)),('📋 سجل الأصول'!H54-IF('📋 سجل الأصول'!I54="",0,'📋 سجل الأصول'!I54))*'📋 سجل الأصول'!J54/365*MAX(0,MIN(EOMONTH(DATE(2026,1,1),0),IF('📋 سجل الأصول'!M54="",DATE(9999,12,31),'📋 سجل الأصول'!M54))-'📋 سجل الأصول'!G54+1))-MIN(('📋 سجل الأصول'!H54-IF('📋 سجل الأصول'!I54="",0,'📋 سجل الأصول'!I54)),('📋 سجل الأصول'!H54-IF('📋 سجل الأصول'!I54="",0,'📋 سجل الأصول'!I54))*'📋 سجل الأصول'!J54/365*MAX(0,MIN(EOMONTH(DATE(2026,1,1),-1),IF('📋 سجل الأصول'!M54="",DATE(9999,12,31),'📋 سجل الأصول'!M54))-'📋 سجل الأصول'!G54+1))),0))</f>
        <v/>
      </c>
      <c r="H54" s="33" t="str">
        <f>IF('📋 سجل الأصول'!C54="","",IFERROR(MAX(0,MIN(('📋 سجل الأصول'!H54-IF('📋 سجل الأصول'!I54="",0,'📋 سجل الأصول'!I54)),('📋 سجل الأصول'!H54-IF('📋 سجل الأصول'!I54="",0,'📋 سجل الأصول'!I54))*'📋 سجل الأصول'!J54/365*MAX(0,MIN(EOMONTH(DATE(2026,2,1),0),IF('📋 سجل الأصول'!M54="",DATE(9999,12,31),'📋 سجل الأصول'!M54))-'📋 سجل الأصول'!G54+1))-MIN(('📋 سجل الأصول'!H54-IF('📋 سجل الأصول'!I54="",0,'📋 سجل الأصول'!I54)),('📋 سجل الأصول'!H54-IF('📋 سجل الأصول'!I54="",0,'📋 سجل الأصول'!I54))*'📋 سجل الأصول'!J54/365*MAX(0,MIN(EOMONTH(DATE(2026,2,1),-1),IF('📋 سجل الأصول'!M54="",DATE(9999,12,31),'📋 سجل الأصول'!M54))-'📋 سجل الأصول'!G54+1))),0))</f>
        <v/>
      </c>
      <c r="I54" s="33" t="str">
        <f>IF('📋 سجل الأصول'!C54="","",IFERROR(MAX(0,MIN(('📋 سجل الأصول'!H54-IF('📋 سجل الأصول'!I54="",0,'📋 سجل الأصول'!I54)),('📋 سجل الأصول'!H54-IF('📋 سجل الأصول'!I54="",0,'📋 سجل الأصول'!I54))*'📋 سجل الأصول'!J54/365*MAX(0,MIN(EOMONTH(DATE(2026,3,1),0),IF('📋 سجل الأصول'!M54="",DATE(9999,12,31),'📋 سجل الأصول'!M54))-'📋 سجل الأصول'!G54+1))-MIN(('📋 سجل الأصول'!H54-IF('📋 سجل الأصول'!I54="",0,'📋 سجل الأصول'!I54)),('📋 سجل الأصول'!H54-IF('📋 سجل الأصول'!I54="",0,'📋 سجل الأصول'!I54))*'📋 سجل الأصول'!J54/365*MAX(0,MIN(EOMONTH(DATE(2026,3,1),-1),IF('📋 سجل الأصول'!M54="",DATE(9999,12,31),'📋 سجل الأصول'!M54))-'📋 سجل الأصول'!G54+1))),0))</f>
        <v/>
      </c>
      <c r="J54" s="33" t="str">
        <f>IF('📋 سجل الأصول'!C54="","",IFERROR(MAX(0,MIN(('📋 سجل الأصول'!H54-IF('📋 سجل الأصول'!I54="",0,'📋 سجل الأصول'!I54)),('📋 سجل الأصول'!H54-IF('📋 سجل الأصول'!I54="",0,'📋 سجل الأصول'!I54))*'📋 سجل الأصول'!J54/365*MAX(0,MIN(EOMONTH(DATE(2026,4,1),0),IF('📋 سجل الأصول'!M54="",DATE(9999,12,31),'📋 سجل الأصول'!M54))-'📋 سجل الأصول'!G54+1))-MIN(('📋 سجل الأصول'!H54-IF('📋 سجل الأصول'!I54="",0,'📋 سجل الأصول'!I54)),('📋 سجل الأصول'!H54-IF('📋 سجل الأصول'!I54="",0,'📋 سجل الأصول'!I54))*'📋 سجل الأصول'!J54/365*MAX(0,MIN(EOMONTH(DATE(2026,4,1),-1),IF('📋 سجل الأصول'!M54="",DATE(9999,12,31),'📋 سجل الأصول'!M54))-'📋 سجل الأصول'!G54+1))),0))</f>
        <v/>
      </c>
      <c r="K54" s="33" t="str">
        <f>IF('📋 سجل الأصول'!C54="","",IFERROR(MAX(0,MIN(('📋 سجل الأصول'!H54-IF('📋 سجل الأصول'!I54="",0,'📋 سجل الأصول'!I54)),('📋 سجل الأصول'!H54-IF('📋 سجل الأصول'!I54="",0,'📋 سجل الأصول'!I54))*'📋 سجل الأصول'!J54/365*MAX(0,MIN(EOMONTH(DATE(2026,5,1),0),IF('📋 سجل الأصول'!M54="",DATE(9999,12,31),'📋 سجل الأصول'!M54))-'📋 سجل الأصول'!G54+1))-MIN(('📋 سجل الأصول'!H54-IF('📋 سجل الأصول'!I54="",0,'📋 سجل الأصول'!I54)),('📋 سجل الأصول'!H54-IF('📋 سجل الأصول'!I54="",0,'📋 سجل الأصول'!I54))*'📋 سجل الأصول'!J54/365*MAX(0,MIN(EOMONTH(DATE(2026,5,1),-1),IF('📋 سجل الأصول'!M54="",DATE(9999,12,31),'📋 سجل الأصول'!M54))-'📋 سجل الأصول'!G54+1))),0))</f>
        <v/>
      </c>
      <c r="L54" s="33" t="str">
        <f>IF('📋 سجل الأصول'!C54="","",IFERROR(MAX(0,MIN(('📋 سجل الأصول'!H54-IF('📋 سجل الأصول'!I54="",0,'📋 سجل الأصول'!I54)),('📋 سجل الأصول'!H54-IF('📋 سجل الأصول'!I54="",0,'📋 سجل الأصول'!I54))*'📋 سجل الأصول'!J54/365*MAX(0,MIN(EOMONTH(DATE(2026,6,1),0),IF('📋 سجل الأصول'!M54="",DATE(9999,12,31),'📋 سجل الأصول'!M54))-'📋 سجل الأصول'!G54+1))-MIN(('📋 سجل الأصول'!H54-IF('📋 سجل الأصول'!I54="",0,'📋 سجل الأصول'!I54)),('📋 سجل الأصول'!H54-IF('📋 سجل الأصول'!I54="",0,'📋 سجل الأصول'!I54))*'📋 سجل الأصول'!J54/365*MAX(0,MIN(EOMONTH(DATE(2026,6,1),-1),IF('📋 سجل الأصول'!M54="",DATE(9999,12,31),'📋 سجل الأصول'!M54))-'📋 سجل الأصول'!G54+1))),0))</f>
        <v/>
      </c>
      <c r="M54" s="33" t="str">
        <f>IF('📋 سجل الأصول'!C54="","",IFERROR(MAX(0,MIN(('📋 سجل الأصول'!H54-IF('📋 سجل الأصول'!I54="",0,'📋 سجل الأصول'!I54)),('📋 سجل الأصول'!H54-IF('📋 سجل الأصول'!I54="",0,'📋 سجل الأصول'!I54))*'📋 سجل الأصول'!J54/365*MAX(0,MIN(EOMONTH(DATE(2026,7,1),0),IF('📋 سجل الأصول'!M54="",DATE(9999,12,31),'📋 سجل الأصول'!M54))-'📋 سجل الأصول'!G54+1))-MIN(('📋 سجل الأصول'!H54-IF('📋 سجل الأصول'!I54="",0,'📋 سجل الأصول'!I54)),('📋 سجل الأصول'!H54-IF('📋 سجل الأصول'!I54="",0,'📋 سجل الأصول'!I54))*'📋 سجل الأصول'!J54/365*MAX(0,MIN(EOMONTH(DATE(2026,7,1),-1),IF('📋 سجل الأصول'!M54="",DATE(9999,12,31),'📋 سجل الأصول'!M54))-'📋 سجل الأصول'!G54+1))),0))</f>
        <v/>
      </c>
      <c r="N54" s="33" t="str">
        <f>IF('📋 سجل الأصول'!C54="","",IFERROR(MAX(0,MIN(('📋 سجل الأصول'!H54-IF('📋 سجل الأصول'!I54="",0,'📋 سجل الأصول'!I54)),('📋 سجل الأصول'!H54-IF('📋 سجل الأصول'!I54="",0,'📋 سجل الأصول'!I54))*'📋 سجل الأصول'!J54/365*MAX(0,MIN(EOMONTH(DATE(2026,8,1),0),IF('📋 سجل الأصول'!M54="",DATE(9999,12,31),'📋 سجل الأصول'!M54))-'📋 سجل الأصول'!G54+1))-MIN(('📋 سجل الأصول'!H54-IF('📋 سجل الأصول'!I54="",0,'📋 سجل الأصول'!I54)),('📋 سجل الأصول'!H54-IF('📋 سجل الأصول'!I54="",0,'📋 سجل الأصول'!I54))*'📋 سجل الأصول'!J54/365*MAX(0,MIN(EOMONTH(DATE(2026,8,1),-1),IF('📋 سجل الأصول'!M54="",DATE(9999,12,31),'📋 سجل الأصول'!M54))-'📋 سجل الأصول'!G54+1))),0))</f>
        <v/>
      </c>
      <c r="O54" s="33" t="str">
        <f>IF('📋 سجل الأصول'!C54="","",IFERROR(MAX(0,MIN(('📋 سجل الأصول'!H54-IF('📋 سجل الأصول'!I54="",0,'📋 سجل الأصول'!I54)),('📋 سجل الأصول'!H54-IF('📋 سجل الأصول'!I54="",0,'📋 سجل الأصول'!I54))*'📋 سجل الأصول'!J54/365*MAX(0,MIN(EOMONTH(DATE(2026,9,1),0),IF('📋 سجل الأصول'!M54="",DATE(9999,12,31),'📋 سجل الأصول'!M54))-'📋 سجل الأصول'!G54+1))-MIN(('📋 سجل الأصول'!H54-IF('📋 سجل الأصول'!I54="",0,'📋 سجل الأصول'!I54)),('📋 سجل الأصول'!H54-IF('📋 سجل الأصول'!I54="",0,'📋 سجل الأصول'!I54))*'📋 سجل الأصول'!J54/365*MAX(0,MIN(EOMONTH(DATE(2026,9,1),-1),IF('📋 سجل الأصول'!M54="",DATE(9999,12,31),'📋 سجل الأصول'!M54))-'📋 سجل الأصول'!G54+1))),0))</f>
        <v/>
      </c>
      <c r="P54" s="33" t="str">
        <f>IF('📋 سجل الأصول'!C54="","",IFERROR(MAX(0,MIN(('📋 سجل الأصول'!H54-IF('📋 سجل الأصول'!I54="",0,'📋 سجل الأصول'!I54)),('📋 سجل الأصول'!H54-IF('📋 سجل الأصول'!I54="",0,'📋 سجل الأصول'!I54))*'📋 سجل الأصول'!J54/365*MAX(0,MIN(EOMONTH(DATE(2026,10,1),0),IF('📋 سجل الأصول'!M54="",DATE(9999,12,31),'📋 سجل الأصول'!M54))-'📋 سجل الأصول'!G54+1))-MIN(('📋 سجل الأصول'!H54-IF('📋 سجل الأصول'!I54="",0,'📋 سجل الأصول'!I54)),('📋 سجل الأصول'!H54-IF('📋 سجل الأصول'!I54="",0,'📋 سجل الأصول'!I54))*'📋 سجل الأصول'!J54/365*MAX(0,MIN(EOMONTH(DATE(2026,10,1),-1),IF('📋 سجل الأصول'!M54="",DATE(9999,12,31),'📋 سجل الأصول'!M54))-'📋 سجل الأصول'!G54+1))),0))</f>
        <v/>
      </c>
      <c r="Q54" s="33" t="str">
        <f>IF('📋 سجل الأصول'!C54="","",IFERROR(MAX(0,MIN(('📋 سجل الأصول'!H54-IF('📋 سجل الأصول'!I54="",0,'📋 سجل الأصول'!I54)),('📋 سجل الأصول'!H54-IF('📋 سجل الأصول'!I54="",0,'📋 سجل الأصول'!I54))*'📋 سجل الأصول'!J54/365*MAX(0,MIN(EOMONTH(DATE(2026,11,1),0),IF('📋 سجل الأصول'!M54="",DATE(9999,12,31),'📋 سجل الأصول'!M54))-'📋 سجل الأصول'!G54+1))-MIN(('📋 سجل الأصول'!H54-IF('📋 سجل الأصول'!I54="",0,'📋 سجل الأصول'!I54)),('📋 سجل الأصول'!H54-IF('📋 سجل الأصول'!I54="",0,'📋 سجل الأصول'!I54))*'📋 سجل الأصول'!J54/365*MAX(0,MIN(EOMONTH(DATE(2026,11,1),-1),IF('📋 سجل الأصول'!M54="",DATE(9999,12,31),'📋 سجل الأصول'!M54))-'📋 سجل الأصول'!G54+1))),0))</f>
        <v/>
      </c>
      <c r="R54" s="33" t="str">
        <f>IF('📋 سجل الأصول'!C54="","",IFERROR(MAX(0,MIN(('📋 سجل الأصول'!H54-IF('📋 سجل الأصول'!I54="",0,'📋 سجل الأصول'!I54)),('📋 سجل الأصول'!H54-IF('📋 سجل الأصول'!I54="",0,'📋 سجل الأصول'!I54))*'📋 سجل الأصول'!J54/365*MAX(0,MIN(EOMONTH(DATE(2026,12,1),0),IF('📋 سجل الأصول'!M54="",DATE(9999,12,31),'📋 سجل الأصول'!M54))-'📋 سجل الأصول'!G54+1))-MIN(('📋 سجل الأصول'!H54-IF('📋 سجل الأصول'!I54="",0,'📋 سجل الأصول'!I54)),('📋 سجل الأصول'!H54-IF('📋 سجل الأصول'!I54="",0,'📋 سجل الأصول'!I54))*'📋 سجل الأصول'!J54/365*MAX(0,MIN(EOMONTH(DATE(2026,12,1),-1),IF('📋 سجل الأصول'!M54="",DATE(9999,12,31),'📋 سجل الأصول'!M54))-'📋 سجل الأصول'!G54+1))),0))</f>
        <v/>
      </c>
    </row>
    <row r="55" spans="1:18" ht="24.75" customHeight="1" x14ac:dyDescent="0.25">
      <c r="A55" s="18" t="str">
        <f>IF('📋 سجل الأصول'!C55="","",'📋 سجل الأصول'!A55)</f>
        <v/>
      </c>
      <c r="B55" s="18" t="str">
        <f>IF('📋 سجل الأصول'!C55="","",'📋 سجل الأصول'!B55)</f>
        <v/>
      </c>
      <c r="C55" s="36" t="str">
        <f>IF('📋 سجل الأصول'!C55="","",'📋 سجل الأصول'!C55)</f>
        <v/>
      </c>
      <c r="D55" s="18" t="str">
        <f>IF('📋 سجل الأصول'!C55="","",'📋 سجل الأصول'!E55)</f>
        <v/>
      </c>
      <c r="E55" s="37" t="str">
        <f>IF('📋 سجل الأصول'!C55="","",'📋 سجل الأصول'!G55)</f>
        <v/>
      </c>
      <c r="F55" s="25" t="str">
        <f>IF('📋 سجل الأصول'!C55="","",'📋 سجل الأصول'!H55)</f>
        <v/>
      </c>
      <c r="G55" s="25" t="str">
        <f>IF('📋 سجل الأصول'!C55="","",IFERROR(MAX(0,MIN(('📋 سجل الأصول'!H55-IF('📋 سجل الأصول'!I55="",0,'📋 سجل الأصول'!I55)),('📋 سجل الأصول'!H55-IF('📋 سجل الأصول'!I55="",0,'📋 سجل الأصول'!I55))*'📋 سجل الأصول'!J55/365*MAX(0,MIN(EOMONTH(DATE(2026,1,1),0),IF('📋 سجل الأصول'!M55="",DATE(9999,12,31),'📋 سجل الأصول'!M55))-'📋 سجل الأصول'!G55+1))-MIN(('📋 سجل الأصول'!H55-IF('📋 سجل الأصول'!I55="",0,'📋 سجل الأصول'!I55)),('📋 سجل الأصول'!H55-IF('📋 سجل الأصول'!I55="",0,'📋 سجل الأصول'!I55))*'📋 سجل الأصول'!J55/365*MAX(0,MIN(EOMONTH(DATE(2026,1,1),-1),IF('📋 سجل الأصول'!M55="",DATE(9999,12,31),'📋 سجل الأصول'!M55))-'📋 سجل الأصول'!G55+1))),0))</f>
        <v/>
      </c>
      <c r="H55" s="25" t="str">
        <f>IF('📋 سجل الأصول'!C55="","",IFERROR(MAX(0,MIN(('📋 سجل الأصول'!H55-IF('📋 سجل الأصول'!I55="",0,'📋 سجل الأصول'!I55)),('📋 سجل الأصول'!H55-IF('📋 سجل الأصول'!I55="",0,'📋 سجل الأصول'!I55))*'📋 سجل الأصول'!J55/365*MAX(0,MIN(EOMONTH(DATE(2026,2,1),0),IF('📋 سجل الأصول'!M55="",DATE(9999,12,31),'📋 سجل الأصول'!M55))-'📋 سجل الأصول'!G55+1))-MIN(('📋 سجل الأصول'!H55-IF('📋 سجل الأصول'!I55="",0,'📋 سجل الأصول'!I55)),('📋 سجل الأصول'!H55-IF('📋 سجل الأصول'!I55="",0,'📋 سجل الأصول'!I55))*'📋 سجل الأصول'!J55/365*MAX(0,MIN(EOMONTH(DATE(2026,2,1),-1),IF('📋 سجل الأصول'!M55="",DATE(9999,12,31),'📋 سجل الأصول'!M55))-'📋 سجل الأصول'!G55+1))),0))</f>
        <v/>
      </c>
      <c r="I55" s="25" t="str">
        <f>IF('📋 سجل الأصول'!C55="","",IFERROR(MAX(0,MIN(('📋 سجل الأصول'!H55-IF('📋 سجل الأصول'!I55="",0,'📋 سجل الأصول'!I55)),('📋 سجل الأصول'!H55-IF('📋 سجل الأصول'!I55="",0,'📋 سجل الأصول'!I55))*'📋 سجل الأصول'!J55/365*MAX(0,MIN(EOMONTH(DATE(2026,3,1),0),IF('📋 سجل الأصول'!M55="",DATE(9999,12,31),'📋 سجل الأصول'!M55))-'📋 سجل الأصول'!G55+1))-MIN(('📋 سجل الأصول'!H55-IF('📋 سجل الأصول'!I55="",0,'📋 سجل الأصول'!I55)),('📋 سجل الأصول'!H55-IF('📋 سجل الأصول'!I55="",0,'📋 سجل الأصول'!I55))*'📋 سجل الأصول'!J55/365*MAX(0,MIN(EOMONTH(DATE(2026,3,1),-1),IF('📋 سجل الأصول'!M55="",DATE(9999,12,31),'📋 سجل الأصول'!M55))-'📋 سجل الأصول'!G55+1))),0))</f>
        <v/>
      </c>
      <c r="J55" s="25" t="str">
        <f>IF('📋 سجل الأصول'!C55="","",IFERROR(MAX(0,MIN(('📋 سجل الأصول'!H55-IF('📋 سجل الأصول'!I55="",0,'📋 سجل الأصول'!I55)),('📋 سجل الأصول'!H55-IF('📋 سجل الأصول'!I55="",0,'📋 سجل الأصول'!I55))*'📋 سجل الأصول'!J55/365*MAX(0,MIN(EOMONTH(DATE(2026,4,1),0),IF('📋 سجل الأصول'!M55="",DATE(9999,12,31),'📋 سجل الأصول'!M55))-'📋 سجل الأصول'!G55+1))-MIN(('📋 سجل الأصول'!H55-IF('📋 سجل الأصول'!I55="",0,'📋 سجل الأصول'!I55)),('📋 سجل الأصول'!H55-IF('📋 سجل الأصول'!I55="",0,'📋 سجل الأصول'!I55))*'📋 سجل الأصول'!J55/365*MAX(0,MIN(EOMONTH(DATE(2026,4,1),-1),IF('📋 سجل الأصول'!M55="",DATE(9999,12,31),'📋 سجل الأصول'!M55))-'📋 سجل الأصول'!G55+1))),0))</f>
        <v/>
      </c>
      <c r="K55" s="25" t="str">
        <f>IF('📋 سجل الأصول'!C55="","",IFERROR(MAX(0,MIN(('📋 سجل الأصول'!H55-IF('📋 سجل الأصول'!I55="",0,'📋 سجل الأصول'!I55)),('📋 سجل الأصول'!H55-IF('📋 سجل الأصول'!I55="",0,'📋 سجل الأصول'!I55))*'📋 سجل الأصول'!J55/365*MAX(0,MIN(EOMONTH(DATE(2026,5,1),0),IF('📋 سجل الأصول'!M55="",DATE(9999,12,31),'📋 سجل الأصول'!M55))-'📋 سجل الأصول'!G55+1))-MIN(('📋 سجل الأصول'!H55-IF('📋 سجل الأصول'!I55="",0,'📋 سجل الأصول'!I55)),('📋 سجل الأصول'!H55-IF('📋 سجل الأصول'!I55="",0,'📋 سجل الأصول'!I55))*'📋 سجل الأصول'!J55/365*MAX(0,MIN(EOMONTH(DATE(2026,5,1),-1),IF('📋 سجل الأصول'!M55="",DATE(9999,12,31),'📋 سجل الأصول'!M55))-'📋 سجل الأصول'!G55+1))),0))</f>
        <v/>
      </c>
      <c r="L55" s="25" t="str">
        <f>IF('📋 سجل الأصول'!C55="","",IFERROR(MAX(0,MIN(('📋 سجل الأصول'!H55-IF('📋 سجل الأصول'!I55="",0,'📋 سجل الأصول'!I55)),('📋 سجل الأصول'!H55-IF('📋 سجل الأصول'!I55="",0,'📋 سجل الأصول'!I55))*'📋 سجل الأصول'!J55/365*MAX(0,MIN(EOMONTH(DATE(2026,6,1),0),IF('📋 سجل الأصول'!M55="",DATE(9999,12,31),'📋 سجل الأصول'!M55))-'📋 سجل الأصول'!G55+1))-MIN(('📋 سجل الأصول'!H55-IF('📋 سجل الأصول'!I55="",0,'📋 سجل الأصول'!I55)),('📋 سجل الأصول'!H55-IF('📋 سجل الأصول'!I55="",0,'📋 سجل الأصول'!I55))*'📋 سجل الأصول'!J55/365*MAX(0,MIN(EOMONTH(DATE(2026,6,1),-1),IF('📋 سجل الأصول'!M55="",DATE(9999,12,31),'📋 سجل الأصول'!M55))-'📋 سجل الأصول'!G55+1))),0))</f>
        <v/>
      </c>
      <c r="M55" s="25" t="str">
        <f>IF('📋 سجل الأصول'!C55="","",IFERROR(MAX(0,MIN(('📋 سجل الأصول'!H55-IF('📋 سجل الأصول'!I55="",0,'📋 سجل الأصول'!I55)),('📋 سجل الأصول'!H55-IF('📋 سجل الأصول'!I55="",0,'📋 سجل الأصول'!I55))*'📋 سجل الأصول'!J55/365*MAX(0,MIN(EOMONTH(DATE(2026,7,1),0),IF('📋 سجل الأصول'!M55="",DATE(9999,12,31),'📋 سجل الأصول'!M55))-'📋 سجل الأصول'!G55+1))-MIN(('📋 سجل الأصول'!H55-IF('📋 سجل الأصول'!I55="",0,'📋 سجل الأصول'!I55)),('📋 سجل الأصول'!H55-IF('📋 سجل الأصول'!I55="",0,'📋 سجل الأصول'!I55))*'📋 سجل الأصول'!J55/365*MAX(0,MIN(EOMONTH(DATE(2026,7,1),-1),IF('📋 سجل الأصول'!M55="",DATE(9999,12,31),'📋 سجل الأصول'!M55))-'📋 سجل الأصول'!G55+1))),0))</f>
        <v/>
      </c>
      <c r="N55" s="25" t="str">
        <f>IF('📋 سجل الأصول'!C55="","",IFERROR(MAX(0,MIN(('📋 سجل الأصول'!H55-IF('📋 سجل الأصول'!I55="",0,'📋 سجل الأصول'!I55)),('📋 سجل الأصول'!H55-IF('📋 سجل الأصول'!I55="",0,'📋 سجل الأصول'!I55))*'📋 سجل الأصول'!J55/365*MAX(0,MIN(EOMONTH(DATE(2026,8,1),0),IF('📋 سجل الأصول'!M55="",DATE(9999,12,31),'📋 سجل الأصول'!M55))-'📋 سجل الأصول'!G55+1))-MIN(('📋 سجل الأصول'!H55-IF('📋 سجل الأصول'!I55="",0,'📋 سجل الأصول'!I55)),('📋 سجل الأصول'!H55-IF('📋 سجل الأصول'!I55="",0,'📋 سجل الأصول'!I55))*'📋 سجل الأصول'!J55/365*MAX(0,MIN(EOMONTH(DATE(2026,8,1),-1),IF('📋 سجل الأصول'!M55="",DATE(9999,12,31),'📋 سجل الأصول'!M55))-'📋 سجل الأصول'!G55+1))),0))</f>
        <v/>
      </c>
      <c r="O55" s="25" t="str">
        <f>IF('📋 سجل الأصول'!C55="","",IFERROR(MAX(0,MIN(('📋 سجل الأصول'!H55-IF('📋 سجل الأصول'!I55="",0,'📋 سجل الأصول'!I55)),('📋 سجل الأصول'!H55-IF('📋 سجل الأصول'!I55="",0,'📋 سجل الأصول'!I55))*'📋 سجل الأصول'!J55/365*MAX(0,MIN(EOMONTH(DATE(2026,9,1),0),IF('📋 سجل الأصول'!M55="",DATE(9999,12,31),'📋 سجل الأصول'!M55))-'📋 سجل الأصول'!G55+1))-MIN(('📋 سجل الأصول'!H55-IF('📋 سجل الأصول'!I55="",0,'📋 سجل الأصول'!I55)),('📋 سجل الأصول'!H55-IF('📋 سجل الأصول'!I55="",0,'📋 سجل الأصول'!I55))*'📋 سجل الأصول'!J55/365*MAX(0,MIN(EOMONTH(DATE(2026,9,1),-1),IF('📋 سجل الأصول'!M55="",DATE(9999,12,31),'📋 سجل الأصول'!M55))-'📋 سجل الأصول'!G55+1))),0))</f>
        <v/>
      </c>
      <c r="P55" s="25" t="str">
        <f>IF('📋 سجل الأصول'!C55="","",IFERROR(MAX(0,MIN(('📋 سجل الأصول'!H55-IF('📋 سجل الأصول'!I55="",0,'📋 سجل الأصول'!I55)),('📋 سجل الأصول'!H55-IF('📋 سجل الأصول'!I55="",0,'📋 سجل الأصول'!I55))*'📋 سجل الأصول'!J55/365*MAX(0,MIN(EOMONTH(DATE(2026,10,1),0),IF('📋 سجل الأصول'!M55="",DATE(9999,12,31),'📋 سجل الأصول'!M55))-'📋 سجل الأصول'!G55+1))-MIN(('📋 سجل الأصول'!H55-IF('📋 سجل الأصول'!I55="",0,'📋 سجل الأصول'!I55)),('📋 سجل الأصول'!H55-IF('📋 سجل الأصول'!I55="",0,'📋 سجل الأصول'!I55))*'📋 سجل الأصول'!J55/365*MAX(0,MIN(EOMONTH(DATE(2026,10,1),-1),IF('📋 سجل الأصول'!M55="",DATE(9999,12,31),'📋 سجل الأصول'!M55))-'📋 سجل الأصول'!G55+1))),0))</f>
        <v/>
      </c>
      <c r="Q55" s="25" t="str">
        <f>IF('📋 سجل الأصول'!C55="","",IFERROR(MAX(0,MIN(('📋 سجل الأصول'!H55-IF('📋 سجل الأصول'!I55="",0,'📋 سجل الأصول'!I55)),('📋 سجل الأصول'!H55-IF('📋 سجل الأصول'!I55="",0,'📋 سجل الأصول'!I55))*'📋 سجل الأصول'!J55/365*MAX(0,MIN(EOMONTH(DATE(2026,11,1),0),IF('📋 سجل الأصول'!M55="",DATE(9999,12,31),'📋 سجل الأصول'!M55))-'📋 سجل الأصول'!G55+1))-MIN(('📋 سجل الأصول'!H55-IF('📋 سجل الأصول'!I55="",0,'📋 سجل الأصول'!I55)),('📋 سجل الأصول'!H55-IF('📋 سجل الأصول'!I55="",0,'📋 سجل الأصول'!I55))*'📋 سجل الأصول'!J55/365*MAX(0,MIN(EOMONTH(DATE(2026,11,1),-1),IF('📋 سجل الأصول'!M55="",DATE(9999,12,31),'📋 سجل الأصول'!M55))-'📋 سجل الأصول'!G55+1))),0))</f>
        <v/>
      </c>
      <c r="R55" s="25" t="str">
        <f>IF('📋 سجل الأصول'!C55="","",IFERROR(MAX(0,MIN(('📋 سجل الأصول'!H55-IF('📋 سجل الأصول'!I55="",0,'📋 سجل الأصول'!I55)),('📋 سجل الأصول'!H55-IF('📋 سجل الأصول'!I55="",0,'📋 سجل الأصول'!I55))*'📋 سجل الأصول'!J55/365*MAX(0,MIN(EOMONTH(DATE(2026,12,1),0),IF('📋 سجل الأصول'!M55="",DATE(9999,12,31),'📋 سجل الأصول'!M55))-'📋 سجل الأصول'!G55+1))-MIN(('📋 سجل الأصول'!H55-IF('📋 سجل الأصول'!I55="",0,'📋 سجل الأصول'!I55)),('📋 سجل الأصول'!H55-IF('📋 سجل الأصول'!I55="",0,'📋 سجل الأصول'!I55))*'📋 سجل الأصول'!J55/365*MAX(0,MIN(EOMONTH(DATE(2026,12,1),-1),IF('📋 سجل الأصول'!M55="",DATE(9999,12,31),'📋 سجل الأصول'!M55))-'📋 سجل الأصول'!G55+1))),0))</f>
        <v/>
      </c>
    </row>
    <row r="56" spans="1:18" ht="24.75" customHeight="1" x14ac:dyDescent="0.25">
      <c r="A56" s="26" t="str">
        <f>IF('📋 سجل الأصول'!C56="","",'📋 سجل الأصول'!A56)</f>
        <v/>
      </c>
      <c r="B56" s="26" t="str">
        <f>IF('📋 سجل الأصول'!C56="","",'📋 سجل الأصول'!B56)</f>
        <v/>
      </c>
      <c r="C56" s="38" t="str">
        <f>IF('📋 سجل الأصول'!C56="","",'📋 سجل الأصول'!C56)</f>
        <v/>
      </c>
      <c r="D56" s="26" t="str">
        <f>IF('📋 سجل الأصول'!C56="","",'📋 سجل الأصول'!E56)</f>
        <v/>
      </c>
      <c r="E56" s="39" t="str">
        <f>IF('📋 سجل الأصول'!C56="","",'📋 سجل الأصول'!G56)</f>
        <v/>
      </c>
      <c r="F56" s="33" t="str">
        <f>IF('📋 سجل الأصول'!C56="","",'📋 سجل الأصول'!H56)</f>
        <v/>
      </c>
      <c r="G56" s="33" t="str">
        <f>IF('📋 سجل الأصول'!C56="","",IFERROR(MAX(0,MIN(('📋 سجل الأصول'!H56-IF('📋 سجل الأصول'!I56="",0,'📋 سجل الأصول'!I56)),('📋 سجل الأصول'!H56-IF('📋 سجل الأصول'!I56="",0,'📋 سجل الأصول'!I56))*'📋 سجل الأصول'!J56/365*MAX(0,MIN(EOMONTH(DATE(2026,1,1),0),IF('📋 سجل الأصول'!M56="",DATE(9999,12,31),'📋 سجل الأصول'!M56))-'📋 سجل الأصول'!G56+1))-MIN(('📋 سجل الأصول'!H56-IF('📋 سجل الأصول'!I56="",0,'📋 سجل الأصول'!I56)),('📋 سجل الأصول'!H56-IF('📋 سجل الأصول'!I56="",0,'📋 سجل الأصول'!I56))*'📋 سجل الأصول'!J56/365*MAX(0,MIN(EOMONTH(DATE(2026,1,1),-1),IF('📋 سجل الأصول'!M56="",DATE(9999,12,31),'📋 سجل الأصول'!M56))-'📋 سجل الأصول'!G56+1))),0))</f>
        <v/>
      </c>
      <c r="H56" s="33" t="str">
        <f>IF('📋 سجل الأصول'!C56="","",IFERROR(MAX(0,MIN(('📋 سجل الأصول'!H56-IF('📋 سجل الأصول'!I56="",0,'📋 سجل الأصول'!I56)),('📋 سجل الأصول'!H56-IF('📋 سجل الأصول'!I56="",0,'📋 سجل الأصول'!I56))*'📋 سجل الأصول'!J56/365*MAX(0,MIN(EOMONTH(DATE(2026,2,1),0),IF('📋 سجل الأصول'!M56="",DATE(9999,12,31),'📋 سجل الأصول'!M56))-'📋 سجل الأصول'!G56+1))-MIN(('📋 سجل الأصول'!H56-IF('📋 سجل الأصول'!I56="",0,'📋 سجل الأصول'!I56)),('📋 سجل الأصول'!H56-IF('📋 سجل الأصول'!I56="",0,'📋 سجل الأصول'!I56))*'📋 سجل الأصول'!J56/365*MAX(0,MIN(EOMONTH(DATE(2026,2,1),-1),IF('📋 سجل الأصول'!M56="",DATE(9999,12,31),'📋 سجل الأصول'!M56))-'📋 سجل الأصول'!G56+1))),0))</f>
        <v/>
      </c>
      <c r="I56" s="33" t="str">
        <f>IF('📋 سجل الأصول'!C56="","",IFERROR(MAX(0,MIN(('📋 سجل الأصول'!H56-IF('📋 سجل الأصول'!I56="",0,'📋 سجل الأصول'!I56)),('📋 سجل الأصول'!H56-IF('📋 سجل الأصول'!I56="",0,'📋 سجل الأصول'!I56))*'📋 سجل الأصول'!J56/365*MAX(0,MIN(EOMONTH(DATE(2026,3,1),0),IF('📋 سجل الأصول'!M56="",DATE(9999,12,31),'📋 سجل الأصول'!M56))-'📋 سجل الأصول'!G56+1))-MIN(('📋 سجل الأصول'!H56-IF('📋 سجل الأصول'!I56="",0,'📋 سجل الأصول'!I56)),('📋 سجل الأصول'!H56-IF('📋 سجل الأصول'!I56="",0,'📋 سجل الأصول'!I56))*'📋 سجل الأصول'!J56/365*MAX(0,MIN(EOMONTH(DATE(2026,3,1),-1),IF('📋 سجل الأصول'!M56="",DATE(9999,12,31),'📋 سجل الأصول'!M56))-'📋 سجل الأصول'!G56+1))),0))</f>
        <v/>
      </c>
      <c r="J56" s="33" t="str">
        <f>IF('📋 سجل الأصول'!C56="","",IFERROR(MAX(0,MIN(('📋 سجل الأصول'!H56-IF('📋 سجل الأصول'!I56="",0,'📋 سجل الأصول'!I56)),('📋 سجل الأصول'!H56-IF('📋 سجل الأصول'!I56="",0,'📋 سجل الأصول'!I56))*'📋 سجل الأصول'!J56/365*MAX(0,MIN(EOMONTH(DATE(2026,4,1),0),IF('📋 سجل الأصول'!M56="",DATE(9999,12,31),'📋 سجل الأصول'!M56))-'📋 سجل الأصول'!G56+1))-MIN(('📋 سجل الأصول'!H56-IF('📋 سجل الأصول'!I56="",0,'📋 سجل الأصول'!I56)),('📋 سجل الأصول'!H56-IF('📋 سجل الأصول'!I56="",0,'📋 سجل الأصول'!I56))*'📋 سجل الأصول'!J56/365*MAX(0,MIN(EOMONTH(DATE(2026,4,1),-1),IF('📋 سجل الأصول'!M56="",DATE(9999,12,31),'📋 سجل الأصول'!M56))-'📋 سجل الأصول'!G56+1))),0))</f>
        <v/>
      </c>
      <c r="K56" s="33" t="str">
        <f>IF('📋 سجل الأصول'!C56="","",IFERROR(MAX(0,MIN(('📋 سجل الأصول'!H56-IF('📋 سجل الأصول'!I56="",0,'📋 سجل الأصول'!I56)),('📋 سجل الأصول'!H56-IF('📋 سجل الأصول'!I56="",0,'📋 سجل الأصول'!I56))*'📋 سجل الأصول'!J56/365*MAX(0,MIN(EOMONTH(DATE(2026,5,1),0),IF('📋 سجل الأصول'!M56="",DATE(9999,12,31),'📋 سجل الأصول'!M56))-'📋 سجل الأصول'!G56+1))-MIN(('📋 سجل الأصول'!H56-IF('📋 سجل الأصول'!I56="",0,'📋 سجل الأصول'!I56)),('📋 سجل الأصول'!H56-IF('📋 سجل الأصول'!I56="",0,'📋 سجل الأصول'!I56))*'📋 سجل الأصول'!J56/365*MAX(0,MIN(EOMONTH(DATE(2026,5,1),-1),IF('📋 سجل الأصول'!M56="",DATE(9999,12,31),'📋 سجل الأصول'!M56))-'📋 سجل الأصول'!G56+1))),0))</f>
        <v/>
      </c>
      <c r="L56" s="33" t="str">
        <f>IF('📋 سجل الأصول'!C56="","",IFERROR(MAX(0,MIN(('📋 سجل الأصول'!H56-IF('📋 سجل الأصول'!I56="",0,'📋 سجل الأصول'!I56)),('📋 سجل الأصول'!H56-IF('📋 سجل الأصول'!I56="",0,'📋 سجل الأصول'!I56))*'📋 سجل الأصول'!J56/365*MAX(0,MIN(EOMONTH(DATE(2026,6,1),0),IF('📋 سجل الأصول'!M56="",DATE(9999,12,31),'📋 سجل الأصول'!M56))-'📋 سجل الأصول'!G56+1))-MIN(('📋 سجل الأصول'!H56-IF('📋 سجل الأصول'!I56="",0,'📋 سجل الأصول'!I56)),('📋 سجل الأصول'!H56-IF('📋 سجل الأصول'!I56="",0,'📋 سجل الأصول'!I56))*'📋 سجل الأصول'!J56/365*MAX(0,MIN(EOMONTH(DATE(2026,6,1),-1),IF('📋 سجل الأصول'!M56="",DATE(9999,12,31),'📋 سجل الأصول'!M56))-'📋 سجل الأصول'!G56+1))),0))</f>
        <v/>
      </c>
      <c r="M56" s="33" t="str">
        <f>IF('📋 سجل الأصول'!C56="","",IFERROR(MAX(0,MIN(('📋 سجل الأصول'!H56-IF('📋 سجل الأصول'!I56="",0,'📋 سجل الأصول'!I56)),('📋 سجل الأصول'!H56-IF('📋 سجل الأصول'!I56="",0,'📋 سجل الأصول'!I56))*'📋 سجل الأصول'!J56/365*MAX(0,MIN(EOMONTH(DATE(2026,7,1),0),IF('📋 سجل الأصول'!M56="",DATE(9999,12,31),'📋 سجل الأصول'!M56))-'📋 سجل الأصول'!G56+1))-MIN(('📋 سجل الأصول'!H56-IF('📋 سجل الأصول'!I56="",0,'📋 سجل الأصول'!I56)),('📋 سجل الأصول'!H56-IF('📋 سجل الأصول'!I56="",0,'📋 سجل الأصول'!I56))*'📋 سجل الأصول'!J56/365*MAX(0,MIN(EOMONTH(DATE(2026,7,1),-1),IF('📋 سجل الأصول'!M56="",DATE(9999,12,31),'📋 سجل الأصول'!M56))-'📋 سجل الأصول'!G56+1))),0))</f>
        <v/>
      </c>
      <c r="N56" s="33" t="str">
        <f>IF('📋 سجل الأصول'!C56="","",IFERROR(MAX(0,MIN(('📋 سجل الأصول'!H56-IF('📋 سجل الأصول'!I56="",0,'📋 سجل الأصول'!I56)),('📋 سجل الأصول'!H56-IF('📋 سجل الأصول'!I56="",0,'📋 سجل الأصول'!I56))*'📋 سجل الأصول'!J56/365*MAX(0,MIN(EOMONTH(DATE(2026,8,1),0),IF('📋 سجل الأصول'!M56="",DATE(9999,12,31),'📋 سجل الأصول'!M56))-'📋 سجل الأصول'!G56+1))-MIN(('📋 سجل الأصول'!H56-IF('📋 سجل الأصول'!I56="",0,'📋 سجل الأصول'!I56)),('📋 سجل الأصول'!H56-IF('📋 سجل الأصول'!I56="",0,'📋 سجل الأصول'!I56))*'📋 سجل الأصول'!J56/365*MAX(0,MIN(EOMONTH(DATE(2026,8,1),-1),IF('📋 سجل الأصول'!M56="",DATE(9999,12,31),'📋 سجل الأصول'!M56))-'📋 سجل الأصول'!G56+1))),0))</f>
        <v/>
      </c>
      <c r="O56" s="33" t="str">
        <f>IF('📋 سجل الأصول'!C56="","",IFERROR(MAX(0,MIN(('📋 سجل الأصول'!H56-IF('📋 سجل الأصول'!I56="",0,'📋 سجل الأصول'!I56)),('📋 سجل الأصول'!H56-IF('📋 سجل الأصول'!I56="",0,'📋 سجل الأصول'!I56))*'📋 سجل الأصول'!J56/365*MAX(0,MIN(EOMONTH(DATE(2026,9,1),0),IF('📋 سجل الأصول'!M56="",DATE(9999,12,31),'📋 سجل الأصول'!M56))-'📋 سجل الأصول'!G56+1))-MIN(('📋 سجل الأصول'!H56-IF('📋 سجل الأصول'!I56="",0,'📋 سجل الأصول'!I56)),('📋 سجل الأصول'!H56-IF('📋 سجل الأصول'!I56="",0,'📋 سجل الأصول'!I56))*'📋 سجل الأصول'!J56/365*MAX(0,MIN(EOMONTH(DATE(2026,9,1),-1),IF('📋 سجل الأصول'!M56="",DATE(9999,12,31),'📋 سجل الأصول'!M56))-'📋 سجل الأصول'!G56+1))),0))</f>
        <v/>
      </c>
      <c r="P56" s="33" t="str">
        <f>IF('📋 سجل الأصول'!C56="","",IFERROR(MAX(0,MIN(('📋 سجل الأصول'!H56-IF('📋 سجل الأصول'!I56="",0,'📋 سجل الأصول'!I56)),('📋 سجل الأصول'!H56-IF('📋 سجل الأصول'!I56="",0,'📋 سجل الأصول'!I56))*'📋 سجل الأصول'!J56/365*MAX(0,MIN(EOMONTH(DATE(2026,10,1),0),IF('📋 سجل الأصول'!M56="",DATE(9999,12,31),'📋 سجل الأصول'!M56))-'📋 سجل الأصول'!G56+1))-MIN(('📋 سجل الأصول'!H56-IF('📋 سجل الأصول'!I56="",0,'📋 سجل الأصول'!I56)),('📋 سجل الأصول'!H56-IF('📋 سجل الأصول'!I56="",0,'📋 سجل الأصول'!I56))*'📋 سجل الأصول'!J56/365*MAX(0,MIN(EOMONTH(DATE(2026,10,1),-1),IF('📋 سجل الأصول'!M56="",DATE(9999,12,31),'📋 سجل الأصول'!M56))-'📋 سجل الأصول'!G56+1))),0))</f>
        <v/>
      </c>
      <c r="Q56" s="33" t="str">
        <f>IF('📋 سجل الأصول'!C56="","",IFERROR(MAX(0,MIN(('📋 سجل الأصول'!H56-IF('📋 سجل الأصول'!I56="",0,'📋 سجل الأصول'!I56)),('📋 سجل الأصول'!H56-IF('📋 سجل الأصول'!I56="",0,'📋 سجل الأصول'!I56))*'📋 سجل الأصول'!J56/365*MAX(0,MIN(EOMONTH(DATE(2026,11,1),0),IF('📋 سجل الأصول'!M56="",DATE(9999,12,31),'📋 سجل الأصول'!M56))-'📋 سجل الأصول'!G56+1))-MIN(('📋 سجل الأصول'!H56-IF('📋 سجل الأصول'!I56="",0,'📋 سجل الأصول'!I56)),('📋 سجل الأصول'!H56-IF('📋 سجل الأصول'!I56="",0,'📋 سجل الأصول'!I56))*'📋 سجل الأصول'!J56/365*MAX(0,MIN(EOMONTH(DATE(2026,11,1),-1),IF('📋 سجل الأصول'!M56="",DATE(9999,12,31),'📋 سجل الأصول'!M56))-'📋 سجل الأصول'!G56+1))),0))</f>
        <v/>
      </c>
      <c r="R56" s="33" t="str">
        <f>IF('📋 سجل الأصول'!C56="","",IFERROR(MAX(0,MIN(('📋 سجل الأصول'!H56-IF('📋 سجل الأصول'!I56="",0,'📋 سجل الأصول'!I56)),('📋 سجل الأصول'!H56-IF('📋 سجل الأصول'!I56="",0,'📋 سجل الأصول'!I56))*'📋 سجل الأصول'!J56/365*MAX(0,MIN(EOMONTH(DATE(2026,12,1),0),IF('📋 سجل الأصول'!M56="",DATE(9999,12,31),'📋 سجل الأصول'!M56))-'📋 سجل الأصول'!G56+1))-MIN(('📋 سجل الأصول'!H56-IF('📋 سجل الأصول'!I56="",0,'📋 سجل الأصول'!I56)),('📋 سجل الأصول'!H56-IF('📋 سجل الأصول'!I56="",0,'📋 سجل الأصول'!I56))*'📋 سجل الأصول'!J56/365*MAX(0,MIN(EOMONTH(DATE(2026,12,1),-1),IF('📋 سجل الأصول'!M56="",DATE(9999,12,31),'📋 سجل الأصول'!M56))-'📋 سجل الأصول'!G56+1))),0))</f>
        <v/>
      </c>
    </row>
    <row r="57" spans="1:18" ht="24.75" customHeight="1" x14ac:dyDescent="0.25">
      <c r="A57" s="18" t="str">
        <f>IF('📋 سجل الأصول'!C57="","",'📋 سجل الأصول'!A57)</f>
        <v/>
      </c>
      <c r="B57" s="18" t="str">
        <f>IF('📋 سجل الأصول'!C57="","",'📋 سجل الأصول'!B57)</f>
        <v/>
      </c>
      <c r="C57" s="36" t="str">
        <f>IF('📋 سجل الأصول'!C57="","",'📋 سجل الأصول'!C57)</f>
        <v/>
      </c>
      <c r="D57" s="18" t="str">
        <f>IF('📋 سجل الأصول'!C57="","",'📋 سجل الأصول'!E57)</f>
        <v/>
      </c>
      <c r="E57" s="37" t="str">
        <f>IF('📋 سجل الأصول'!C57="","",'📋 سجل الأصول'!G57)</f>
        <v/>
      </c>
      <c r="F57" s="25" t="str">
        <f>IF('📋 سجل الأصول'!C57="","",'📋 سجل الأصول'!H57)</f>
        <v/>
      </c>
      <c r="G57" s="25" t="str">
        <f>IF('📋 سجل الأصول'!C57="","",IFERROR(MAX(0,MIN(('📋 سجل الأصول'!H57-IF('📋 سجل الأصول'!I57="",0,'📋 سجل الأصول'!I57)),('📋 سجل الأصول'!H57-IF('📋 سجل الأصول'!I57="",0,'📋 سجل الأصول'!I57))*'📋 سجل الأصول'!J57/365*MAX(0,MIN(EOMONTH(DATE(2026,1,1),0),IF('📋 سجل الأصول'!M57="",DATE(9999,12,31),'📋 سجل الأصول'!M57))-'📋 سجل الأصول'!G57+1))-MIN(('📋 سجل الأصول'!H57-IF('📋 سجل الأصول'!I57="",0,'📋 سجل الأصول'!I57)),('📋 سجل الأصول'!H57-IF('📋 سجل الأصول'!I57="",0,'📋 سجل الأصول'!I57))*'📋 سجل الأصول'!J57/365*MAX(0,MIN(EOMONTH(DATE(2026,1,1),-1),IF('📋 سجل الأصول'!M57="",DATE(9999,12,31),'📋 سجل الأصول'!M57))-'📋 سجل الأصول'!G57+1))),0))</f>
        <v/>
      </c>
      <c r="H57" s="25" t="str">
        <f>IF('📋 سجل الأصول'!C57="","",IFERROR(MAX(0,MIN(('📋 سجل الأصول'!H57-IF('📋 سجل الأصول'!I57="",0,'📋 سجل الأصول'!I57)),('📋 سجل الأصول'!H57-IF('📋 سجل الأصول'!I57="",0,'📋 سجل الأصول'!I57))*'📋 سجل الأصول'!J57/365*MAX(0,MIN(EOMONTH(DATE(2026,2,1),0),IF('📋 سجل الأصول'!M57="",DATE(9999,12,31),'📋 سجل الأصول'!M57))-'📋 سجل الأصول'!G57+1))-MIN(('📋 سجل الأصول'!H57-IF('📋 سجل الأصول'!I57="",0,'📋 سجل الأصول'!I57)),('📋 سجل الأصول'!H57-IF('📋 سجل الأصول'!I57="",0,'📋 سجل الأصول'!I57))*'📋 سجل الأصول'!J57/365*MAX(0,MIN(EOMONTH(DATE(2026,2,1),-1),IF('📋 سجل الأصول'!M57="",DATE(9999,12,31),'📋 سجل الأصول'!M57))-'📋 سجل الأصول'!G57+1))),0))</f>
        <v/>
      </c>
      <c r="I57" s="25" t="str">
        <f>IF('📋 سجل الأصول'!C57="","",IFERROR(MAX(0,MIN(('📋 سجل الأصول'!H57-IF('📋 سجل الأصول'!I57="",0,'📋 سجل الأصول'!I57)),('📋 سجل الأصول'!H57-IF('📋 سجل الأصول'!I57="",0,'📋 سجل الأصول'!I57))*'📋 سجل الأصول'!J57/365*MAX(0,MIN(EOMONTH(DATE(2026,3,1),0),IF('📋 سجل الأصول'!M57="",DATE(9999,12,31),'📋 سجل الأصول'!M57))-'📋 سجل الأصول'!G57+1))-MIN(('📋 سجل الأصول'!H57-IF('📋 سجل الأصول'!I57="",0,'📋 سجل الأصول'!I57)),('📋 سجل الأصول'!H57-IF('📋 سجل الأصول'!I57="",0,'📋 سجل الأصول'!I57))*'📋 سجل الأصول'!J57/365*MAX(0,MIN(EOMONTH(DATE(2026,3,1),-1),IF('📋 سجل الأصول'!M57="",DATE(9999,12,31),'📋 سجل الأصول'!M57))-'📋 سجل الأصول'!G57+1))),0))</f>
        <v/>
      </c>
      <c r="J57" s="25" t="str">
        <f>IF('📋 سجل الأصول'!C57="","",IFERROR(MAX(0,MIN(('📋 سجل الأصول'!H57-IF('📋 سجل الأصول'!I57="",0,'📋 سجل الأصول'!I57)),('📋 سجل الأصول'!H57-IF('📋 سجل الأصول'!I57="",0,'📋 سجل الأصول'!I57))*'📋 سجل الأصول'!J57/365*MAX(0,MIN(EOMONTH(DATE(2026,4,1),0),IF('📋 سجل الأصول'!M57="",DATE(9999,12,31),'📋 سجل الأصول'!M57))-'📋 سجل الأصول'!G57+1))-MIN(('📋 سجل الأصول'!H57-IF('📋 سجل الأصول'!I57="",0,'📋 سجل الأصول'!I57)),('📋 سجل الأصول'!H57-IF('📋 سجل الأصول'!I57="",0,'📋 سجل الأصول'!I57))*'📋 سجل الأصول'!J57/365*MAX(0,MIN(EOMONTH(DATE(2026,4,1),-1),IF('📋 سجل الأصول'!M57="",DATE(9999,12,31),'📋 سجل الأصول'!M57))-'📋 سجل الأصول'!G57+1))),0))</f>
        <v/>
      </c>
      <c r="K57" s="25" t="str">
        <f>IF('📋 سجل الأصول'!C57="","",IFERROR(MAX(0,MIN(('📋 سجل الأصول'!H57-IF('📋 سجل الأصول'!I57="",0,'📋 سجل الأصول'!I57)),('📋 سجل الأصول'!H57-IF('📋 سجل الأصول'!I57="",0,'📋 سجل الأصول'!I57))*'📋 سجل الأصول'!J57/365*MAX(0,MIN(EOMONTH(DATE(2026,5,1),0),IF('📋 سجل الأصول'!M57="",DATE(9999,12,31),'📋 سجل الأصول'!M57))-'📋 سجل الأصول'!G57+1))-MIN(('📋 سجل الأصول'!H57-IF('📋 سجل الأصول'!I57="",0,'📋 سجل الأصول'!I57)),('📋 سجل الأصول'!H57-IF('📋 سجل الأصول'!I57="",0,'📋 سجل الأصول'!I57))*'📋 سجل الأصول'!J57/365*MAX(0,MIN(EOMONTH(DATE(2026,5,1),-1),IF('📋 سجل الأصول'!M57="",DATE(9999,12,31),'📋 سجل الأصول'!M57))-'📋 سجل الأصول'!G57+1))),0))</f>
        <v/>
      </c>
      <c r="L57" s="25" t="str">
        <f>IF('📋 سجل الأصول'!C57="","",IFERROR(MAX(0,MIN(('📋 سجل الأصول'!H57-IF('📋 سجل الأصول'!I57="",0,'📋 سجل الأصول'!I57)),('📋 سجل الأصول'!H57-IF('📋 سجل الأصول'!I57="",0,'📋 سجل الأصول'!I57))*'📋 سجل الأصول'!J57/365*MAX(0,MIN(EOMONTH(DATE(2026,6,1),0),IF('📋 سجل الأصول'!M57="",DATE(9999,12,31),'📋 سجل الأصول'!M57))-'📋 سجل الأصول'!G57+1))-MIN(('📋 سجل الأصول'!H57-IF('📋 سجل الأصول'!I57="",0,'📋 سجل الأصول'!I57)),('📋 سجل الأصول'!H57-IF('📋 سجل الأصول'!I57="",0,'📋 سجل الأصول'!I57))*'📋 سجل الأصول'!J57/365*MAX(0,MIN(EOMONTH(DATE(2026,6,1),-1),IF('📋 سجل الأصول'!M57="",DATE(9999,12,31),'📋 سجل الأصول'!M57))-'📋 سجل الأصول'!G57+1))),0))</f>
        <v/>
      </c>
      <c r="M57" s="25" t="str">
        <f>IF('📋 سجل الأصول'!C57="","",IFERROR(MAX(0,MIN(('📋 سجل الأصول'!H57-IF('📋 سجل الأصول'!I57="",0,'📋 سجل الأصول'!I57)),('📋 سجل الأصول'!H57-IF('📋 سجل الأصول'!I57="",0,'📋 سجل الأصول'!I57))*'📋 سجل الأصول'!J57/365*MAX(0,MIN(EOMONTH(DATE(2026,7,1),0),IF('📋 سجل الأصول'!M57="",DATE(9999,12,31),'📋 سجل الأصول'!M57))-'📋 سجل الأصول'!G57+1))-MIN(('📋 سجل الأصول'!H57-IF('📋 سجل الأصول'!I57="",0,'📋 سجل الأصول'!I57)),('📋 سجل الأصول'!H57-IF('📋 سجل الأصول'!I57="",0,'📋 سجل الأصول'!I57))*'📋 سجل الأصول'!J57/365*MAX(0,MIN(EOMONTH(DATE(2026,7,1),-1),IF('📋 سجل الأصول'!M57="",DATE(9999,12,31),'📋 سجل الأصول'!M57))-'📋 سجل الأصول'!G57+1))),0))</f>
        <v/>
      </c>
      <c r="N57" s="25" t="str">
        <f>IF('📋 سجل الأصول'!C57="","",IFERROR(MAX(0,MIN(('📋 سجل الأصول'!H57-IF('📋 سجل الأصول'!I57="",0,'📋 سجل الأصول'!I57)),('📋 سجل الأصول'!H57-IF('📋 سجل الأصول'!I57="",0,'📋 سجل الأصول'!I57))*'📋 سجل الأصول'!J57/365*MAX(0,MIN(EOMONTH(DATE(2026,8,1),0),IF('📋 سجل الأصول'!M57="",DATE(9999,12,31),'📋 سجل الأصول'!M57))-'📋 سجل الأصول'!G57+1))-MIN(('📋 سجل الأصول'!H57-IF('📋 سجل الأصول'!I57="",0,'📋 سجل الأصول'!I57)),('📋 سجل الأصول'!H57-IF('📋 سجل الأصول'!I57="",0,'📋 سجل الأصول'!I57))*'📋 سجل الأصول'!J57/365*MAX(0,MIN(EOMONTH(DATE(2026,8,1),-1),IF('📋 سجل الأصول'!M57="",DATE(9999,12,31),'📋 سجل الأصول'!M57))-'📋 سجل الأصول'!G57+1))),0))</f>
        <v/>
      </c>
      <c r="O57" s="25" t="str">
        <f>IF('📋 سجل الأصول'!C57="","",IFERROR(MAX(0,MIN(('📋 سجل الأصول'!H57-IF('📋 سجل الأصول'!I57="",0,'📋 سجل الأصول'!I57)),('📋 سجل الأصول'!H57-IF('📋 سجل الأصول'!I57="",0,'📋 سجل الأصول'!I57))*'📋 سجل الأصول'!J57/365*MAX(0,MIN(EOMONTH(DATE(2026,9,1),0),IF('📋 سجل الأصول'!M57="",DATE(9999,12,31),'📋 سجل الأصول'!M57))-'📋 سجل الأصول'!G57+1))-MIN(('📋 سجل الأصول'!H57-IF('📋 سجل الأصول'!I57="",0,'📋 سجل الأصول'!I57)),('📋 سجل الأصول'!H57-IF('📋 سجل الأصول'!I57="",0,'📋 سجل الأصول'!I57))*'📋 سجل الأصول'!J57/365*MAX(0,MIN(EOMONTH(DATE(2026,9,1),-1),IF('📋 سجل الأصول'!M57="",DATE(9999,12,31),'📋 سجل الأصول'!M57))-'📋 سجل الأصول'!G57+1))),0))</f>
        <v/>
      </c>
      <c r="P57" s="25" t="str">
        <f>IF('📋 سجل الأصول'!C57="","",IFERROR(MAX(0,MIN(('📋 سجل الأصول'!H57-IF('📋 سجل الأصول'!I57="",0,'📋 سجل الأصول'!I57)),('📋 سجل الأصول'!H57-IF('📋 سجل الأصول'!I57="",0,'📋 سجل الأصول'!I57))*'📋 سجل الأصول'!J57/365*MAX(0,MIN(EOMONTH(DATE(2026,10,1),0),IF('📋 سجل الأصول'!M57="",DATE(9999,12,31),'📋 سجل الأصول'!M57))-'📋 سجل الأصول'!G57+1))-MIN(('📋 سجل الأصول'!H57-IF('📋 سجل الأصول'!I57="",0,'📋 سجل الأصول'!I57)),('📋 سجل الأصول'!H57-IF('📋 سجل الأصول'!I57="",0,'📋 سجل الأصول'!I57))*'📋 سجل الأصول'!J57/365*MAX(0,MIN(EOMONTH(DATE(2026,10,1),-1),IF('📋 سجل الأصول'!M57="",DATE(9999,12,31),'📋 سجل الأصول'!M57))-'📋 سجل الأصول'!G57+1))),0))</f>
        <v/>
      </c>
      <c r="Q57" s="25" t="str">
        <f>IF('📋 سجل الأصول'!C57="","",IFERROR(MAX(0,MIN(('📋 سجل الأصول'!H57-IF('📋 سجل الأصول'!I57="",0,'📋 سجل الأصول'!I57)),('📋 سجل الأصول'!H57-IF('📋 سجل الأصول'!I57="",0,'📋 سجل الأصول'!I57))*'📋 سجل الأصول'!J57/365*MAX(0,MIN(EOMONTH(DATE(2026,11,1),0),IF('📋 سجل الأصول'!M57="",DATE(9999,12,31),'📋 سجل الأصول'!M57))-'📋 سجل الأصول'!G57+1))-MIN(('📋 سجل الأصول'!H57-IF('📋 سجل الأصول'!I57="",0,'📋 سجل الأصول'!I57)),('📋 سجل الأصول'!H57-IF('📋 سجل الأصول'!I57="",0,'📋 سجل الأصول'!I57))*'📋 سجل الأصول'!J57/365*MAX(0,MIN(EOMONTH(DATE(2026,11,1),-1),IF('📋 سجل الأصول'!M57="",DATE(9999,12,31),'📋 سجل الأصول'!M57))-'📋 سجل الأصول'!G57+1))),0))</f>
        <v/>
      </c>
      <c r="R57" s="25" t="str">
        <f>IF('📋 سجل الأصول'!C57="","",IFERROR(MAX(0,MIN(('📋 سجل الأصول'!H57-IF('📋 سجل الأصول'!I57="",0,'📋 سجل الأصول'!I57)),('📋 سجل الأصول'!H57-IF('📋 سجل الأصول'!I57="",0,'📋 سجل الأصول'!I57))*'📋 سجل الأصول'!J57/365*MAX(0,MIN(EOMONTH(DATE(2026,12,1),0),IF('📋 سجل الأصول'!M57="",DATE(9999,12,31),'📋 سجل الأصول'!M57))-'📋 سجل الأصول'!G57+1))-MIN(('📋 سجل الأصول'!H57-IF('📋 سجل الأصول'!I57="",0,'📋 سجل الأصول'!I57)),('📋 سجل الأصول'!H57-IF('📋 سجل الأصول'!I57="",0,'📋 سجل الأصول'!I57))*'📋 سجل الأصول'!J57/365*MAX(0,MIN(EOMONTH(DATE(2026,12,1),-1),IF('📋 سجل الأصول'!M57="",DATE(9999,12,31),'📋 سجل الأصول'!M57))-'📋 سجل الأصول'!G57+1))),0))</f>
        <v/>
      </c>
    </row>
    <row r="58" spans="1:18" ht="24.75" customHeight="1" x14ac:dyDescent="0.25">
      <c r="A58" s="26" t="str">
        <f>IF('📋 سجل الأصول'!C58="","",'📋 سجل الأصول'!A58)</f>
        <v/>
      </c>
      <c r="B58" s="26" t="str">
        <f>IF('📋 سجل الأصول'!C58="","",'📋 سجل الأصول'!B58)</f>
        <v/>
      </c>
      <c r="C58" s="38" t="str">
        <f>IF('📋 سجل الأصول'!C58="","",'📋 سجل الأصول'!C58)</f>
        <v/>
      </c>
      <c r="D58" s="26" t="str">
        <f>IF('📋 سجل الأصول'!C58="","",'📋 سجل الأصول'!E58)</f>
        <v/>
      </c>
      <c r="E58" s="39" t="str">
        <f>IF('📋 سجل الأصول'!C58="","",'📋 سجل الأصول'!G58)</f>
        <v/>
      </c>
      <c r="F58" s="33" t="str">
        <f>IF('📋 سجل الأصول'!C58="","",'📋 سجل الأصول'!H58)</f>
        <v/>
      </c>
      <c r="G58" s="33" t="str">
        <f>IF('📋 سجل الأصول'!C58="","",IFERROR(MAX(0,MIN(('📋 سجل الأصول'!H58-IF('📋 سجل الأصول'!I58="",0,'📋 سجل الأصول'!I58)),('📋 سجل الأصول'!H58-IF('📋 سجل الأصول'!I58="",0,'📋 سجل الأصول'!I58))*'📋 سجل الأصول'!J58/365*MAX(0,MIN(EOMONTH(DATE(2026,1,1),0),IF('📋 سجل الأصول'!M58="",DATE(9999,12,31),'📋 سجل الأصول'!M58))-'📋 سجل الأصول'!G58+1))-MIN(('📋 سجل الأصول'!H58-IF('📋 سجل الأصول'!I58="",0,'📋 سجل الأصول'!I58)),('📋 سجل الأصول'!H58-IF('📋 سجل الأصول'!I58="",0,'📋 سجل الأصول'!I58))*'📋 سجل الأصول'!J58/365*MAX(0,MIN(EOMONTH(DATE(2026,1,1),-1),IF('📋 سجل الأصول'!M58="",DATE(9999,12,31),'📋 سجل الأصول'!M58))-'📋 سجل الأصول'!G58+1))),0))</f>
        <v/>
      </c>
      <c r="H58" s="33" t="str">
        <f>IF('📋 سجل الأصول'!C58="","",IFERROR(MAX(0,MIN(('📋 سجل الأصول'!H58-IF('📋 سجل الأصول'!I58="",0,'📋 سجل الأصول'!I58)),('📋 سجل الأصول'!H58-IF('📋 سجل الأصول'!I58="",0,'📋 سجل الأصول'!I58))*'📋 سجل الأصول'!J58/365*MAX(0,MIN(EOMONTH(DATE(2026,2,1),0),IF('📋 سجل الأصول'!M58="",DATE(9999,12,31),'📋 سجل الأصول'!M58))-'📋 سجل الأصول'!G58+1))-MIN(('📋 سجل الأصول'!H58-IF('📋 سجل الأصول'!I58="",0,'📋 سجل الأصول'!I58)),('📋 سجل الأصول'!H58-IF('📋 سجل الأصول'!I58="",0,'📋 سجل الأصول'!I58))*'📋 سجل الأصول'!J58/365*MAX(0,MIN(EOMONTH(DATE(2026,2,1),-1),IF('📋 سجل الأصول'!M58="",DATE(9999,12,31),'📋 سجل الأصول'!M58))-'📋 سجل الأصول'!G58+1))),0))</f>
        <v/>
      </c>
      <c r="I58" s="33" t="str">
        <f>IF('📋 سجل الأصول'!C58="","",IFERROR(MAX(0,MIN(('📋 سجل الأصول'!H58-IF('📋 سجل الأصول'!I58="",0,'📋 سجل الأصول'!I58)),('📋 سجل الأصول'!H58-IF('📋 سجل الأصول'!I58="",0,'📋 سجل الأصول'!I58))*'📋 سجل الأصول'!J58/365*MAX(0,MIN(EOMONTH(DATE(2026,3,1),0),IF('📋 سجل الأصول'!M58="",DATE(9999,12,31),'📋 سجل الأصول'!M58))-'📋 سجل الأصول'!G58+1))-MIN(('📋 سجل الأصول'!H58-IF('📋 سجل الأصول'!I58="",0,'📋 سجل الأصول'!I58)),('📋 سجل الأصول'!H58-IF('📋 سجل الأصول'!I58="",0,'📋 سجل الأصول'!I58))*'📋 سجل الأصول'!J58/365*MAX(0,MIN(EOMONTH(DATE(2026,3,1),-1),IF('📋 سجل الأصول'!M58="",DATE(9999,12,31),'📋 سجل الأصول'!M58))-'📋 سجل الأصول'!G58+1))),0))</f>
        <v/>
      </c>
      <c r="J58" s="33" t="str">
        <f>IF('📋 سجل الأصول'!C58="","",IFERROR(MAX(0,MIN(('📋 سجل الأصول'!H58-IF('📋 سجل الأصول'!I58="",0,'📋 سجل الأصول'!I58)),('📋 سجل الأصول'!H58-IF('📋 سجل الأصول'!I58="",0,'📋 سجل الأصول'!I58))*'📋 سجل الأصول'!J58/365*MAX(0,MIN(EOMONTH(DATE(2026,4,1),0),IF('📋 سجل الأصول'!M58="",DATE(9999,12,31),'📋 سجل الأصول'!M58))-'📋 سجل الأصول'!G58+1))-MIN(('📋 سجل الأصول'!H58-IF('📋 سجل الأصول'!I58="",0,'📋 سجل الأصول'!I58)),('📋 سجل الأصول'!H58-IF('📋 سجل الأصول'!I58="",0,'📋 سجل الأصول'!I58))*'📋 سجل الأصول'!J58/365*MAX(0,MIN(EOMONTH(DATE(2026,4,1),-1),IF('📋 سجل الأصول'!M58="",DATE(9999,12,31),'📋 سجل الأصول'!M58))-'📋 سجل الأصول'!G58+1))),0))</f>
        <v/>
      </c>
      <c r="K58" s="33" t="str">
        <f>IF('📋 سجل الأصول'!C58="","",IFERROR(MAX(0,MIN(('📋 سجل الأصول'!H58-IF('📋 سجل الأصول'!I58="",0,'📋 سجل الأصول'!I58)),('📋 سجل الأصول'!H58-IF('📋 سجل الأصول'!I58="",0,'📋 سجل الأصول'!I58))*'📋 سجل الأصول'!J58/365*MAX(0,MIN(EOMONTH(DATE(2026,5,1),0),IF('📋 سجل الأصول'!M58="",DATE(9999,12,31),'📋 سجل الأصول'!M58))-'📋 سجل الأصول'!G58+1))-MIN(('📋 سجل الأصول'!H58-IF('📋 سجل الأصول'!I58="",0,'📋 سجل الأصول'!I58)),('📋 سجل الأصول'!H58-IF('📋 سجل الأصول'!I58="",0,'📋 سجل الأصول'!I58))*'📋 سجل الأصول'!J58/365*MAX(0,MIN(EOMONTH(DATE(2026,5,1),-1),IF('📋 سجل الأصول'!M58="",DATE(9999,12,31),'📋 سجل الأصول'!M58))-'📋 سجل الأصول'!G58+1))),0))</f>
        <v/>
      </c>
      <c r="L58" s="33" t="str">
        <f>IF('📋 سجل الأصول'!C58="","",IFERROR(MAX(0,MIN(('📋 سجل الأصول'!H58-IF('📋 سجل الأصول'!I58="",0,'📋 سجل الأصول'!I58)),('📋 سجل الأصول'!H58-IF('📋 سجل الأصول'!I58="",0,'📋 سجل الأصول'!I58))*'📋 سجل الأصول'!J58/365*MAX(0,MIN(EOMONTH(DATE(2026,6,1),0),IF('📋 سجل الأصول'!M58="",DATE(9999,12,31),'📋 سجل الأصول'!M58))-'📋 سجل الأصول'!G58+1))-MIN(('📋 سجل الأصول'!H58-IF('📋 سجل الأصول'!I58="",0,'📋 سجل الأصول'!I58)),('📋 سجل الأصول'!H58-IF('📋 سجل الأصول'!I58="",0,'📋 سجل الأصول'!I58))*'📋 سجل الأصول'!J58/365*MAX(0,MIN(EOMONTH(DATE(2026,6,1),-1),IF('📋 سجل الأصول'!M58="",DATE(9999,12,31),'📋 سجل الأصول'!M58))-'📋 سجل الأصول'!G58+1))),0))</f>
        <v/>
      </c>
      <c r="M58" s="33" t="str">
        <f>IF('📋 سجل الأصول'!C58="","",IFERROR(MAX(0,MIN(('📋 سجل الأصول'!H58-IF('📋 سجل الأصول'!I58="",0,'📋 سجل الأصول'!I58)),('📋 سجل الأصول'!H58-IF('📋 سجل الأصول'!I58="",0,'📋 سجل الأصول'!I58))*'📋 سجل الأصول'!J58/365*MAX(0,MIN(EOMONTH(DATE(2026,7,1),0),IF('📋 سجل الأصول'!M58="",DATE(9999,12,31),'📋 سجل الأصول'!M58))-'📋 سجل الأصول'!G58+1))-MIN(('📋 سجل الأصول'!H58-IF('📋 سجل الأصول'!I58="",0,'📋 سجل الأصول'!I58)),('📋 سجل الأصول'!H58-IF('📋 سجل الأصول'!I58="",0,'📋 سجل الأصول'!I58))*'📋 سجل الأصول'!J58/365*MAX(0,MIN(EOMONTH(DATE(2026,7,1),-1),IF('📋 سجل الأصول'!M58="",DATE(9999,12,31),'📋 سجل الأصول'!M58))-'📋 سجل الأصول'!G58+1))),0))</f>
        <v/>
      </c>
      <c r="N58" s="33" t="str">
        <f>IF('📋 سجل الأصول'!C58="","",IFERROR(MAX(0,MIN(('📋 سجل الأصول'!H58-IF('📋 سجل الأصول'!I58="",0,'📋 سجل الأصول'!I58)),('📋 سجل الأصول'!H58-IF('📋 سجل الأصول'!I58="",0,'📋 سجل الأصول'!I58))*'📋 سجل الأصول'!J58/365*MAX(0,MIN(EOMONTH(DATE(2026,8,1),0),IF('📋 سجل الأصول'!M58="",DATE(9999,12,31),'📋 سجل الأصول'!M58))-'📋 سجل الأصول'!G58+1))-MIN(('📋 سجل الأصول'!H58-IF('📋 سجل الأصول'!I58="",0,'📋 سجل الأصول'!I58)),('📋 سجل الأصول'!H58-IF('📋 سجل الأصول'!I58="",0,'📋 سجل الأصول'!I58))*'📋 سجل الأصول'!J58/365*MAX(0,MIN(EOMONTH(DATE(2026,8,1),-1),IF('📋 سجل الأصول'!M58="",DATE(9999,12,31),'📋 سجل الأصول'!M58))-'📋 سجل الأصول'!G58+1))),0))</f>
        <v/>
      </c>
      <c r="O58" s="33" t="str">
        <f>IF('📋 سجل الأصول'!C58="","",IFERROR(MAX(0,MIN(('📋 سجل الأصول'!H58-IF('📋 سجل الأصول'!I58="",0,'📋 سجل الأصول'!I58)),('📋 سجل الأصول'!H58-IF('📋 سجل الأصول'!I58="",0,'📋 سجل الأصول'!I58))*'📋 سجل الأصول'!J58/365*MAX(0,MIN(EOMONTH(DATE(2026,9,1),0),IF('📋 سجل الأصول'!M58="",DATE(9999,12,31),'📋 سجل الأصول'!M58))-'📋 سجل الأصول'!G58+1))-MIN(('📋 سجل الأصول'!H58-IF('📋 سجل الأصول'!I58="",0,'📋 سجل الأصول'!I58)),('📋 سجل الأصول'!H58-IF('📋 سجل الأصول'!I58="",0,'📋 سجل الأصول'!I58))*'📋 سجل الأصول'!J58/365*MAX(0,MIN(EOMONTH(DATE(2026,9,1),-1),IF('📋 سجل الأصول'!M58="",DATE(9999,12,31),'📋 سجل الأصول'!M58))-'📋 سجل الأصول'!G58+1))),0))</f>
        <v/>
      </c>
      <c r="P58" s="33" t="str">
        <f>IF('📋 سجل الأصول'!C58="","",IFERROR(MAX(0,MIN(('📋 سجل الأصول'!H58-IF('📋 سجل الأصول'!I58="",0,'📋 سجل الأصول'!I58)),('📋 سجل الأصول'!H58-IF('📋 سجل الأصول'!I58="",0,'📋 سجل الأصول'!I58))*'📋 سجل الأصول'!J58/365*MAX(0,MIN(EOMONTH(DATE(2026,10,1),0),IF('📋 سجل الأصول'!M58="",DATE(9999,12,31),'📋 سجل الأصول'!M58))-'📋 سجل الأصول'!G58+1))-MIN(('📋 سجل الأصول'!H58-IF('📋 سجل الأصول'!I58="",0,'📋 سجل الأصول'!I58)),('📋 سجل الأصول'!H58-IF('📋 سجل الأصول'!I58="",0,'📋 سجل الأصول'!I58))*'📋 سجل الأصول'!J58/365*MAX(0,MIN(EOMONTH(DATE(2026,10,1),-1),IF('📋 سجل الأصول'!M58="",DATE(9999,12,31),'📋 سجل الأصول'!M58))-'📋 سجل الأصول'!G58+1))),0))</f>
        <v/>
      </c>
      <c r="Q58" s="33" t="str">
        <f>IF('📋 سجل الأصول'!C58="","",IFERROR(MAX(0,MIN(('📋 سجل الأصول'!H58-IF('📋 سجل الأصول'!I58="",0,'📋 سجل الأصول'!I58)),('📋 سجل الأصول'!H58-IF('📋 سجل الأصول'!I58="",0,'📋 سجل الأصول'!I58))*'📋 سجل الأصول'!J58/365*MAX(0,MIN(EOMONTH(DATE(2026,11,1),0),IF('📋 سجل الأصول'!M58="",DATE(9999,12,31),'📋 سجل الأصول'!M58))-'📋 سجل الأصول'!G58+1))-MIN(('📋 سجل الأصول'!H58-IF('📋 سجل الأصول'!I58="",0,'📋 سجل الأصول'!I58)),('📋 سجل الأصول'!H58-IF('📋 سجل الأصول'!I58="",0,'📋 سجل الأصول'!I58))*'📋 سجل الأصول'!J58/365*MAX(0,MIN(EOMONTH(DATE(2026,11,1),-1),IF('📋 سجل الأصول'!M58="",DATE(9999,12,31),'📋 سجل الأصول'!M58))-'📋 سجل الأصول'!G58+1))),0))</f>
        <v/>
      </c>
      <c r="R58" s="33" t="str">
        <f>IF('📋 سجل الأصول'!C58="","",IFERROR(MAX(0,MIN(('📋 سجل الأصول'!H58-IF('📋 سجل الأصول'!I58="",0,'📋 سجل الأصول'!I58)),('📋 سجل الأصول'!H58-IF('📋 سجل الأصول'!I58="",0,'📋 سجل الأصول'!I58))*'📋 سجل الأصول'!J58/365*MAX(0,MIN(EOMONTH(DATE(2026,12,1),0),IF('📋 سجل الأصول'!M58="",DATE(9999,12,31),'📋 سجل الأصول'!M58))-'📋 سجل الأصول'!G58+1))-MIN(('📋 سجل الأصول'!H58-IF('📋 سجل الأصول'!I58="",0,'📋 سجل الأصول'!I58)),('📋 سجل الأصول'!H58-IF('📋 سجل الأصول'!I58="",0,'📋 سجل الأصول'!I58))*'📋 سجل الأصول'!J58/365*MAX(0,MIN(EOMONTH(DATE(2026,12,1),-1),IF('📋 سجل الأصول'!M58="",DATE(9999,12,31),'📋 سجل الأصول'!M58))-'📋 سجل الأصول'!G58+1))),0))</f>
        <v/>
      </c>
    </row>
    <row r="59" spans="1:18" ht="24.75" customHeight="1" x14ac:dyDescent="0.25">
      <c r="A59" s="18" t="str">
        <f>IF('📋 سجل الأصول'!C59="","",'📋 سجل الأصول'!A59)</f>
        <v/>
      </c>
      <c r="B59" s="18" t="str">
        <f>IF('📋 سجل الأصول'!C59="","",'📋 سجل الأصول'!B59)</f>
        <v/>
      </c>
      <c r="C59" s="36" t="str">
        <f>IF('📋 سجل الأصول'!C59="","",'📋 سجل الأصول'!C59)</f>
        <v/>
      </c>
      <c r="D59" s="18" t="str">
        <f>IF('📋 سجل الأصول'!C59="","",'📋 سجل الأصول'!E59)</f>
        <v/>
      </c>
      <c r="E59" s="37" t="str">
        <f>IF('📋 سجل الأصول'!C59="","",'📋 سجل الأصول'!G59)</f>
        <v/>
      </c>
      <c r="F59" s="25" t="str">
        <f>IF('📋 سجل الأصول'!C59="","",'📋 سجل الأصول'!H59)</f>
        <v/>
      </c>
      <c r="G59" s="25" t="str">
        <f>IF('📋 سجل الأصول'!C59="","",IFERROR(MAX(0,MIN(('📋 سجل الأصول'!H59-IF('📋 سجل الأصول'!I59="",0,'📋 سجل الأصول'!I59)),('📋 سجل الأصول'!H59-IF('📋 سجل الأصول'!I59="",0,'📋 سجل الأصول'!I59))*'📋 سجل الأصول'!J59/365*MAX(0,MIN(EOMONTH(DATE(2026,1,1),0),IF('📋 سجل الأصول'!M59="",DATE(9999,12,31),'📋 سجل الأصول'!M59))-'📋 سجل الأصول'!G59+1))-MIN(('📋 سجل الأصول'!H59-IF('📋 سجل الأصول'!I59="",0,'📋 سجل الأصول'!I59)),('📋 سجل الأصول'!H59-IF('📋 سجل الأصول'!I59="",0,'📋 سجل الأصول'!I59))*'📋 سجل الأصول'!J59/365*MAX(0,MIN(EOMONTH(DATE(2026,1,1),-1),IF('📋 سجل الأصول'!M59="",DATE(9999,12,31),'📋 سجل الأصول'!M59))-'📋 سجل الأصول'!G59+1))),0))</f>
        <v/>
      </c>
      <c r="H59" s="25" t="str">
        <f>IF('📋 سجل الأصول'!C59="","",IFERROR(MAX(0,MIN(('📋 سجل الأصول'!H59-IF('📋 سجل الأصول'!I59="",0,'📋 سجل الأصول'!I59)),('📋 سجل الأصول'!H59-IF('📋 سجل الأصول'!I59="",0,'📋 سجل الأصول'!I59))*'📋 سجل الأصول'!J59/365*MAX(0,MIN(EOMONTH(DATE(2026,2,1),0),IF('📋 سجل الأصول'!M59="",DATE(9999,12,31),'📋 سجل الأصول'!M59))-'📋 سجل الأصول'!G59+1))-MIN(('📋 سجل الأصول'!H59-IF('📋 سجل الأصول'!I59="",0,'📋 سجل الأصول'!I59)),('📋 سجل الأصول'!H59-IF('📋 سجل الأصول'!I59="",0,'📋 سجل الأصول'!I59))*'📋 سجل الأصول'!J59/365*MAX(0,MIN(EOMONTH(DATE(2026,2,1),-1),IF('📋 سجل الأصول'!M59="",DATE(9999,12,31),'📋 سجل الأصول'!M59))-'📋 سجل الأصول'!G59+1))),0))</f>
        <v/>
      </c>
      <c r="I59" s="25" t="str">
        <f>IF('📋 سجل الأصول'!C59="","",IFERROR(MAX(0,MIN(('📋 سجل الأصول'!H59-IF('📋 سجل الأصول'!I59="",0,'📋 سجل الأصول'!I59)),('📋 سجل الأصول'!H59-IF('📋 سجل الأصول'!I59="",0,'📋 سجل الأصول'!I59))*'📋 سجل الأصول'!J59/365*MAX(0,MIN(EOMONTH(DATE(2026,3,1),0),IF('📋 سجل الأصول'!M59="",DATE(9999,12,31),'📋 سجل الأصول'!M59))-'📋 سجل الأصول'!G59+1))-MIN(('📋 سجل الأصول'!H59-IF('📋 سجل الأصول'!I59="",0,'📋 سجل الأصول'!I59)),('📋 سجل الأصول'!H59-IF('📋 سجل الأصول'!I59="",0,'📋 سجل الأصول'!I59))*'📋 سجل الأصول'!J59/365*MAX(0,MIN(EOMONTH(DATE(2026,3,1),-1),IF('📋 سجل الأصول'!M59="",DATE(9999,12,31),'📋 سجل الأصول'!M59))-'📋 سجل الأصول'!G59+1))),0))</f>
        <v/>
      </c>
      <c r="J59" s="25" t="str">
        <f>IF('📋 سجل الأصول'!C59="","",IFERROR(MAX(0,MIN(('📋 سجل الأصول'!H59-IF('📋 سجل الأصول'!I59="",0,'📋 سجل الأصول'!I59)),('📋 سجل الأصول'!H59-IF('📋 سجل الأصول'!I59="",0,'📋 سجل الأصول'!I59))*'📋 سجل الأصول'!J59/365*MAX(0,MIN(EOMONTH(DATE(2026,4,1),0),IF('📋 سجل الأصول'!M59="",DATE(9999,12,31),'📋 سجل الأصول'!M59))-'📋 سجل الأصول'!G59+1))-MIN(('📋 سجل الأصول'!H59-IF('📋 سجل الأصول'!I59="",0,'📋 سجل الأصول'!I59)),('📋 سجل الأصول'!H59-IF('📋 سجل الأصول'!I59="",0,'📋 سجل الأصول'!I59))*'📋 سجل الأصول'!J59/365*MAX(0,MIN(EOMONTH(DATE(2026,4,1),-1),IF('📋 سجل الأصول'!M59="",DATE(9999,12,31),'📋 سجل الأصول'!M59))-'📋 سجل الأصول'!G59+1))),0))</f>
        <v/>
      </c>
      <c r="K59" s="25" t="str">
        <f>IF('📋 سجل الأصول'!C59="","",IFERROR(MAX(0,MIN(('📋 سجل الأصول'!H59-IF('📋 سجل الأصول'!I59="",0,'📋 سجل الأصول'!I59)),('📋 سجل الأصول'!H59-IF('📋 سجل الأصول'!I59="",0,'📋 سجل الأصول'!I59))*'📋 سجل الأصول'!J59/365*MAX(0,MIN(EOMONTH(DATE(2026,5,1),0),IF('📋 سجل الأصول'!M59="",DATE(9999,12,31),'📋 سجل الأصول'!M59))-'📋 سجل الأصول'!G59+1))-MIN(('📋 سجل الأصول'!H59-IF('📋 سجل الأصول'!I59="",0,'📋 سجل الأصول'!I59)),('📋 سجل الأصول'!H59-IF('📋 سجل الأصول'!I59="",0,'📋 سجل الأصول'!I59))*'📋 سجل الأصول'!J59/365*MAX(0,MIN(EOMONTH(DATE(2026,5,1),-1),IF('📋 سجل الأصول'!M59="",DATE(9999,12,31),'📋 سجل الأصول'!M59))-'📋 سجل الأصول'!G59+1))),0))</f>
        <v/>
      </c>
      <c r="L59" s="25" t="str">
        <f>IF('📋 سجل الأصول'!C59="","",IFERROR(MAX(0,MIN(('📋 سجل الأصول'!H59-IF('📋 سجل الأصول'!I59="",0,'📋 سجل الأصول'!I59)),('📋 سجل الأصول'!H59-IF('📋 سجل الأصول'!I59="",0,'📋 سجل الأصول'!I59))*'📋 سجل الأصول'!J59/365*MAX(0,MIN(EOMONTH(DATE(2026,6,1),0),IF('📋 سجل الأصول'!M59="",DATE(9999,12,31),'📋 سجل الأصول'!M59))-'📋 سجل الأصول'!G59+1))-MIN(('📋 سجل الأصول'!H59-IF('📋 سجل الأصول'!I59="",0,'📋 سجل الأصول'!I59)),('📋 سجل الأصول'!H59-IF('📋 سجل الأصول'!I59="",0,'📋 سجل الأصول'!I59))*'📋 سجل الأصول'!J59/365*MAX(0,MIN(EOMONTH(DATE(2026,6,1),-1),IF('📋 سجل الأصول'!M59="",DATE(9999,12,31),'📋 سجل الأصول'!M59))-'📋 سجل الأصول'!G59+1))),0))</f>
        <v/>
      </c>
      <c r="M59" s="25" t="str">
        <f>IF('📋 سجل الأصول'!C59="","",IFERROR(MAX(0,MIN(('📋 سجل الأصول'!H59-IF('📋 سجل الأصول'!I59="",0,'📋 سجل الأصول'!I59)),('📋 سجل الأصول'!H59-IF('📋 سجل الأصول'!I59="",0,'📋 سجل الأصول'!I59))*'📋 سجل الأصول'!J59/365*MAX(0,MIN(EOMONTH(DATE(2026,7,1),0),IF('📋 سجل الأصول'!M59="",DATE(9999,12,31),'📋 سجل الأصول'!M59))-'📋 سجل الأصول'!G59+1))-MIN(('📋 سجل الأصول'!H59-IF('📋 سجل الأصول'!I59="",0,'📋 سجل الأصول'!I59)),('📋 سجل الأصول'!H59-IF('📋 سجل الأصول'!I59="",0,'📋 سجل الأصول'!I59))*'📋 سجل الأصول'!J59/365*MAX(0,MIN(EOMONTH(DATE(2026,7,1),-1),IF('📋 سجل الأصول'!M59="",DATE(9999,12,31),'📋 سجل الأصول'!M59))-'📋 سجل الأصول'!G59+1))),0))</f>
        <v/>
      </c>
      <c r="N59" s="25" t="str">
        <f>IF('📋 سجل الأصول'!C59="","",IFERROR(MAX(0,MIN(('📋 سجل الأصول'!H59-IF('📋 سجل الأصول'!I59="",0,'📋 سجل الأصول'!I59)),('📋 سجل الأصول'!H59-IF('📋 سجل الأصول'!I59="",0,'📋 سجل الأصول'!I59))*'📋 سجل الأصول'!J59/365*MAX(0,MIN(EOMONTH(DATE(2026,8,1),0),IF('📋 سجل الأصول'!M59="",DATE(9999,12,31),'📋 سجل الأصول'!M59))-'📋 سجل الأصول'!G59+1))-MIN(('📋 سجل الأصول'!H59-IF('📋 سجل الأصول'!I59="",0,'📋 سجل الأصول'!I59)),('📋 سجل الأصول'!H59-IF('📋 سجل الأصول'!I59="",0,'📋 سجل الأصول'!I59))*'📋 سجل الأصول'!J59/365*MAX(0,MIN(EOMONTH(DATE(2026,8,1),-1),IF('📋 سجل الأصول'!M59="",DATE(9999,12,31),'📋 سجل الأصول'!M59))-'📋 سجل الأصول'!G59+1))),0))</f>
        <v/>
      </c>
      <c r="O59" s="25" t="str">
        <f>IF('📋 سجل الأصول'!C59="","",IFERROR(MAX(0,MIN(('📋 سجل الأصول'!H59-IF('📋 سجل الأصول'!I59="",0,'📋 سجل الأصول'!I59)),('📋 سجل الأصول'!H59-IF('📋 سجل الأصول'!I59="",0,'📋 سجل الأصول'!I59))*'📋 سجل الأصول'!J59/365*MAX(0,MIN(EOMONTH(DATE(2026,9,1),0),IF('📋 سجل الأصول'!M59="",DATE(9999,12,31),'📋 سجل الأصول'!M59))-'📋 سجل الأصول'!G59+1))-MIN(('📋 سجل الأصول'!H59-IF('📋 سجل الأصول'!I59="",0,'📋 سجل الأصول'!I59)),('📋 سجل الأصول'!H59-IF('📋 سجل الأصول'!I59="",0,'📋 سجل الأصول'!I59))*'📋 سجل الأصول'!J59/365*MAX(0,MIN(EOMONTH(DATE(2026,9,1),-1),IF('📋 سجل الأصول'!M59="",DATE(9999,12,31),'📋 سجل الأصول'!M59))-'📋 سجل الأصول'!G59+1))),0))</f>
        <v/>
      </c>
      <c r="P59" s="25" t="str">
        <f>IF('📋 سجل الأصول'!C59="","",IFERROR(MAX(0,MIN(('📋 سجل الأصول'!H59-IF('📋 سجل الأصول'!I59="",0,'📋 سجل الأصول'!I59)),('📋 سجل الأصول'!H59-IF('📋 سجل الأصول'!I59="",0,'📋 سجل الأصول'!I59))*'📋 سجل الأصول'!J59/365*MAX(0,MIN(EOMONTH(DATE(2026,10,1),0),IF('📋 سجل الأصول'!M59="",DATE(9999,12,31),'📋 سجل الأصول'!M59))-'📋 سجل الأصول'!G59+1))-MIN(('📋 سجل الأصول'!H59-IF('📋 سجل الأصول'!I59="",0,'📋 سجل الأصول'!I59)),('📋 سجل الأصول'!H59-IF('📋 سجل الأصول'!I59="",0,'📋 سجل الأصول'!I59))*'📋 سجل الأصول'!J59/365*MAX(0,MIN(EOMONTH(DATE(2026,10,1),-1),IF('📋 سجل الأصول'!M59="",DATE(9999,12,31),'📋 سجل الأصول'!M59))-'📋 سجل الأصول'!G59+1))),0))</f>
        <v/>
      </c>
      <c r="Q59" s="25" t="str">
        <f>IF('📋 سجل الأصول'!C59="","",IFERROR(MAX(0,MIN(('📋 سجل الأصول'!H59-IF('📋 سجل الأصول'!I59="",0,'📋 سجل الأصول'!I59)),('📋 سجل الأصول'!H59-IF('📋 سجل الأصول'!I59="",0,'📋 سجل الأصول'!I59))*'📋 سجل الأصول'!J59/365*MAX(0,MIN(EOMONTH(DATE(2026,11,1),0),IF('📋 سجل الأصول'!M59="",DATE(9999,12,31),'📋 سجل الأصول'!M59))-'📋 سجل الأصول'!G59+1))-MIN(('📋 سجل الأصول'!H59-IF('📋 سجل الأصول'!I59="",0,'📋 سجل الأصول'!I59)),('📋 سجل الأصول'!H59-IF('📋 سجل الأصول'!I59="",0,'📋 سجل الأصول'!I59))*'📋 سجل الأصول'!J59/365*MAX(0,MIN(EOMONTH(DATE(2026,11,1),-1),IF('📋 سجل الأصول'!M59="",DATE(9999,12,31),'📋 سجل الأصول'!M59))-'📋 سجل الأصول'!G59+1))),0))</f>
        <v/>
      </c>
      <c r="R59" s="25" t="str">
        <f>IF('📋 سجل الأصول'!C59="","",IFERROR(MAX(0,MIN(('📋 سجل الأصول'!H59-IF('📋 سجل الأصول'!I59="",0,'📋 سجل الأصول'!I59)),('📋 سجل الأصول'!H59-IF('📋 سجل الأصول'!I59="",0,'📋 سجل الأصول'!I59))*'📋 سجل الأصول'!J59/365*MAX(0,MIN(EOMONTH(DATE(2026,12,1),0),IF('📋 سجل الأصول'!M59="",DATE(9999,12,31),'📋 سجل الأصول'!M59))-'📋 سجل الأصول'!G59+1))-MIN(('📋 سجل الأصول'!H59-IF('📋 سجل الأصول'!I59="",0,'📋 سجل الأصول'!I59)),('📋 سجل الأصول'!H59-IF('📋 سجل الأصول'!I59="",0,'📋 سجل الأصول'!I59))*'📋 سجل الأصول'!J59/365*MAX(0,MIN(EOMONTH(DATE(2026,12,1),-1),IF('📋 سجل الأصول'!M59="",DATE(9999,12,31),'📋 سجل الأصول'!M59))-'📋 سجل الأصول'!G59+1))),0))</f>
        <v/>
      </c>
    </row>
    <row r="60" spans="1:18" ht="24.75" customHeight="1" x14ac:dyDescent="0.25">
      <c r="A60" s="26" t="str">
        <f>IF('📋 سجل الأصول'!C60="","",'📋 سجل الأصول'!A60)</f>
        <v/>
      </c>
      <c r="B60" s="26" t="str">
        <f>IF('📋 سجل الأصول'!C60="","",'📋 سجل الأصول'!B60)</f>
        <v/>
      </c>
      <c r="C60" s="38" t="str">
        <f>IF('📋 سجل الأصول'!C60="","",'📋 سجل الأصول'!C60)</f>
        <v/>
      </c>
      <c r="D60" s="26" t="str">
        <f>IF('📋 سجل الأصول'!C60="","",'📋 سجل الأصول'!E60)</f>
        <v/>
      </c>
      <c r="E60" s="39" t="str">
        <f>IF('📋 سجل الأصول'!C60="","",'📋 سجل الأصول'!G60)</f>
        <v/>
      </c>
      <c r="F60" s="33" t="str">
        <f>IF('📋 سجل الأصول'!C60="","",'📋 سجل الأصول'!H60)</f>
        <v/>
      </c>
      <c r="G60" s="33" t="str">
        <f>IF('📋 سجل الأصول'!C60="","",IFERROR(MAX(0,MIN(('📋 سجل الأصول'!H60-IF('📋 سجل الأصول'!I60="",0,'📋 سجل الأصول'!I60)),('📋 سجل الأصول'!H60-IF('📋 سجل الأصول'!I60="",0,'📋 سجل الأصول'!I60))*'📋 سجل الأصول'!J60/365*MAX(0,MIN(EOMONTH(DATE(2026,1,1),0),IF('📋 سجل الأصول'!M60="",DATE(9999,12,31),'📋 سجل الأصول'!M60))-'📋 سجل الأصول'!G60+1))-MIN(('📋 سجل الأصول'!H60-IF('📋 سجل الأصول'!I60="",0,'📋 سجل الأصول'!I60)),('📋 سجل الأصول'!H60-IF('📋 سجل الأصول'!I60="",0,'📋 سجل الأصول'!I60))*'📋 سجل الأصول'!J60/365*MAX(0,MIN(EOMONTH(DATE(2026,1,1),-1),IF('📋 سجل الأصول'!M60="",DATE(9999,12,31),'📋 سجل الأصول'!M60))-'📋 سجل الأصول'!G60+1))),0))</f>
        <v/>
      </c>
      <c r="H60" s="33" t="str">
        <f>IF('📋 سجل الأصول'!C60="","",IFERROR(MAX(0,MIN(('📋 سجل الأصول'!H60-IF('📋 سجل الأصول'!I60="",0,'📋 سجل الأصول'!I60)),('📋 سجل الأصول'!H60-IF('📋 سجل الأصول'!I60="",0,'📋 سجل الأصول'!I60))*'📋 سجل الأصول'!J60/365*MAX(0,MIN(EOMONTH(DATE(2026,2,1),0),IF('📋 سجل الأصول'!M60="",DATE(9999,12,31),'📋 سجل الأصول'!M60))-'📋 سجل الأصول'!G60+1))-MIN(('📋 سجل الأصول'!H60-IF('📋 سجل الأصول'!I60="",0,'📋 سجل الأصول'!I60)),('📋 سجل الأصول'!H60-IF('📋 سجل الأصول'!I60="",0,'📋 سجل الأصول'!I60))*'📋 سجل الأصول'!J60/365*MAX(0,MIN(EOMONTH(DATE(2026,2,1),-1),IF('📋 سجل الأصول'!M60="",DATE(9999,12,31),'📋 سجل الأصول'!M60))-'📋 سجل الأصول'!G60+1))),0))</f>
        <v/>
      </c>
      <c r="I60" s="33" t="str">
        <f>IF('📋 سجل الأصول'!C60="","",IFERROR(MAX(0,MIN(('📋 سجل الأصول'!H60-IF('📋 سجل الأصول'!I60="",0,'📋 سجل الأصول'!I60)),('📋 سجل الأصول'!H60-IF('📋 سجل الأصول'!I60="",0,'📋 سجل الأصول'!I60))*'📋 سجل الأصول'!J60/365*MAX(0,MIN(EOMONTH(DATE(2026,3,1),0),IF('📋 سجل الأصول'!M60="",DATE(9999,12,31),'📋 سجل الأصول'!M60))-'📋 سجل الأصول'!G60+1))-MIN(('📋 سجل الأصول'!H60-IF('📋 سجل الأصول'!I60="",0,'📋 سجل الأصول'!I60)),('📋 سجل الأصول'!H60-IF('📋 سجل الأصول'!I60="",0,'📋 سجل الأصول'!I60))*'📋 سجل الأصول'!J60/365*MAX(0,MIN(EOMONTH(DATE(2026,3,1),-1),IF('📋 سجل الأصول'!M60="",DATE(9999,12,31),'📋 سجل الأصول'!M60))-'📋 سجل الأصول'!G60+1))),0))</f>
        <v/>
      </c>
      <c r="J60" s="33" t="str">
        <f>IF('📋 سجل الأصول'!C60="","",IFERROR(MAX(0,MIN(('📋 سجل الأصول'!H60-IF('📋 سجل الأصول'!I60="",0,'📋 سجل الأصول'!I60)),('📋 سجل الأصول'!H60-IF('📋 سجل الأصول'!I60="",0,'📋 سجل الأصول'!I60))*'📋 سجل الأصول'!J60/365*MAX(0,MIN(EOMONTH(DATE(2026,4,1),0),IF('📋 سجل الأصول'!M60="",DATE(9999,12,31),'📋 سجل الأصول'!M60))-'📋 سجل الأصول'!G60+1))-MIN(('📋 سجل الأصول'!H60-IF('📋 سجل الأصول'!I60="",0,'📋 سجل الأصول'!I60)),('📋 سجل الأصول'!H60-IF('📋 سجل الأصول'!I60="",0,'📋 سجل الأصول'!I60))*'📋 سجل الأصول'!J60/365*MAX(0,MIN(EOMONTH(DATE(2026,4,1),-1),IF('📋 سجل الأصول'!M60="",DATE(9999,12,31),'📋 سجل الأصول'!M60))-'📋 سجل الأصول'!G60+1))),0))</f>
        <v/>
      </c>
      <c r="K60" s="33" t="str">
        <f>IF('📋 سجل الأصول'!C60="","",IFERROR(MAX(0,MIN(('📋 سجل الأصول'!H60-IF('📋 سجل الأصول'!I60="",0,'📋 سجل الأصول'!I60)),('📋 سجل الأصول'!H60-IF('📋 سجل الأصول'!I60="",0,'📋 سجل الأصول'!I60))*'📋 سجل الأصول'!J60/365*MAX(0,MIN(EOMONTH(DATE(2026,5,1),0),IF('📋 سجل الأصول'!M60="",DATE(9999,12,31),'📋 سجل الأصول'!M60))-'📋 سجل الأصول'!G60+1))-MIN(('📋 سجل الأصول'!H60-IF('📋 سجل الأصول'!I60="",0,'📋 سجل الأصول'!I60)),('📋 سجل الأصول'!H60-IF('📋 سجل الأصول'!I60="",0,'📋 سجل الأصول'!I60))*'📋 سجل الأصول'!J60/365*MAX(0,MIN(EOMONTH(DATE(2026,5,1),-1),IF('📋 سجل الأصول'!M60="",DATE(9999,12,31),'📋 سجل الأصول'!M60))-'📋 سجل الأصول'!G60+1))),0))</f>
        <v/>
      </c>
      <c r="L60" s="33" t="str">
        <f>IF('📋 سجل الأصول'!C60="","",IFERROR(MAX(0,MIN(('📋 سجل الأصول'!H60-IF('📋 سجل الأصول'!I60="",0,'📋 سجل الأصول'!I60)),('📋 سجل الأصول'!H60-IF('📋 سجل الأصول'!I60="",0,'📋 سجل الأصول'!I60))*'📋 سجل الأصول'!J60/365*MAX(0,MIN(EOMONTH(DATE(2026,6,1),0),IF('📋 سجل الأصول'!M60="",DATE(9999,12,31),'📋 سجل الأصول'!M60))-'📋 سجل الأصول'!G60+1))-MIN(('📋 سجل الأصول'!H60-IF('📋 سجل الأصول'!I60="",0,'📋 سجل الأصول'!I60)),('📋 سجل الأصول'!H60-IF('📋 سجل الأصول'!I60="",0,'📋 سجل الأصول'!I60))*'📋 سجل الأصول'!J60/365*MAX(0,MIN(EOMONTH(DATE(2026,6,1),-1),IF('📋 سجل الأصول'!M60="",DATE(9999,12,31),'📋 سجل الأصول'!M60))-'📋 سجل الأصول'!G60+1))),0))</f>
        <v/>
      </c>
      <c r="M60" s="33" t="str">
        <f>IF('📋 سجل الأصول'!C60="","",IFERROR(MAX(0,MIN(('📋 سجل الأصول'!H60-IF('📋 سجل الأصول'!I60="",0,'📋 سجل الأصول'!I60)),('📋 سجل الأصول'!H60-IF('📋 سجل الأصول'!I60="",0,'📋 سجل الأصول'!I60))*'📋 سجل الأصول'!J60/365*MAX(0,MIN(EOMONTH(DATE(2026,7,1),0),IF('📋 سجل الأصول'!M60="",DATE(9999,12,31),'📋 سجل الأصول'!M60))-'📋 سجل الأصول'!G60+1))-MIN(('📋 سجل الأصول'!H60-IF('📋 سجل الأصول'!I60="",0,'📋 سجل الأصول'!I60)),('📋 سجل الأصول'!H60-IF('📋 سجل الأصول'!I60="",0,'📋 سجل الأصول'!I60))*'📋 سجل الأصول'!J60/365*MAX(0,MIN(EOMONTH(DATE(2026,7,1),-1),IF('📋 سجل الأصول'!M60="",DATE(9999,12,31),'📋 سجل الأصول'!M60))-'📋 سجل الأصول'!G60+1))),0))</f>
        <v/>
      </c>
      <c r="N60" s="33" t="str">
        <f>IF('📋 سجل الأصول'!C60="","",IFERROR(MAX(0,MIN(('📋 سجل الأصول'!H60-IF('📋 سجل الأصول'!I60="",0,'📋 سجل الأصول'!I60)),('📋 سجل الأصول'!H60-IF('📋 سجل الأصول'!I60="",0,'📋 سجل الأصول'!I60))*'📋 سجل الأصول'!J60/365*MAX(0,MIN(EOMONTH(DATE(2026,8,1),0),IF('📋 سجل الأصول'!M60="",DATE(9999,12,31),'📋 سجل الأصول'!M60))-'📋 سجل الأصول'!G60+1))-MIN(('📋 سجل الأصول'!H60-IF('📋 سجل الأصول'!I60="",0,'📋 سجل الأصول'!I60)),('📋 سجل الأصول'!H60-IF('📋 سجل الأصول'!I60="",0,'📋 سجل الأصول'!I60))*'📋 سجل الأصول'!J60/365*MAX(0,MIN(EOMONTH(DATE(2026,8,1),-1),IF('📋 سجل الأصول'!M60="",DATE(9999,12,31),'📋 سجل الأصول'!M60))-'📋 سجل الأصول'!G60+1))),0))</f>
        <v/>
      </c>
      <c r="O60" s="33" t="str">
        <f>IF('📋 سجل الأصول'!C60="","",IFERROR(MAX(0,MIN(('📋 سجل الأصول'!H60-IF('📋 سجل الأصول'!I60="",0,'📋 سجل الأصول'!I60)),('📋 سجل الأصول'!H60-IF('📋 سجل الأصول'!I60="",0,'📋 سجل الأصول'!I60))*'📋 سجل الأصول'!J60/365*MAX(0,MIN(EOMONTH(DATE(2026,9,1),0),IF('📋 سجل الأصول'!M60="",DATE(9999,12,31),'📋 سجل الأصول'!M60))-'📋 سجل الأصول'!G60+1))-MIN(('📋 سجل الأصول'!H60-IF('📋 سجل الأصول'!I60="",0,'📋 سجل الأصول'!I60)),('📋 سجل الأصول'!H60-IF('📋 سجل الأصول'!I60="",0,'📋 سجل الأصول'!I60))*'📋 سجل الأصول'!J60/365*MAX(0,MIN(EOMONTH(DATE(2026,9,1),-1),IF('📋 سجل الأصول'!M60="",DATE(9999,12,31),'📋 سجل الأصول'!M60))-'📋 سجل الأصول'!G60+1))),0))</f>
        <v/>
      </c>
      <c r="P60" s="33" t="str">
        <f>IF('📋 سجل الأصول'!C60="","",IFERROR(MAX(0,MIN(('📋 سجل الأصول'!H60-IF('📋 سجل الأصول'!I60="",0,'📋 سجل الأصول'!I60)),('📋 سجل الأصول'!H60-IF('📋 سجل الأصول'!I60="",0,'📋 سجل الأصول'!I60))*'📋 سجل الأصول'!J60/365*MAX(0,MIN(EOMONTH(DATE(2026,10,1),0),IF('📋 سجل الأصول'!M60="",DATE(9999,12,31),'📋 سجل الأصول'!M60))-'📋 سجل الأصول'!G60+1))-MIN(('📋 سجل الأصول'!H60-IF('📋 سجل الأصول'!I60="",0,'📋 سجل الأصول'!I60)),('📋 سجل الأصول'!H60-IF('📋 سجل الأصول'!I60="",0,'📋 سجل الأصول'!I60))*'📋 سجل الأصول'!J60/365*MAX(0,MIN(EOMONTH(DATE(2026,10,1),-1),IF('📋 سجل الأصول'!M60="",DATE(9999,12,31),'📋 سجل الأصول'!M60))-'📋 سجل الأصول'!G60+1))),0))</f>
        <v/>
      </c>
      <c r="Q60" s="33" t="str">
        <f>IF('📋 سجل الأصول'!C60="","",IFERROR(MAX(0,MIN(('📋 سجل الأصول'!H60-IF('📋 سجل الأصول'!I60="",0,'📋 سجل الأصول'!I60)),('📋 سجل الأصول'!H60-IF('📋 سجل الأصول'!I60="",0,'📋 سجل الأصول'!I60))*'📋 سجل الأصول'!J60/365*MAX(0,MIN(EOMONTH(DATE(2026,11,1),0),IF('📋 سجل الأصول'!M60="",DATE(9999,12,31),'📋 سجل الأصول'!M60))-'📋 سجل الأصول'!G60+1))-MIN(('📋 سجل الأصول'!H60-IF('📋 سجل الأصول'!I60="",0,'📋 سجل الأصول'!I60)),('📋 سجل الأصول'!H60-IF('📋 سجل الأصول'!I60="",0,'📋 سجل الأصول'!I60))*'📋 سجل الأصول'!J60/365*MAX(0,MIN(EOMONTH(DATE(2026,11,1),-1),IF('📋 سجل الأصول'!M60="",DATE(9999,12,31),'📋 سجل الأصول'!M60))-'📋 سجل الأصول'!G60+1))),0))</f>
        <v/>
      </c>
      <c r="R60" s="33" t="str">
        <f>IF('📋 سجل الأصول'!C60="","",IFERROR(MAX(0,MIN(('📋 سجل الأصول'!H60-IF('📋 سجل الأصول'!I60="",0,'📋 سجل الأصول'!I60)),('📋 سجل الأصول'!H60-IF('📋 سجل الأصول'!I60="",0,'📋 سجل الأصول'!I60))*'📋 سجل الأصول'!J60/365*MAX(0,MIN(EOMONTH(DATE(2026,12,1),0),IF('📋 سجل الأصول'!M60="",DATE(9999,12,31),'📋 سجل الأصول'!M60))-'📋 سجل الأصول'!G60+1))-MIN(('📋 سجل الأصول'!H60-IF('📋 سجل الأصول'!I60="",0,'📋 سجل الأصول'!I60)),('📋 سجل الأصول'!H60-IF('📋 سجل الأصول'!I60="",0,'📋 سجل الأصول'!I60))*'📋 سجل الأصول'!J60/365*MAX(0,MIN(EOMONTH(DATE(2026,12,1),-1),IF('📋 سجل الأصول'!M60="",DATE(9999,12,31),'📋 سجل الأصول'!M60))-'📋 سجل الأصول'!G60+1))),0))</f>
        <v/>
      </c>
    </row>
    <row r="61" spans="1:18" ht="24.75" customHeight="1" x14ac:dyDescent="0.25">
      <c r="A61" s="18" t="str">
        <f>IF('📋 سجل الأصول'!C61="","",'📋 سجل الأصول'!A61)</f>
        <v/>
      </c>
      <c r="B61" s="18" t="str">
        <f>IF('📋 سجل الأصول'!C61="","",'📋 سجل الأصول'!B61)</f>
        <v/>
      </c>
      <c r="C61" s="36" t="str">
        <f>IF('📋 سجل الأصول'!C61="","",'📋 سجل الأصول'!C61)</f>
        <v/>
      </c>
      <c r="D61" s="18" t="str">
        <f>IF('📋 سجل الأصول'!C61="","",'📋 سجل الأصول'!E61)</f>
        <v/>
      </c>
      <c r="E61" s="37" t="str">
        <f>IF('📋 سجل الأصول'!C61="","",'📋 سجل الأصول'!G61)</f>
        <v/>
      </c>
      <c r="F61" s="25" t="str">
        <f>IF('📋 سجل الأصول'!C61="","",'📋 سجل الأصول'!H61)</f>
        <v/>
      </c>
      <c r="G61" s="25" t="str">
        <f>IF('📋 سجل الأصول'!C61="","",IFERROR(MAX(0,MIN(('📋 سجل الأصول'!H61-IF('📋 سجل الأصول'!I61="",0,'📋 سجل الأصول'!I61)),('📋 سجل الأصول'!H61-IF('📋 سجل الأصول'!I61="",0,'📋 سجل الأصول'!I61))*'📋 سجل الأصول'!J61/365*MAX(0,MIN(EOMONTH(DATE(2026,1,1),0),IF('📋 سجل الأصول'!M61="",DATE(9999,12,31),'📋 سجل الأصول'!M61))-'📋 سجل الأصول'!G61+1))-MIN(('📋 سجل الأصول'!H61-IF('📋 سجل الأصول'!I61="",0,'📋 سجل الأصول'!I61)),('📋 سجل الأصول'!H61-IF('📋 سجل الأصول'!I61="",0,'📋 سجل الأصول'!I61))*'📋 سجل الأصول'!J61/365*MAX(0,MIN(EOMONTH(DATE(2026,1,1),-1),IF('📋 سجل الأصول'!M61="",DATE(9999,12,31),'📋 سجل الأصول'!M61))-'📋 سجل الأصول'!G61+1))),0))</f>
        <v/>
      </c>
      <c r="H61" s="25" t="str">
        <f>IF('📋 سجل الأصول'!C61="","",IFERROR(MAX(0,MIN(('📋 سجل الأصول'!H61-IF('📋 سجل الأصول'!I61="",0,'📋 سجل الأصول'!I61)),('📋 سجل الأصول'!H61-IF('📋 سجل الأصول'!I61="",0,'📋 سجل الأصول'!I61))*'📋 سجل الأصول'!J61/365*MAX(0,MIN(EOMONTH(DATE(2026,2,1),0),IF('📋 سجل الأصول'!M61="",DATE(9999,12,31),'📋 سجل الأصول'!M61))-'📋 سجل الأصول'!G61+1))-MIN(('📋 سجل الأصول'!H61-IF('📋 سجل الأصول'!I61="",0,'📋 سجل الأصول'!I61)),('📋 سجل الأصول'!H61-IF('📋 سجل الأصول'!I61="",0,'📋 سجل الأصول'!I61))*'📋 سجل الأصول'!J61/365*MAX(0,MIN(EOMONTH(DATE(2026,2,1),-1),IF('📋 سجل الأصول'!M61="",DATE(9999,12,31),'📋 سجل الأصول'!M61))-'📋 سجل الأصول'!G61+1))),0))</f>
        <v/>
      </c>
      <c r="I61" s="25" t="str">
        <f>IF('📋 سجل الأصول'!C61="","",IFERROR(MAX(0,MIN(('📋 سجل الأصول'!H61-IF('📋 سجل الأصول'!I61="",0,'📋 سجل الأصول'!I61)),('📋 سجل الأصول'!H61-IF('📋 سجل الأصول'!I61="",0,'📋 سجل الأصول'!I61))*'📋 سجل الأصول'!J61/365*MAX(0,MIN(EOMONTH(DATE(2026,3,1),0),IF('📋 سجل الأصول'!M61="",DATE(9999,12,31),'📋 سجل الأصول'!M61))-'📋 سجل الأصول'!G61+1))-MIN(('📋 سجل الأصول'!H61-IF('📋 سجل الأصول'!I61="",0,'📋 سجل الأصول'!I61)),('📋 سجل الأصول'!H61-IF('📋 سجل الأصول'!I61="",0,'📋 سجل الأصول'!I61))*'📋 سجل الأصول'!J61/365*MAX(0,MIN(EOMONTH(DATE(2026,3,1),-1),IF('📋 سجل الأصول'!M61="",DATE(9999,12,31),'📋 سجل الأصول'!M61))-'📋 سجل الأصول'!G61+1))),0))</f>
        <v/>
      </c>
      <c r="J61" s="25" t="str">
        <f>IF('📋 سجل الأصول'!C61="","",IFERROR(MAX(0,MIN(('📋 سجل الأصول'!H61-IF('📋 سجل الأصول'!I61="",0,'📋 سجل الأصول'!I61)),('📋 سجل الأصول'!H61-IF('📋 سجل الأصول'!I61="",0,'📋 سجل الأصول'!I61))*'📋 سجل الأصول'!J61/365*MAX(0,MIN(EOMONTH(DATE(2026,4,1),0),IF('📋 سجل الأصول'!M61="",DATE(9999,12,31),'📋 سجل الأصول'!M61))-'📋 سجل الأصول'!G61+1))-MIN(('📋 سجل الأصول'!H61-IF('📋 سجل الأصول'!I61="",0,'📋 سجل الأصول'!I61)),('📋 سجل الأصول'!H61-IF('📋 سجل الأصول'!I61="",0,'📋 سجل الأصول'!I61))*'📋 سجل الأصول'!J61/365*MAX(0,MIN(EOMONTH(DATE(2026,4,1),-1),IF('📋 سجل الأصول'!M61="",DATE(9999,12,31),'📋 سجل الأصول'!M61))-'📋 سجل الأصول'!G61+1))),0))</f>
        <v/>
      </c>
      <c r="K61" s="25" t="str">
        <f>IF('📋 سجل الأصول'!C61="","",IFERROR(MAX(0,MIN(('📋 سجل الأصول'!H61-IF('📋 سجل الأصول'!I61="",0,'📋 سجل الأصول'!I61)),('📋 سجل الأصول'!H61-IF('📋 سجل الأصول'!I61="",0,'📋 سجل الأصول'!I61))*'📋 سجل الأصول'!J61/365*MAX(0,MIN(EOMONTH(DATE(2026,5,1),0),IF('📋 سجل الأصول'!M61="",DATE(9999,12,31),'📋 سجل الأصول'!M61))-'📋 سجل الأصول'!G61+1))-MIN(('📋 سجل الأصول'!H61-IF('📋 سجل الأصول'!I61="",0,'📋 سجل الأصول'!I61)),('📋 سجل الأصول'!H61-IF('📋 سجل الأصول'!I61="",0,'📋 سجل الأصول'!I61))*'📋 سجل الأصول'!J61/365*MAX(0,MIN(EOMONTH(DATE(2026,5,1),-1),IF('📋 سجل الأصول'!M61="",DATE(9999,12,31),'📋 سجل الأصول'!M61))-'📋 سجل الأصول'!G61+1))),0))</f>
        <v/>
      </c>
      <c r="L61" s="25" t="str">
        <f>IF('📋 سجل الأصول'!C61="","",IFERROR(MAX(0,MIN(('📋 سجل الأصول'!H61-IF('📋 سجل الأصول'!I61="",0,'📋 سجل الأصول'!I61)),('📋 سجل الأصول'!H61-IF('📋 سجل الأصول'!I61="",0,'📋 سجل الأصول'!I61))*'📋 سجل الأصول'!J61/365*MAX(0,MIN(EOMONTH(DATE(2026,6,1),0),IF('📋 سجل الأصول'!M61="",DATE(9999,12,31),'📋 سجل الأصول'!M61))-'📋 سجل الأصول'!G61+1))-MIN(('📋 سجل الأصول'!H61-IF('📋 سجل الأصول'!I61="",0,'📋 سجل الأصول'!I61)),('📋 سجل الأصول'!H61-IF('📋 سجل الأصول'!I61="",0,'📋 سجل الأصول'!I61))*'📋 سجل الأصول'!J61/365*MAX(0,MIN(EOMONTH(DATE(2026,6,1),-1),IF('📋 سجل الأصول'!M61="",DATE(9999,12,31),'📋 سجل الأصول'!M61))-'📋 سجل الأصول'!G61+1))),0))</f>
        <v/>
      </c>
      <c r="M61" s="25" t="str">
        <f>IF('📋 سجل الأصول'!C61="","",IFERROR(MAX(0,MIN(('📋 سجل الأصول'!H61-IF('📋 سجل الأصول'!I61="",0,'📋 سجل الأصول'!I61)),('📋 سجل الأصول'!H61-IF('📋 سجل الأصول'!I61="",0,'📋 سجل الأصول'!I61))*'📋 سجل الأصول'!J61/365*MAX(0,MIN(EOMONTH(DATE(2026,7,1),0),IF('📋 سجل الأصول'!M61="",DATE(9999,12,31),'📋 سجل الأصول'!M61))-'📋 سجل الأصول'!G61+1))-MIN(('📋 سجل الأصول'!H61-IF('📋 سجل الأصول'!I61="",0,'📋 سجل الأصول'!I61)),('📋 سجل الأصول'!H61-IF('📋 سجل الأصول'!I61="",0,'📋 سجل الأصول'!I61))*'📋 سجل الأصول'!J61/365*MAX(0,MIN(EOMONTH(DATE(2026,7,1),-1),IF('📋 سجل الأصول'!M61="",DATE(9999,12,31),'📋 سجل الأصول'!M61))-'📋 سجل الأصول'!G61+1))),0))</f>
        <v/>
      </c>
      <c r="N61" s="25" t="str">
        <f>IF('📋 سجل الأصول'!C61="","",IFERROR(MAX(0,MIN(('📋 سجل الأصول'!H61-IF('📋 سجل الأصول'!I61="",0,'📋 سجل الأصول'!I61)),('📋 سجل الأصول'!H61-IF('📋 سجل الأصول'!I61="",0,'📋 سجل الأصول'!I61))*'📋 سجل الأصول'!J61/365*MAX(0,MIN(EOMONTH(DATE(2026,8,1),0),IF('📋 سجل الأصول'!M61="",DATE(9999,12,31),'📋 سجل الأصول'!M61))-'📋 سجل الأصول'!G61+1))-MIN(('📋 سجل الأصول'!H61-IF('📋 سجل الأصول'!I61="",0,'📋 سجل الأصول'!I61)),('📋 سجل الأصول'!H61-IF('📋 سجل الأصول'!I61="",0,'📋 سجل الأصول'!I61))*'📋 سجل الأصول'!J61/365*MAX(0,MIN(EOMONTH(DATE(2026,8,1),-1),IF('📋 سجل الأصول'!M61="",DATE(9999,12,31),'📋 سجل الأصول'!M61))-'📋 سجل الأصول'!G61+1))),0))</f>
        <v/>
      </c>
      <c r="O61" s="25" t="str">
        <f>IF('📋 سجل الأصول'!C61="","",IFERROR(MAX(0,MIN(('📋 سجل الأصول'!H61-IF('📋 سجل الأصول'!I61="",0,'📋 سجل الأصول'!I61)),('📋 سجل الأصول'!H61-IF('📋 سجل الأصول'!I61="",0,'📋 سجل الأصول'!I61))*'📋 سجل الأصول'!J61/365*MAX(0,MIN(EOMONTH(DATE(2026,9,1),0),IF('📋 سجل الأصول'!M61="",DATE(9999,12,31),'📋 سجل الأصول'!M61))-'📋 سجل الأصول'!G61+1))-MIN(('📋 سجل الأصول'!H61-IF('📋 سجل الأصول'!I61="",0,'📋 سجل الأصول'!I61)),('📋 سجل الأصول'!H61-IF('📋 سجل الأصول'!I61="",0,'📋 سجل الأصول'!I61))*'📋 سجل الأصول'!J61/365*MAX(0,MIN(EOMONTH(DATE(2026,9,1),-1),IF('📋 سجل الأصول'!M61="",DATE(9999,12,31),'📋 سجل الأصول'!M61))-'📋 سجل الأصول'!G61+1))),0))</f>
        <v/>
      </c>
      <c r="P61" s="25" t="str">
        <f>IF('📋 سجل الأصول'!C61="","",IFERROR(MAX(0,MIN(('📋 سجل الأصول'!H61-IF('📋 سجل الأصول'!I61="",0,'📋 سجل الأصول'!I61)),('📋 سجل الأصول'!H61-IF('📋 سجل الأصول'!I61="",0,'📋 سجل الأصول'!I61))*'📋 سجل الأصول'!J61/365*MAX(0,MIN(EOMONTH(DATE(2026,10,1),0),IF('📋 سجل الأصول'!M61="",DATE(9999,12,31),'📋 سجل الأصول'!M61))-'📋 سجل الأصول'!G61+1))-MIN(('📋 سجل الأصول'!H61-IF('📋 سجل الأصول'!I61="",0,'📋 سجل الأصول'!I61)),('📋 سجل الأصول'!H61-IF('📋 سجل الأصول'!I61="",0,'📋 سجل الأصول'!I61))*'📋 سجل الأصول'!J61/365*MAX(0,MIN(EOMONTH(DATE(2026,10,1),-1),IF('📋 سجل الأصول'!M61="",DATE(9999,12,31),'📋 سجل الأصول'!M61))-'📋 سجل الأصول'!G61+1))),0))</f>
        <v/>
      </c>
      <c r="Q61" s="25" t="str">
        <f>IF('📋 سجل الأصول'!C61="","",IFERROR(MAX(0,MIN(('📋 سجل الأصول'!H61-IF('📋 سجل الأصول'!I61="",0,'📋 سجل الأصول'!I61)),('📋 سجل الأصول'!H61-IF('📋 سجل الأصول'!I61="",0,'📋 سجل الأصول'!I61))*'📋 سجل الأصول'!J61/365*MAX(0,MIN(EOMONTH(DATE(2026,11,1),0),IF('📋 سجل الأصول'!M61="",DATE(9999,12,31),'📋 سجل الأصول'!M61))-'📋 سجل الأصول'!G61+1))-MIN(('📋 سجل الأصول'!H61-IF('📋 سجل الأصول'!I61="",0,'📋 سجل الأصول'!I61)),('📋 سجل الأصول'!H61-IF('📋 سجل الأصول'!I61="",0,'📋 سجل الأصول'!I61))*'📋 سجل الأصول'!J61/365*MAX(0,MIN(EOMONTH(DATE(2026,11,1),-1),IF('📋 سجل الأصول'!M61="",DATE(9999,12,31),'📋 سجل الأصول'!M61))-'📋 سجل الأصول'!G61+1))),0))</f>
        <v/>
      </c>
      <c r="R61" s="25" t="str">
        <f>IF('📋 سجل الأصول'!C61="","",IFERROR(MAX(0,MIN(('📋 سجل الأصول'!H61-IF('📋 سجل الأصول'!I61="",0,'📋 سجل الأصول'!I61)),('📋 سجل الأصول'!H61-IF('📋 سجل الأصول'!I61="",0,'📋 سجل الأصول'!I61))*'📋 سجل الأصول'!J61/365*MAX(0,MIN(EOMONTH(DATE(2026,12,1),0),IF('📋 سجل الأصول'!M61="",DATE(9999,12,31),'📋 سجل الأصول'!M61))-'📋 سجل الأصول'!G61+1))-MIN(('📋 سجل الأصول'!H61-IF('📋 سجل الأصول'!I61="",0,'📋 سجل الأصول'!I61)),('📋 سجل الأصول'!H61-IF('📋 سجل الأصول'!I61="",0,'📋 سجل الأصول'!I61))*'📋 سجل الأصول'!J61/365*MAX(0,MIN(EOMONTH(DATE(2026,12,1),-1),IF('📋 سجل الأصول'!M61="",DATE(9999,12,31),'📋 سجل الأصول'!M61))-'📋 سجل الأصول'!G61+1))),0))</f>
        <v/>
      </c>
    </row>
    <row r="62" spans="1:18" ht="24.75" customHeight="1" x14ac:dyDescent="0.25">
      <c r="A62" s="26" t="str">
        <f>IF('📋 سجل الأصول'!C62="","",'📋 سجل الأصول'!A62)</f>
        <v/>
      </c>
      <c r="B62" s="26" t="str">
        <f>IF('📋 سجل الأصول'!C62="","",'📋 سجل الأصول'!B62)</f>
        <v/>
      </c>
      <c r="C62" s="38" t="str">
        <f>IF('📋 سجل الأصول'!C62="","",'📋 سجل الأصول'!C62)</f>
        <v/>
      </c>
      <c r="D62" s="26" t="str">
        <f>IF('📋 سجل الأصول'!C62="","",'📋 سجل الأصول'!E62)</f>
        <v/>
      </c>
      <c r="E62" s="39" t="str">
        <f>IF('📋 سجل الأصول'!C62="","",'📋 سجل الأصول'!G62)</f>
        <v/>
      </c>
      <c r="F62" s="33" t="str">
        <f>IF('📋 سجل الأصول'!C62="","",'📋 سجل الأصول'!H62)</f>
        <v/>
      </c>
      <c r="G62" s="33" t="str">
        <f>IF('📋 سجل الأصول'!C62="","",IFERROR(MAX(0,MIN(('📋 سجل الأصول'!H62-IF('📋 سجل الأصول'!I62="",0,'📋 سجل الأصول'!I62)),('📋 سجل الأصول'!H62-IF('📋 سجل الأصول'!I62="",0,'📋 سجل الأصول'!I62))*'📋 سجل الأصول'!J62/365*MAX(0,MIN(EOMONTH(DATE(2026,1,1),0),IF('📋 سجل الأصول'!M62="",DATE(9999,12,31),'📋 سجل الأصول'!M62))-'📋 سجل الأصول'!G62+1))-MIN(('📋 سجل الأصول'!H62-IF('📋 سجل الأصول'!I62="",0,'📋 سجل الأصول'!I62)),('📋 سجل الأصول'!H62-IF('📋 سجل الأصول'!I62="",0,'📋 سجل الأصول'!I62))*'📋 سجل الأصول'!J62/365*MAX(0,MIN(EOMONTH(DATE(2026,1,1),-1),IF('📋 سجل الأصول'!M62="",DATE(9999,12,31),'📋 سجل الأصول'!M62))-'📋 سجل الأصول'!G62+1))),0))</f>
        <v/>
      </c>
      <c r="H62" s="33" t="str">
        <f>IF('📋 سجل الأصول'!C62="","",IFERROR(MAX(0,MIN(('📋 سجل الأصول'!H62-IF('📋 سجل الأصول'!I62="",0,'📋 سجل الأصول'!I62)),('📋 سجل الأصول'!H62-IF('📋 سجل الأصول'!I62="",0,'📋 سجل الأصول'!I62))*'📋 سجل الأصول'!J62/365*MAX(0,MIN(EOMONTH(DATE(2026,2,1),0),IF('📋 سجل الأصول'!M62="",DATE(9999,12,31),'📋 سجل الأصول'!M62))-'📋 سجل الأصول'!G62+1))-MIN(('📋 سجل الأصول'!H62-IF('📋 سجل الأصول'!I62="",0,'📋 سجل الأصول'!I62)),('📋 سجل الأصول'!H62-IF('📋 سجل الأصول'!I62="",0,'📋 سجل الأصول'!I62))*'📋 سجل الأصول'!J62/365*MAX(0,MIN(EOMONTH(DATE(2026,2,1),-1),IF('📋 سجل الأصول'!M62="",DATE(9999,12,31),'📋 سجل الأصول'!M62))-'📋 سجل الأصول'!G62+1))),0))</f>
        <v/>
      </c>
      <c r="I62" s="33" t="str">
        <f>IF('📋 سجل الأصول'!C62="","",IFERROR(MAX(0,MIN(('📋 سجل الأصول'!H62-IF('📋 سجل الأصول'!I62="",0,'📋 سجل الأصول'!I62)),('📋 سجل الأصول'!H62-IF('📋 سجل الأصول'!I62="",0,'📋 سجل الأصول'!I62))*'📋 سجل الأصول'!J62/365*MAX(0,MIN(EOMONTH(DATE(2026,3,1),0),IF('📋 سجل الأصول'!M62="",DATE(9999,12,31),'📋 سجل الأصول'!M62))-'📋 سجل الأصول'!G62+1))-MIN(('📋 سجل الأصول'!H62-IF('📋 سجل الأصول'!I62="",0,'📋 سجل الأصول'!I62)),('📋 سجل الأصول'!H62-IF('📋 سجل الأصول'!I62="",0,'📋 سجل الأصول'!I62))*'📋 سجل الأصول'!J62/365*MAX(0,MIN(EOMONTH(DATE(2026,3,1),-1),IF('📋 سجل الأصول'!M62="",DATE(9999,12,31),'📋 سجل الأصول'!M62))-'📋 سجل الأصول'!G62+1))),0))</f>
        <v/>
      </c>
      <c r="J62" s="33" t="str">
        <f>IF('📋 سجل الأصول'!C62="","",IFERROR(MAX(0,MIN(('📋 سجل الأصول'!H62-IF('📋 سجل الأصول'!I62="",0,'📋 سجل الأصول'!I62)),('📋 سجل الأصول'!H62-IF('📋 سجل الأصول'!I62="",0,'📋 سجل الأصول'!I62))*'📋 سجل الأصول'!J62/365*MAX(0,MIN(EOMONTH(DATE(2026,4,1),0),IF('📋 سجل الأصول'!M62="",DATE(9999,12,31),'📋 سجل الأصول'!M62))-'📋 سجل الأصول'!G62+1))-MIN(('📋 سجل الأصول'!H62-IF('📋 سجل الأصول'!I62="",0,'📋 سجل الأصول'!I62)),('📋 سجل الأصول'!H62-IF('📋 سجل الأصول'!I62="",0,'📋 سجل الأصول'!I62))*'📋 سجل الأصول'!J62/365*MAX(0,MIN(EOMONTH(DATE(2026,4,1),-1),IF('📋 سجل الأصول'!M62="",DATE(9999,12,31),'📋 سجل الأصول'!M62))-'📋 سجل الأصول'!G62+1))),0))</f>
        <v/>
      </c>
      <c r="K62" s="33" t="str">
        <f>IF('📋 سجل الأصول'!C62="","",IFERROR(MAX(0,MIN(('📋 سجل الأصول'!H62-IF('📋 سجل الأصول'!I62="",0,'📋 سجل الأصول'!I62)),('📋 سجل الأصول'!H62-IF('📋 سجل الأصول'!I62="",0,'📋 سجل الأصول'!I62))*'📋 سجل الأصول'!J62/365*MAX(0,MIN(EOMONTH(DATE(2026,5,1),0),IF('📋 سجل الأصول'!M62="",DATE(9999,12,31),'📋 سجل الأصول'!M62))-'📋 سجل الأصول'!G62+1))-MIN(('📋 سجل الأصول'!H62-IF('📋 سجل الأصول'!I62="",0,'📋 سجل الأصول'!I62)),('📋 سجل الأصول'!H62-IF('📋 سجل الأصول'!I62="",0,'📋 سجل الأصول'!I62))*'📋 سجل الأصول'!J62/365*MAX(0,MIN(EOMONTH(DATE(2026,5,1),-1),IF('📋 سجل الأصول'!M62="",DATE(9999,12,31),'📋 سجل الأصول'!M62))-'📋 سجل الأصول'!G62+1))),0))</f>
        <v/>
      </c>
      <c r="L62" s="33" t="str">
        <f>IF('📋 سجل الأصول'!C62="","",IFERROR(MAX(0,MIN(('📋 سجل الأصول'!H62-IF('📋 سجل الأصول'!I62="",0,'📋 سجل الأصول'!I62)),('📋 سجل الأصول'!H62-IF('📋 سجل الأصول'!I62="",0,'📋 سجل الأصول'!I62))*'📋 سجل الأصول'!J62/365*MAX(0,MIN(EOMONTH(DATE(2026,6,1),0),IF('📋 سجل الأصول'!M62="",DATE(9999,12,31),'📋 سجل الأصول'!M62))-'📋 سجل الأصول'!G62+1))-MIN(('📋 سجل الأصول'!H62-IF('📋 سجل الأصول'!I62="",0,'📋 سجل الأصول'!I62)),('📋 سجل الأصول'!H62-IF('📋 سجل الأصول'!I62="",0,'📋 سجل الأصول'!I62))*'📋 سجل الأصول'!J62/365*MAX(0,MIN(EOMONTH(DATE(2026,6,1),-1),IF('📋 سجل الأصول'!M62="",DATE(9999,12,31),'📋 سجل الأصول'!M62))-'📋 سجل الأصول'!G62+1))),0))</f>
        <v/>
      </c>
      <c r="M62" s="33" t="str">
        <f>IF('📋 سجل الأصول'!C62="","",IFERROR(MAX(0,MIN(('📋 سجل الأصول'!H62-IF('📋 سجل الأصول'!I62="",0,'📋 سجل الأصول'!I62)),('📋 سجل الأصول'!H62-IF('📋 سجل الأصول'!I62="",0,'📋 سجل الأصول'!I62))*'📋 سجل الأصول'!J62/365*MAX(0,MIN(EOMONTH(DATE(2026,7,1),0),IF('📋 سجل الأصول'!M62="",DATE(9999,12,31),'📋 سجل الأصول'!M62))-'📋 سجل الأصول'!G62+1))-MIN(('📋 سجل الأصول'!H62-IF('📋 سجل الأصول'!I62="",0,'📋 سجل الأصول'!I62)),('📋 سجل الأصول'!H62-IF('📋 سجل الأصول'!I62="",0,'📋 سجل الأصول'!I62))*'📋 سجل الأصول'!J62/365*MAX(0,MIN(EOMONTH(DATE(2026,7,1),-1),IF('📋 سجل الأصول'!M62="",DATE(9999,12,31),'📋 سجل الأصول'!M62))-'📋 سجل الأصول'!G62+1))),0))</f>
        <v/>
      </c>
      <c r="N62" s="33" t="str">
        <f>IF('📋 سجل الأصول'!C62="","",IFERROR(MAX(0,MIN(('📋 سجل الأصول'!H62-IF('📋 سجل الأصول'!I62="",0,'📋 سجل الأصول'!I62)),('📋 سجل الأصول'!H62-IF('📋 سجل الأصول'!I62="",0,'📋 سجل الأصول'!I62))*'📋 سجل الأصول'!J62/365*MAX(0,MIN(EOMONTH(DATE(2026,8,1),0),IF('📋 سجل الأصول'!M62="",DATE(9999,12,31),'📋 سجل الأصول'!M62))-'📋 سجل الأصول'!G62+1))-MIN(('📋 سجل الأصول'!H62-IF('📋 سجل الأصول'!I62="",0,'📋 سجل الأصول'!I62)),('📋 سجل الأصول'!H62-IF('📋 سجل الأصول'!I62="",0,'📋 سجل الأصول'!I62))*'📋 سجل الأصول'!J62/365*MAX(0,MIN(EOMONTH(DATE(2026,8,1),-1),IF('📋 سجل الأصول'!M62="",DATE(9999,12,31),'📋 سجل الأصول'!M62))-'📋 سجل الأصول'!G62+1))),0))</f>
        <v/>
      </c>
      <c r="O62" s="33" t="str">
        <f>IF('📋 سجل الأصول'!C62="","",IFERROR(MAX(0,MIN(('📋 سجل الأصول'!H62-IF('📋 سجل الأصول'!I62="",0,'📋 سجل الأصول'!I62)),('📋 سجل الأصول'!H62-IF('📋 سجل الأصول'!I62="",0,'📋 سجل الأصول'!I62))*'📋 سجل الأصول'!J62/365*MAX(0,MIN(EOMONTH(DATE(2026,9,1),0),IF('📋 سجل الأصول'!M62="",DATE(9999,12,31),'📋 سجل الأصول'!M62))-'📋 سجل الأصول'!G62+1))-MIN(('📋 سجل الأصول'!H62-IF('📋 سجل الأصول'!I62="",0,'📋 سجل الأصول'!I62)),('📋 سجل الأصول'!H62-IF('📋 سجل الأصول'!I62="",0,'📋 سجل الأصول'!I62))*'📋 سجل الأصول'!J62/365*MAX(0,MIN(EOMONTH(DATE(2026,9,1),-1),IF('📋 سجل الأصول'!M62="",DATE(9999,12,31),'📋 سجل الأصول'!M62))-'📋 سجل الأصول'!G62+1))),0))</f>
        <v/>
      </c>
      <c r="P62" s="33" t="str">
        <f>IF('📋 سجل الأصول'!C62="","",IFERROR(MAX(0,MIN(('📋 سجل الأصول'!H62-IF('📋 سجل الأصول'!I62="",0,'📋 سجل الأصول'!I62)),('📋 سجل الأصول'!H62-IF('📋 سجل الأصول'!I62="",0,'📋 سجل الأصول'!I62))*'📋 سجل الأصول'!J62/365*MAX(0,MIN(EOMONTH(DATE(2026,10,1),0),IF('📋 سجل الأصول'!M62="",DATE(9999,12,31),'📋 سجل الأصول'!M62))-'📋 سجل الأصول'!G62+1))-MIN(('📋 سجل الأصول'!H62-IF('📋 سجل الأصول'!I62="",0,'📋 سجل الأصول'!I62)),('📋 سجل الأصول'!H62-IF('📋 سجل الأصول'!I62="",0,'📋 سجل الأصول'!I62))*'📋 سجل الأصول'!J62/365*MAX(0,MIN(EOMONTH(DATE(2026,10,1),-1),IF('📋 سجل الأصول'!M62="",DATE(9999,12,31),'📋 سجل الأصول'!M62))-'📋 سجل الأصول'!G62+1))),0))</f>
        <v/>
      </c>
      <c r="Q62" s="33" t="str">
        <f>IF('📋 سجل الأصول'!C62="","",IFERROR(MAX(0,MIN(('📋 سجل الأصول'!H62-IF('📋 سجل الأصول'!I62="",0,'📋 سجل الأصول'!I62)),('📋 سجل الأصول'!H62-IF('📋 سجل الأصول'!I62="",0,'📋 سجل الأصول'!I62))*'📋 سجل الأصول'!J62/365*MAX(0,MIN(EOMONTH(DATE(2026,11,1),0),IF('📋 سجل الأصول'!M62="",DATE(9999,12,31),'📋 سجل الأصول'!M62))-'📋 سجل الأصول'!G62+1))-MIN(('📋 سجل الأصول'!H62-IF('📋 سجل الأصول'!I62="",0,'📋 سجل الأصول'!I62)),('📋 سجل الأصول'!H62-IF('📋 سجل الأصول'!I62="",0,'📋 سجل الأصول'!I62))*'📋 سجل الأصول'!J62/365*MAX(0,MIN(EOMONTH(DATE(2026,11,1),-1),IF('📋 سجل الأصول'!M62="",DATE(9999,12,31),'📋 سجل الأصول'!M62))-'📋 سجل الأصول'!G62+1))),0))</f>
        <v/>
      </c>
      <c r="R62" s="33" t="str">
        <f>IF('📋 سجل الأصول'!C62="","",IFERROR(MAX(0,MIN(('📋 سجل الأصول'!H62-IF('📋 سجل الأصول'!I62="",0,'📋 سجل الأصول'!I62)),('📋 سجل الأصول'!H62-IF('📋 سجل الأصول'!I62="",0,'📋 سجل الأصول'!I62))*'📋 سجل الأصول'!J62/365*MAX(0,MIN(EOMONTH(DATE(2026,12,1),0),IF('📋 سجل الأصول'!M62="",DATE(9999,12,31),'📋 سجل الأصول'!M62))-'📋 سجل الأصول'!G62+1))-MIN(('📋 سجل الأصول'!H62-IF('📋 سجل الأصول'!I62="",0,'📋 سجل الأصول'!I62)),('📋 سجل الأصول'!H62-IF('📋 سجل الأصول'!I62="",0,'📋 سجل الأصول'!I62))*'📋 سجل الأصول'!J62/365*MAX(0,MIN(EOMONTH(DATE(2026,12,1),-1),IF('📋 سجل الأصول'!M62="",DATE(9999,12,31),'📋 سجل الأصول'!M62))-'📋 سجل الأصول'!G62+1))),0))</f>
        <v/>
      </c>
    </row>
    <row r="63" spans="1:18" ht="24.75" customHeight="1" x14ac:dyDescent="0.25">
      <c r="A63" s="18" t="str">
        <f>IF('📋 سجل الأصول'!C63="","",'📋 سجل الأصول'!A63)</f>
        <v/>
      </c>
      <c r="B63" s="18" t="str">
        <f>IF('📋 سجل الأصول'!C63="","",'📋 سجل الأصول'!B63)</f>
        <v/>
      </c>
      <c r="C63" s="36" t="str">
        <f>IF('📋 سجل الأصول'!C63="","",'📋 سجل الأصول'!C63)</f>
        <v/>
      </c>
      <c r="D63" s="18" t="str">
        <f>IF('📋 سجل الأصول'!C63="","",'📋 سجل الأصول'!E63)</f>
        <v/>
      </c>
      <c r="E63" s="37" t="str">
        <f>IF('📋 سجل الأصول'!C63="","",'📋 سجل الأصول'!G63)</f>
        <v/>
      </c>
      <c r="F63" s="25" t="str">
        <f>IF('📋 سجل الأصول'!C63="","",'📋 سجل الأصول'!H63)</f>
        <v/>
      </c>
      <c r="G63" s="25" t="str">
        <f>IF('📋 سجل الأصول'!C63="","",IFERROR(MAX(0,MIN(('📋 سجل الأصول'!H63-IF('📋 سجل الأصول'!I63="",0,'📋 سجل الأصول'!I63)),('📋 سجل الأصول'!H63-IF('📋 سجل الأصول'!I63="",0,'📋 سجل الأصول'!I63))*'📋 سجل الأصول'!J63/365*MAX(0,MIN(EOMONTH(DATE(2026,1,1),0),IF('📋 سجل الأصول'!M63="",DATE(9999,12,31),'📋 سجل الأصول'!M63))-'📋 سجل الأصول'!G63+1))-MIN(('📋 سجل الأصول'!H63-IF('📋 سجل الأصول'!I63="",0,'📋 سجل الأصول'!I63)),('📋 سجل الأصول'!H63-IF('📋 سجل الأصول'!I63="",0,'📋 سجل الأصول'!I63))*'📋 سجل الأصول'!J63/365*MAX(0,MIN(EOMONTH(DATE(2026,1,1),-1),IF('📋 سجل الأصول'!M63="",DATE(9999,12,31),'📋 سجل الأصول'!M63))-'📋 سجل الأصول'!G63+1))),0))</f>
        <v/>
      </c>
      <c r="H63" s="25" t="str">
        <f>IF('📋 سجل الأصول'!C63="","",IFERROR(MAX(0,MIN(('📋 سجل الأصول'!H63-IF('📋 سجل الأصول'!I63="",0,'📋 سجل الأصول'!I63)),('📋 سجل الأصول'!H63-IF('📋 سجل الأصول'!I63="",0,'📋 سجل الأصول'!I63))*'📋 سجل الأصول'!J63/365*MAX(0,MIN(EOMONTH(DATE(2026,2,1),0),IF('📋 سجل الأصول'!M63="",DATE(9999,12,31),'📋 سجل الأصول'!M63))-'📋 سجل الأصول'!G63+1))-MIN(('📋 سجل الأصول'!H63-IF('📋 سجل الأصول'!I63="",0,'📋 سجل الأصول'!I63)),('📋 سجل الأصول'!H63-IF('📋 سجل الأصول'!I63="",0,'📋 سجل الأصول'!I63))*'📋 سجل الأصول'!J63/365*MAX(0,MIN(EOMONTH(DATE(2026,2,1),-1),IF('📋 سجل الأصول'!M63="",DATE(9999,12,31),'📋 سجل الأصول'!M63))-'📋 سجل الأصول'!G63+1))),0))</f>
        <v/>
      </c>
      <c r="I63" s="25" t="str">
        <f>IF('📋 سجل الأصول'!C63="","",IFERROR(MAX(0,MIN(('📋 سجل الأصول'!H63-IF('📋 سجل الأصول'!I63="",0,'📋 سجل الأصول'!I63)),('📋 سجل الأصول'!H63-IF('📋 سجل الأصول'!I63="",0,'📋 سجل الأصول'!I63))*'📋 سجل الأصول'!J63/365*MAX(0,MIN(EOMONTH(DATE(2026,3,1),0),IF('📋 سجل الأصول'!M63="",DATE(9999,12,31),'📋 سجل الأصول'!M63))-'📋 سجل الأصول'!G63+1))-MIN(('📋 سجل الأصول'!H63-IF('📋 سجل الأصول'!I63="",0,'📋 سجل الأصول'!I63)),('📋 سجل الأصول'!H63-IF('📋 سجل الأصول'!I63="",0,'📋 سجل الأصول'!I63))*'📋 سجل الأصول'!J63/365*MAX(0,MIN(EOMONTH(DATE(2026,3,1),-1),IF('📋 سجل الأصول'!M63="",DATE(9999,12,31),'📋 سجل الأصول'!M63))-'📋 سجل الأصول'!G63+1))),0))</f>
        <v/>
      </c>
      <c r="J63" s="25" t="str">
        <f>IF('📋 سجل الأصول'!C63="","",IFERROR(MAX(0,MIN(('📋 سجل الأصول'!H63-IF('📋 سجل الأصول'!I63="",0,'📋 سجل الأصول'!I63)),('📋 سجل الأصول'!H63-IF('📋 سجل الأصول'!I63="",0,'📋 سجل الأصول'!I63))*'📋 سجل الأصول'!J63/365*MAX(0,MIN(EOMONTH(DATE(2026,4,1),0),IF('📋 سجل الأصول'!M63="",DATE(9999,12,31),'📋 سجل الأصول'!M63))-'📋 سجل الأصول'!G63+1))-MIN(('📋 سجل الأصول'!H63-IF('📋 سجل الأصول'!I63="",0,'📋 سجل الأصول'!I63)),('📋 سجل الأصول'!H63-IF('📋 سجل الأصول'!I63="",0,'📋 سجل الأصول'!I63))*'📋 سجل الأصول'!J63/365*MAX(0,MIN(EOMONTH(DATE(2026,4,1),-1),IF('📋 سجل الأصول'!M63="",DATE(9999,12,31),'📋 سجل الأصول'!M63))-'📋 سجل الأصول'!G63+1))),0))</f>
        <v/>
      </c>
      <c r="K63" s="25" t="str">
        <f>IF('📋 سجل الأصول'!C63="","",IFERROR(MAX(0,MIN(('📋 سجل الأصول'!H63-IF('📋 سجل الأصول'!I63="",0,'📋 سجل الأصول'!I63)),('📋 سجل الأصول'!H63-IF('📋 سجل الأصول'!I63="",0,'📋 سجل الأصول'!I63))*'📋 سجل الأصول'!J63/365*MAX(0,MIN(EOMONTH(DATE(2026,5,1),0),IF('📋 سجل الأصول'!M63="",DATE(9999,12,31),'📋 سجل الأصول'!M63))-'📋 سجل الأصول'!G63+1))-MIN(('📋 سجل الأصول'!H63-IF('📋 سجل الأصول'!I63="",0,'📋 سجل الأصول'!I63)),('📋 سجل الأصول'!H63-IF('📋 سجل الأصول'!I63="",0,'📋 سجل الأصول'!I63))*'📋 سجل الأصول'!J63/365*MAX(0,MIN(EOMONTH(DATE(2026,5,1),-1),IF('📋 سجل الأصول'!M63="",DATE(9999,12,31),'📋 سجل الأصول'!M63))-'📋 سجل الأصول'!G63+1))),0))</f>
        <v/>
      </c>
      <c r="L63" s="25" t="str">
        <f>IF('📋 سجل الأصول'!C63="","",IFERROR(MAX(0,MIN(('📋 سجل الأصول'!H63-IF('📋 سجل الأصول'!I63="",0,'📋 سجل الأصول'!I63)),('📋 سجل الأصول'!H63-IF('📋 سجل الأصول'!I63="",0,'📋 سجل الأصول'!I63))*'📋 سجل الأصول'!J63/365*MAX(0,MIN(EOMONTH(DATE(2026,6,1),0),IF('📋 سجل الأصول'!M63="",DATE(9999,12,31),'📋 سجل الأصول'!M63))-'📋 سجل الأصول'!G63+1))-MIN(('📋 سجل الأصول'!H63-IF('📋 سجل الأصول'!I63="",0,'📋 سجل الأصول'!I63)),('📋 سجل الأصول'!H63-IF('📋 سجل الأصول'!I63="",0,'📋 سجل الأصول'!I63))*'📋 سجل الأصول'!J63/365*MAX(0,MIN(EOMONTH(DATE(2026,6,1),-1),IF('📋 سجل الأصول'!M63="",DATE(9999,12,31),'📋 سجل الأصول'!M63))-'📋 سجل الأصول'!G63+1))),0))</f>
        <v/>
      </c>
      <c r="M63" s="25" t="str">
        <f>IF('📋 سجل الأصول'!C63="","",IFERROR(MAX(0,MIN(('📋 سجل الأصول'!H63-IF('📋 سجل الأصول'!I63="",0,'📋 سجل الأصول'!I63)),('📋 سجل الأصول'!H63-IF('📋 سجل الأصول'!I63="",0,'📋 سجل الأصول'!I63))*'📋 سجل الأصول'!J63/365*MAX(0,MIN(EOMONTH(DATE(2026,7,1),0),IF('📋 سجل الأصول'!M63="",DATE(9999,12,31),'📋 سجل الأصول'!M63))-'📋 سجل الأصول'!G63+1))-MIN(('📋 سجل الأصول'!H63-IF('📋 سجل الأصول'!I63="",0,'📋 سجل الأصول'!I63)),('📋 سجل الأصول'!H63-IF('📋 سجل الأصول'!I63="",0,'📋 سجل الأصول'!I63))*'📋 سجل الأصول'!J63/365*MAX(0,MIN(EOMONTH(DATE(2026,7,1),-1),IF('📋 سجل الأصول'!M63="",DATE(9999,12,31),'📋 سجل الأصول'!M63))-'📋 سجل الأصول'!G63+1))),0))</f>
        <v/>
      </c>
      <c r="N63" s="25" t="str">
        <f>IF('📋 سجل الأصول'!C63="","",IFERROR(MAX(0,MIN(('📋 سجل الأصول'!H63-IF('📋 سجل الأصول'!I63="",0,'📋 سجل الأصول'!I63)),('📋 سجل الأصول'!H63-IF('📋 سجل الأصول'!I63="",0,'📋 سجل الأصول'!I63))*'📋 سجل الأصول'!J63/365*MAX(0,MIN(EOMONTH(DATE(2026,8,1),0),IF('📋 سجل الأصول'!M63="",DATE(9999,12,31),'📋 سجل الأصول'!M63))-'📋 سجل الأصول'!G63+1))-MIN(('📋 سجل الأصول'!H63-IF('📋 سجل الأصول'!I63="",0,'📋 سجل الأصول'!I63)),('📋 سجل الأصول'!H63-IF('📋 سجل الأصول'!I63="",0,'📋 سجل الأصول'!I63))*'📋 سجل الأصول'!J63/365*MAX(0,MIN(EOMONTH(DATE(2026,8,1),-1),IF('📋 سجل الأصول'!M63="",DATE(9999,12,31),'📋 سجل الأصول'!M63))-'📋 سجل الأصول'!G63+1))),0))</f>
        <v/>
      </c>
      <c r="O63" s="25" t="str">
        <f>IF('📋 سجل الأصول'!C63="","",IFERROR(MAX(0,MIN(('📋 سجل الأصول'!H63-IF('📋 سجل الأصول'!I63="",0,'📋 سجل الأصول'!I63)),('📋 سجل الأصول'!H63-IF('📋 سجل الأصول'!I63="",0,'📋 سجل الأصول'!I63))*'📋 سجل الأصول'!J63/365*MAX(0,MIN(EOMONTH(DATE(2026,9,1),0),IF('📋 سجل الأصول'!M63="",DATE(9999,12,31),'📋 سجل الأصول'!M63))-'📋 سجل الأصول'!G63+1))-MIN(('📋 سجل الأصول'!H63-IF('📋 سجل الأصول'!I63="",0,'📋 سجل الأصول'!I63)),('📋 سجل الأصول'!H63-IF('📋 سجل الأصول'!I63="",0,'📋 سجل الأصول'!I63))*'📋 سجل الأصول'!J63/365*MAX(0,MIN(EOMONTH(DATE(2026,9,1),-1),IF('📋 سجل الأصول'!M63="",DATE(9999,12,31),'📋 سجل الأصول'!M63))-'📋 سجل الأصول'!G63+1))),0))</f>
        <v/>
      </c>
      <c r="P63" s="25" t="str">
        <f>IF('📋 سجل الأصول'!C63="","",IFERROR(MAX(0,MIN(('📋 سجل الأصول'!H63-IF('📋 سجل الأصول'!I63="",0,'📋 سجل الأصول'!I63)),('📋 سجل الأصول'!H63-IF('📋 سجل الأصول'!I63="",0,'📋 سجل الأصول'!I63))*'📋 سجل الأصول'!J63/365*MAX(0,MIN(EOMONTH(DATE(2026,10,1),0),IF('📋 سجل الأصول'!M63="",DATE(9999,12,31),'📋 سجل الأصول'!M63))-'📋 سجل الأصول'!G63+1))-MIN(('📋 سجل الأصول'!H63-IF('📋 سجل الأصول'!I63="",0,'📋 سجل الأصول'!I63)),('📋 سجل الأصول'!H63-IF('📋 سجل الأصول'!I63="",0,'📋 سجل الأصول'!I63))*'📋 سجل الأصول'!J63/365*MAX(0,MIN(EOMONTH(DATE(2026,10,1),-1),IF('📋 سجل الأصول'!M63="",DATE(9999,12,31),'📋 سجل الأصول'!M63))-'📋 سجل الأصول'!G63+1))),0))</f>
        <v/>
      </c>
      <c r="Q63" s="25" t="str">
        <f>IF('📋 سجل الأصول'!C63="","",IFERROR(MAX(0,MIN(('📋 سجل الأصول'!H63-IF('📋 سجل الأصول'!I63="",0,'📋 سجل الأصول'!I63)),('📋 سجل الأصول'!H63-IF('📋 سجل الأصول'!I63="",0,'📋 سجل الأصول'!I63))*'📋 سجل الأصول'!J63/365*MAX(0,MIN(EOMONTH(DATE(2026,11,1),0),IF('📋 سجل الأصول'!M63="",DATE(9999,12,31),'📋 سجل الأصول'!M63))-'📋 سجل الأصول'!G63+1))-MIN(('📋 سجل الأصول'!H63-IF('📋 سجل الأصول'!I63="",0,'📋 سجل الأصول'!I63)),('📋 سجل الأصول'!H63-IF('📋 سجل الأصول'!I63="",0,'📋 سجل الأصول'!I63))*'📋 سجل الأصول'!J63/365*MAX(0,MIN(EOMONTH(DATE(2026,11,1),-1),IF('📋 سجل الأصول'!M63="",DATE(9999,12,31),'📋 سجل الأصول'!M63))-'📋 سجل الأصول'!G63+1))),0))</f>
        <v/>
      </c>
      <c r="R63" s="25" t="str">
        <f>IF('📋 سجل الأصول'!C63="","",IFERROR(MAX(0,MIN(('📋 سجل الأصول'!H63-IF('📋 سجل الأصول'!I63="",0,'📋 سجل الأصول'!I63)),('📋 سجل الأصول'!H63-IF('📋 سجل الأصول'!I63="",0,'📋 سجل الأصول'!I63))*'📋 سجل الأصول'!J63/365*MAX(0,MIN(EOMONTH(DATE(2026,12,1),0),IF('📋 سجل الأصول'!M63="",DATE(9999,12,31),'📋 سجل الأصول'!M63))-'📋 سجل الأصول'!G63+1))-MIN(('📋 سجل الأصول'!H63-IF('📋 سجل الأصول'!I63="",0,'📋 سجل الأصول'!I63)),('📋 سجل الأصول'!H63-IF('📋 سجل الأصول'!I63="",0,'📋 سجل الأصول'!I63))*'📋 سجل الأصول'!J63/365*MAX(0,MIN(EOMONTH(DATE(2026,12,1),-1),IF('📋 سجل الأصول'!M63="",DATE(9999,12,31),'📋 سجل الأصول'!M63))-'📋 سجل الأصول'!G63+1))),0))</f>
        <v/>
      </c>
    </row>
    <row r="64" spans="1:18" ht="24.75" customHeight="1" x14ac:dyDescent="0.25">
      <c r="A64" s="26" t="str">
        <f>IF('📋 سجل الأصول'!C64="","",'📋 سجل الأصول'!A64)</f>
        <v/>
      </c>
      <c r="B64" s="26" t="str">
        <f>IF('📋 سجل الأصول'!C64="","",'📋 سجل الأصول'!B64)</f>
        <v/>
      </c>
      <c r="C64" s="38" t="str">
        <f>IF('📋 سجل الأصول'!C64="","",'📋 سجل الأصول'!C64)</f>
        <v/>
      </c>
      <c r="D64" s="26" t="str">
        <f>IF('📋 سجل الأصول'!C64="","",'📋 سجل الأصول'!E64)</f>
        <v/>
      </c>
      <c r="E64" s="39" t="str">
        <f>IF('📋 سجل الأصول'!C64="","",'📋 سجل الأصول'!G64)</f>
        <v/>
      </c>
      <c r="F64" s="33" t="str">
        <f>IF('📋 سجل الأصول'!C64="","",'📋 سجل الأصول'!H64)</f>
        <v/>
      </c>
      <c r="G64" s="33" t="str">
        <f>IF('📋 سجل الأصول'!C64="","",IFERROR(MAX(0,MIN(('📋 سجل الأصول'!H64-IF('📋 سجل الأصول'!I64="",0,'📋 سجل الأصول'!I64)),('📋 سجل الأصول'!H64-IF('📋 سجل الأصول'!I64="",0,'📋 سجل الأصول'!I64))*'📋 سجل الأصول'!J64/365*MAX(0,MIN(EOMONTH(DATE(2026,1,1),0),IF('📋 سجل الأصول'!M64="",DATE(9999,12,31),'📋 سجل الأصول'!M64))-'📋 سجل الأصول'!G64+1))-MIN(('📋 سجل الأصول'!H64-IF('📋 سجل الأصول'!I64="",0,'📋 سجل الأصول'!I64)),('📋 سجل الأصول'!H64-IF('📋 سجل الأصول'!I64="",0,'📋 سجل الأصول'!I64))*'📋 سجل الأصول'!J64/365*MAX(0,MIN(EOMONTH(DATE(2026,1,1),-1),IF('📋 سجل الأصول'!M64="",DATE(9999,12,31),'📋 سجل الأصول'!M64))-'📋 سجل الأصول'!G64+1))),0))</f>
        <v/>
      </c>
      <c r="H64" s="33" t="str">
        <f>IF('📋 سجل الأصول'!C64="","",IFERROR(MAX(0,MIN(('📋 سجل الأصول'!H64-IF('📋 سجل الأصول'!I64="",0,'📋 سجل الأصول'!I64)),('📋 سجل الأصول'!H64-IF('📋 سجل الأصول'!I64="",0,'📋 سجل الأصول'!I64))*'📋 سجل الأصول'!J64/365*MAX(0,MIN(EOMONTH(DATE(2026,2,1),0),IF('📋 سجل الأصول'!M64="",DATE(9999,12,31),'📋 سجل الأصول'!M64))-'📋 سجل الأصول'!G64+1))-MIN(('📋 سجل الأصول'!H64-IF('📋 سجل الأصول'!I64="",0,'📋 سجل الأصول'!I64)),('📋 سجل الأصول'!H64-IF('📋 سجل الأصول'!I64="",0,'📋 سجل الأصول'!I64))*'📋 سجل الأصول'!J64/365*MAX(0,MIN(EOMONTH(DATE(2026,2,1),-1),IF('📋 سجل الأصول'!M64="",DATE(9999,12,31),'📋 سجل الأصول'!M64))-'📋 سجل الأصول'!G64+1))),0))</f>
        <v/>
      </c>
      <c r="I64" s="33" t="str">
        <f>IF('📋 سجل الأصول'!C64="","",IFERROR(MAX(0,MIN(('📋 سجل الأصول'!H64-IF('📋 سجل الأصول'!I64="",0,'📋 سجل الأصول'!I64)),('📋 سجل الأصول'!H64-IF('📋 سجل الأصول'!I64="",0,'📋 سجل الأصول'!I64))*'📋 سجل الأصول'!J64/365*MAX(0,MIN(EOMONTH(DATE(2026,3,1),0),IF('📋 سجل الأصول'!M64="",DATE(9999,12,31),'📋 سجل الأصول'!M64))-'📋 سجل الأصول'!G64+1))-MIN(('📋 سجل الأصول'!H64-IF('📋 سجل الأصول'!I64="",0,'📋 سجل الأصول'!I64)),('📋 سجل الأصول'!H64-IF('📋 سجل الأصول'!I64="",0,'📋 سجل الأصول'!I64))*'📋 سجل الأصول'!J64/365*MAX(0,MIN(EOMONTH(DATE(2026,3,1),-1),IF('📋 سجل الأصول'!M64="",DATE(9999,12,31),'📋 سجل الأصول'!M64))-'📋 سجل الأصول'!G64+1))),0))</f>
        <v/>
      </c>
      <c r="J64" s="33" t="str">
        <f>IF('📋 سجل الأصول'!C64="","",IFERROR(MAX(0,MIN(('📋 سجل الأصول'!H64-IF('📋 سجل الأصول'!I64="",0,'📋 سجل الأصول'!I64)),('📋 سجل الأصول'!H64-IF('📋 سجل الأصول'!I64="",0,'📋 سجل الأصول'!I64))*'📋 سجل الأصول'!J64/365*MAX(0,MIN(EOMONTH(DATE(2026,4,1),0),IF('📋 سجل الأصول'!M64="",DATE(9999,12,31),'📋 سجل الأصول'!M64))-'📋 سجل الأصول'!G64+1))-MIN(('📋 سجل الأصول'!H64-IF('📋 سجل الأصول'!I64="",0,'📋 سجل الأصول'!I64)),('📋 سجل الأصول'!H64-IF('📋 سجل الأصول'!I64="",0,'📋 سجل الأصول'!I64))*'📋 سجل الأصول'!J64/365*MAX(0,MIN(EOMONTH(DATE(2026,4,1),-1),IF('📋 سجل الأصول'!M64="",DATE(9999,12,31),'📋 سجل الأصول'!M64))-'📋 سجل الأصول'!G64+1))),0))</f>
        <v/>
      </c>
      <c r="K64" s="33" t="str">
        <f>IF('📋 سجل الأصول'!C64="","",IFERROR(MAX(0,MIN(('📋 سجل الأصول'!H64-IF('📋 سجل الأصول'!I64="",0,'📋 سجل الأصول'!I64)),('📋 سجل الأصول'!H64-IF('📋 سجل الأصول'!I64="",0,'📋 سجل الأصول'!I64))*'📋 سجل الأصول'!J64/365*MAX(0,MIN(EOMONTH(DATE(2026,5,1),0),IF('📋 سجل الأصول'!M64="",DATE(9999,12,31),'📋 سجل الأصول'!M64))-'📋 سجل الأصول'!G64+1))-MIN(('📋 سجل الأصول'!H64-IF('📋 سجل الأصول'!I64="",0,'📋 سجل الأصول'!I64)),('📋 سجل الأصول'!H64-IF('📋 سجل الأصول'!I64="",0,'📋 سجل الأصول'!I64))*'📋 سجل الأصول'!J64/365*MAX(0,MIN(EOMONTH(DATE(2026,5,1),-1),IF('📋 سجل الأصول'!M64="",DATE(9999,12,31),'📋 سجل الأصول'!M64))-'📋 سجل الأصول'!G64+1))),0))</f>
        <v/>
      </c>
      <c r="L64" s="33" t="str">
        <f>IF('📋 سجل الأصول'!C64="","",IFERROR(MAX(0,MIN(('📋 سجل الأصول'!H64-IF('📋 سجل الأصول'!I64="",0,'📋 سجل الأصول'!I64)),('📋 سجل الأصول'!H64-IF('📋 سجل الأصول'!I64="",0,'📋 سجل الأصول'!I64))*'📋 سجل الأصول'!J64/365*MAX(0,MIN(EOMONTH(DATE(2026,6,1),0),IF('📋 سجل الأصول'!M64="",DATE(9999,12,31),'📋 سجل الأصول'!M64))-'📋 سجل الأصول'!G64+1))-MIN(('📋 سجل الأصول'!H64-IF('📋 سجل الأصول'!I64="",0,'📋 سجل الأصول'!I64)),('📋 سجل الأصول'!H64-IF('📋 سجل الأصول'!I64="",0,'📋 سجل الأصول'!I64))*'📋 سجل الأصول'!J64/365*MAX(0,MIN(EOMONTH(DATE(2026,6,1),-1),IF('📋 سجل الأصول'!M64="",DATE(9999,12,31),'📋 سجل الأصول'!M64))-'📋 سجل الأصول'!G64+1))),0))</f>
        <v/>
      </c>
      <c r="M64" s="33" t="str">
        <f>IF('📋 سجل الأصول'!C64="","",IFERROR(MAX(0,MIN(('📋 سجل الأصول'!H64-IF('📋 سجل الأصول'!I64="",0,'📋 سجل الأصول'!I64)),('📋 سجل الأصول'!H64-IF('📋 سجل الأصول'!I64="",0,'📋 سجل الأصول'!I64))*'📋 سجل الأصول'!J64/365*MAX(0,MIN(EOMONTH(DATE(2026,7,1),0),IF('📋 سجل الأصول'!M64="",DATE(9999,12,31),'📋 سجل الأصول'!M64))-'📋 سجل الأصول'!G64+1))-MIN(('📋 سجل الأصول'!H64-IF('📋 سجل الأصول'!I64="",0,'📋 سجل الأصول'!I64)),('📋 سجل الأصول'!H64-IF('📋 سجل الأصول'!I64="",0,'📋 سجل الأصول'!I64))*'📋 سجل الأصول'!J64/365*MAX(0,MIN(EOMONTH(DATE(2026,7,1),-1),IF('📋 سجل الأصول'!M64="",DATE(9999,12,31),'📋 سجل الأصول'!M64))-'📋 سجل الأصول'!G64+1))),0))</f>
        <v/>
      </c>
      <c r="N64" s="33" t="str">
        <f>IF('📋 سجل الأصول'!C64="","",IFERROR(MAX(0,MIN(('📋 سجل الأصول'!H64-IF('📋 سجل الأصول'!I64="",0,'📋 سجل الأصول'!I64)),('📋 سجل الأصول'!H64-IF('📋 سجل الأصول'!I64="",0,'📋 سجل الأصول'!I64))*'📋 سجل الأصول'!J64/365*MAX(0,MIN(EOMONTH(DATE(2026,8,1),0),IF('📋 سجل الأصول'!M64="",DATE(9999,12,31),'📋 سجل الأصول'!M64))-'📋 سجل الأصول'!G64+1))-MIN(('📋 سجل الأصول'!H64-IF('📋 سجل الأصول'!I64="",0,'📋 سجل الأصول'!I64)),('📋 سجل الأصول'!H64-IF('📋 سجل الأصول'!I64="",0,'📋 سجل الأصول'!I64))*'📋 سجل الأصول'!J64/365*MAX(0,MIN(EOMONTH(DATE(2026,8,1),-1),IF('📋 سجل الأصول'!M64="",DATE(9999,12,31),'📋 سجل الأصول'!M64))-'📋 سجل الأصول'!G64+1))),0))</f>
        <v/>
      </c>
      <c r="O64" s="33" t="str">
        <f>IF('📋 سجل الأصول'!C64="","",IFERROR(MAX(0,MIN(('📋 سجل الأصول'!H64-IF('📋 سجل الأصول'!I64="",0,'📋 سجل الأصول'!I64)),('📋 سجل الأصول'!H64-IF('📋 سجل الأصول'!I64="",0,'📋 سجل الأصول'!I64))*'📋 سجل الأصول'!J64/365*MAX(0,MIN(EOMONTH(DATE(2026,9,1),0),IF('📋 سجل الأصول'!M64="",DATE(9999,12,31),'📋 سجل الأصول'!M64))-'📋 سجل الأصول'!G64+1))-MIN(('📋 سجل الأصول'!H64-IF('📋 سجل الأصول'!I64="",0,'📋 سجل الأصول'!I64)),('📋 سجل الأصول'!H64-IF('📋 سجل الأصول'!I64="",0,'📋 سجل الأصول'!I64))*'📋 سجل الأصول'!J64/365*MAX(0,MIN(EOMONTH(DATE(2026,9,1),-1),IF('📋 سجل الأصول'!M64="",DATE(9999,12,31),'📋 سجل الأصول'!M64))-'📋 سجل الأصول'!G64+1))),0))</f>
        <v/>
      </c>
      <c r="P64" s="33" t="str">
        <f>IF('📋 سجل الأصول'!C64="","",IFERROR(MAX(0,MIN(('📋 سجل الأصول'!H64-IF('📋 سجل الأصول'!I64="",0,'📋 سجل الأصول'!I64)),('📋 سجل الأصول'!H64-IF('📋 سجل الأصول'!I64="",0,'📋 سجل الأصول'!I64))*'📋 سجل الأصول'!J64/365*MAX(0,MIN(EOMONTH(DATE(2026,10,1),0),IF('📋 سجل الأصول'!M64="",DATE(9999,12,31),'📋 سجل الأصول'!M64))-'📋 سجل الأصول'!G64+1))-MIN(('📋 سجل الأصول'!H64-IF('📋 سجل الأصول'!I64="",0,'📋 سجل الأصول'!I64)),('📋 سجل الأصول'!H64-IF('📋 سجل الأصول'!I64="",0,'📋 سجل الأصول'!I64))*'📋 سجل الأصول'!J64/365*MAX(0,MIN(EOMONTH(DATE(2026,10,1),-1),IF('📋 سجل الأصول'!M64="",DATE(9999,12,31),'📋 سجل الأصول'!M64))-'📋 سجل الأصول'!G64+1))),0))</f>
        <v/>
      </c>
      <c r="Q64" s="33" t="str">
        <f>IF('📋 سجل الأصول'!C64="","",IFERROR(MAX(0,MIN(('📋 سجل الأصول'!H64-IF('📋 سجل الأصول'!I64="",0,'📋 سجل الأصول'!I64)),('📋 سجل الأصول'!H64-IF('📋 سجل الأصول'!I64="",0,'📋 سجل الأصول'!I64))*'📋 سجل الأصول'!J64/365*MAX(0,MIN(EOMONTH(DATE(2026,11,1),0),IF('📋 سجل الأصول'!M64="",DATE(9999,12,31),'📋 سجل الأصول'!M64))-'📋 سجل الأصول'!G64+1))-MIN(('📋 سجل الأصول'!H64-IF('📋 سجل الأصول'!I64="",0,'📋 سجل الأصول'!I64)),('📋 سجل الأصول'!H64-IF('📋 سجل الأصول'!I64="",0,'📋 سجل الأصول'!I64))*'📋 سجل الأصول'!J64/365*MAX(0,MIN(EOMONTH(DATE(2026,11,1),-1),IF('📋 سجل الأصول'!M64="",DATE(9999,12,31),'📋 سجل الأصول'!M64))-'📋 سجل الأصول'!G64+1))),0))</f>
        <v/>
      </c>
      <c r="R64" s="33" t="str">
        <f>IF('📋 سجل الأصول'!C64="","",IFERROR(MAX(0,MIN(('📋 سجل الأصول'!H64-IF('📋 سجل الأصول'!I64="",0,'📋 سجل الأصول'!I64)),('📋 سجل الأصول'!H64-IF('📋 سجل الأصول'!I64="",0,'📋 سجل الأصول'!I64))*'📋 سجل الأصول'!J64/365*MAX(0,MIN(EOMONTH(DATE(2026,12,1),0),IF('📋 سجل الأصول'!M64="",DATE(9999,12,31),'📋 سجل الأصول'!M64))-'📋 سجل الأصول'!G64+1))-MIN(('📋 سجل الأصول'!H64-IF('📋 سجل الأصول'!I64="",0,'📋 سجل الأصول'!I64)),('📋 سجل الأصول'!H64-IF('📋 سجل الأصول'!I64="",0,'📋 سجل الأصول'!I64))*'📋 سجل الأصول'!J64/365*MAX(0,MIN(EOMONTH(DATE(2026,12,1),-1),IF('📋 سجل الأصول'!M64="",DATE(9999,12,31),'📋 سجل الأصول'!M64))-'📋 سجل الأصول'!G64+1))),0))</f>
        <v/>
      </c>
    </row>
    <row r="65" spans="1:18" ht="24.75" customHeight="1" x14ac:dyDescent="0.25">
      <c r="A65" s="18" t="str">
        <f>IF('📋 سجل الأصول'!C65="","",'📋 سجل الأصول'!A65)</f>
        <v/>
      </c>
      <c r="B65" s="18" t="str">
        <f>IF('📋 سجل الأصول'!C65="","",'📋 سجل الأصول'!B65)</f>
        <v/>
      </c>
      <c r="C65" s="36" t="str">
        <f>IF('📋 سجل الأصول'!C65="","",'📋 سجل الأصول'!C65)</f>
        <v/>
      </c>
      <c r="D65" s="18" t="str">
        <f>IF('📋 سجل الأصول'!C65="","",'📋 سجل الأصول'!E65)</f>
        <v/>
      </c>
      <c r="E65" s="37" t="str">
        <f>IF('📋 سجل الأصول'!C65="","",'📋 سجل الأصول'!G65)</f>
        <v/>
      </c>
      <c r="F65" s="25" t="str">
        <f>IF('📋 سجل الأصول'!C65="","",'📋 سجل الأصول'!H65)</f>
        <v/>
      </c>
      <c r="G65" s="25" t="str">
        <f>IF('📋 سجل الأصول'!C65="","",IFERROR(MAX(0,MIN(('📋 سجل الأصول'!H65-IF('📋 سجل الأصول'!I65="",0,'📋 سجل الأصول'!I65)),('📋 سجل الأصول'!H65-IF('📋 سجل الأصول'!I65="",0,'📋 سجل الأصول'!I65))*'📋 سجل الأصول'!J65/365*MAX(0,MIN(EOMONTH(DATE(2026,1,1),0),IF('📋 سجل الأصول'!M65="",DATE(9999,12,31),'📋 سجل الأصول'!M65))-'📋 سجل الأصول'!G65+1))-MIN(('📋 سجل الأصول'!H65-IF('📋 سجل الأصول'!I65="",0,'📋 سجل الأصول'!I65)),('📋 سجل الأصول'!H65-IF('📋 سجل الأصول'!I65="",0,'📋 سجل الأصول'!I65))*'📋 سجل الأصول'!J65/365*MAX(0,MIN(EOMONTH(DATE(2026,1,1),-1),IF('📋 سجل الأصول'!M65="",DATE(9999,12,31),'📋 سجل الأصول'!M65))-'📋 سجل الأصول'!G65+1))),0))</f>
        <v/>
      </c>
      <c r="H65" s="25" t="str">
        <f>IF('📋 سجل الأصول'!C65="","",IFERROR(MAX(0,MIN(('📋 سجل الأصول'!H65-IF('📋 سجل الأصول'!I65="",0,'📋 سجل الأصول'!I65)),('📋 سجل الأصول'!H65-IF('📋 سجل الأصول'!I65="",0,'📋 سجل الأصول'!I65))*'📋 سجل الأصول'!J65/365*MAX(0,MIN(EOMONTH(DATE(2026,2,1),0),IF('📋 سجل الأصول'!M65="",DATE(9999,12,31),'📋 سجل الأصول'!M65))-'📋 سجل الأصول'!G65+1))-MIN(('📋 سجل الأصول'!H65-IF('📋 سجل الأصول'!I65="",0,'📋 سجل الأصول'!I65)),('📋 سجل الأصول'!H65-IF('📋 سجل الأصول'!I65="",0,'📋 سجل الأصول'!I65))*'📋 سجل الأصول'!J65/365*MAX(0,MIN(EOMONTH(DATE(2026,2,1),-1),IF('📋 سجل الأصول'!M65="",DATE(9999,12,31),'📋 سجل الأصول'!M65))-'📋 سجل الأصول'!G65+1))),0))</f>
        <v/>
      </c>
      <c r="I65" s="25" t="str">
        <f>IF('📋 سجل الأصول'!C65="","",IFERROR(MAX(0,MIN(('📋 سجل الأصول'!H65-IF('📋 سجل الأصول'!I65="",0,'📋 سجل الأصول'!I65)),('📋 سجل الأصول'!H65-IF('📋 سجل الأصول'!I65="",0,'📋 سجل الأصول'!I65))*'📋 سجل الأصول'!J65/365*MAX(0,MIN(EOMONTH(DATE(2026,3,1),0),IF('📋 سجل الأصول'!M65="",DATE(9999,12,31),'📋 سجل الأصول'!M65))-'📋 سجل الأصول'!G65+1))-MIN(('📋 سجل الأصول'!H65-IF('📋 سجل الأصول'!I65="",0,'📋 سجل الأصول'!I65)),('📋 سجل الأصول'!H65-IF('📋 سجل الأصول'!I65="",0,'📋 سجل الأصول'!I65))*'📋 سجل الأصول'!J65/365*MAX(0,MIN(EOMONTH(DATE(2026,3,1),-1),IF('📋 سجل الأصول'!M65="",DATE(9999,12,31),'📋 سجل الأصول'!M65))-'📋 سجل الأصول'!G65+1))),0))</f>
        <v/>
      </c>
      <c r="J65" s="25" t="str">
        <f>IF('📋 سجل الأصول'!C65="","",IFERROR(MAX(0,MIN(('📋 سجل الأصول'!H65-IF('📋 سجل الأصول'!I65="",0,'📋 سجل الأصول'!I65)),('📋 سجل الأصول'!H65-IF('📋 سجل الأصول'!I65="",0,'📋 سجل الأصول'!I65))*'📋 سجل الأصول'!J65/365*MAX(0,MIN(EOMONTH(DATE(2026,4,1),0),IF('📋 سجل الأصول'!M65="",DATE(9999,12,31),'📋 سجل الأصول'!M65))-'📋 سجل الأصول'!G65+1))-MIN(('📋 سجل الأصول'!H65-IF('📋 سجل الأصول'!I65="",0,'📋 سجل الأصول'!I65)),('📋 سجل الأصول'!H65-IF('📋 سجل الأصول'!I65="",0,'📋 سجل الأصول'!I65))*'📋 سجل الأصول'!J65/365*MAX(0,MIN(EOMONTH(DATE(2026,4,1),-1),IF('📋 سجل الأصول'!M65="",DATE(9999,12,31),'📋 سجل الأصول'!M65))-'📋 سجل الأصول'!G65+1))),0))</f>
        <v/>
      </c>
      <c r="K65" s="25" t="str">
        <f>IF('📋 سجل الأصول'!C65="","",IFERROR(MAX(0,MIN(('📋 سجل الأصول'!H65-IF('📋 سجل الأصول'!I65="",0,'📋 سجل الأصول'!I65)),('📋 سجل الأصول'!H65-IF('📋 سجل الأصول'!I65="",0,'📋 سجل الأصول'!I65))*'📋 سجل الأصول'!J65/365*MAX(0,MIN(EOMONTH(DATE(2026,5,1),0),IF('📋 سجل الأصول'!M65="",DATE(9999,12,31),'📋 سجل الأصول'!M65))-'📋 سجل الأصول'!G65+1))-MIN(('📋 سجل الأصول'!H65-IF('📋 سجل الأصول'!I65="",0,'📋 سجل الأصول'!I65)),('📋 سجل الأصول'!H65-IF('📋 سجل الأصول'!I65="",0,'📋 سجل الأصول'!I65))*'📋 سجل الأصول'!J65/365*MAX(0,MIN(EOMONTH(DATE(2026,5,1),-1),IF('📋 سجل الأصول'!M65="",DATE(9999,12,31),'📋 سجل الأصول'!M65))-'📋 سجل الأصول'!G65+1))),0))</f>
        <v/>
      </c>
      <c r="L65" s="25" t="str">
        <f>IF('📋 سجل الأصول'!C65="","",IFERROR(MAX(0,MIN(('📋 سجل الأصول'!H65-IF('📋 سجل الأصول'!I65="",0,'📋 سجل الأصول'!I65)),('📋 سجل الأصول'!H65-IF('📋 سجل الأصول'!I65="",0,'📋 سجل الأصول'!I65))*'📋 سجل الأصول'!J65/365*MAX(0,MIN(EOMONTH(DATE(2026,6,1),0),IF('📋 سجل الأصول'!M65="",DATE(9999,12,31),'📋 سجل الأصول'!M65))-'📋 سجل الأصول'!G65+1))-MIN(('📋 سجل الأصول'!H65-IF('📋 سجل الأصول'!I65="",0,'📋 سجل الأصول'!I65)),('📋 سجل الأصول'!H65-IF('📋 سجل الأصول'!I65="",0,'📋 سجل الأصول'!I65))*'📋 سجل الأصول'!J65/365*MAX(0,MIN(EOMONTH(DATE(2026,6,1),-1),IF('📋 سجل الأصول'!M65="",DATE(9999,12,31),'📋 سجل الأصول'!M65))-'📋 سجل الأصول'!G65+1))),0))</f>
        <v/>
      </c>
      <c r="M65" s="25" t="str">
        <f>IF('📋 سجل الأصول'!C65="","",IFERROR(MAX(0,MIN(('📋 سجل الأصول'!H65-IF('📋 سجل الأصول'!I65="",0,'📋 سجل الأصول'!I65)),('📋 سجل الأصول'!H65-IF('📋 سجل الأصول'!I65="",0,'📋 سجل الأصول'!I65))*'📋 سجل الأصول'!J65/365*MAX(0,MIN(EOMONTH(DATE(2026,7,1),0),IF('📋 سجل الأصول'!M65="",DATE(9999,12,31),'📋 سجل الأصول'!M65))-'📋 سجل الأصول'!G65+1))-MIN(('📋 سجل الأصول'!H65-IF('📋 سجل الأصول'!I65="",0,'📋 سجل الأصول'!I65)),('📋 سجل الأصول'!H65-IF('📋 سجل الأصول'!I65="",0,'📋 سجل الأصول'!I65))*'📋 سجل الأصول'!J65/365*MAX(0,MIN(EOMONTH(DATE(2026,7,1),-1),IF('📋 سجل الأصول'!M65="",DATE(9999,12,31),'📋 سجل الأصول'!M65))-'📋 سجل الأصول'!G65+1))),0))</f>
        <v/>
      </c>
      <c r="N65" s="25" t="str">
        <f>IF('📋 سجل الأصول'!C65="","",IFERROR(MAX(0,MIN(('📋 سجل الأصول'!H65-IF('📋 سجل الأصول'!I65="",0,'📋 سجل الأصول'!I65)),('📋 سجل الأصول'!H65-IF('📋 سجل الأصول'!I65="",0,'📋 سجل الأصول'!I65))*'📋 سجل الأصول'!J65/365*MAX(0,MIN(EOMONTH(DATE(2026,8,1),0),IF('📋 سجل الأصول'!M65="",DATE(9999,12,31),'📋 سجل الأصول'!M65))-'📋 سجل الأصول'!G65+1))-MIN(('📋 سجل الأصول'!H65-IF('📋 سجل الأصول'!I65="",0,'📋 سجل الأصول'!I65)),('📋 سجل الأصول'!H65-IF('📋 سجل الأصول'!I65="",0,'📋 سجل الأصول'!I65))*'📋 سجل الأصول'!J65/365*MAX(0,MIN(EOMONTH(DATE(2026,8,1),-1),IF('📋 سجل الأصول'!M65="",DATE(9999,12,31),'📋 سجل الأصول'!M65))-'📋 سجل الأصول'!G65+1))),0))</f>
        <v/>
      </c>
      <c r="O65" s="25" t="str">
        <f>IF('📋 سجل الأصول'!C65="","",IFERROR(MAX(0,MIN(('📋 سجل الأصول'!H65-IF('📋 سجل الأصول'!I65="",0,'📋 سجل الأصول'!I65)),('📋 سجل الأصول'!H65-IF('📋 سجل الأصول'!I65="",0,'📋 سجل الأصول'!I65))*'📋 سجل الأصول'!J65/365*MAX(0,MIN(EOMONTH(DATE(2026,9,1),0),IF('📋 سجل الأصول'!M65="",DATE(9999,12,31),'📋 سجل الأصول'!M65))-'📋 سجل الأصول'!G65+1))-MIN(('📋 سجل الأصول'!H65-IF('📋 سجل الأصول'!I65="",0,'📋 سجل الأصول'!I65)),('📋 سجل الأصول'!H65-IF('📋 سجل الأصول'!I65="",0,'📋 سجل الأصول'!I65))*'📋 سجل الأصول'!J65/365*MAX(0,MIN(EOMONTH(DATE(2026,9,1),-1),IF('📋 سجل الأصول'!M65="",DATE(9999,12,31),'📋 سجل الأصول'!M65))-'📋 سجل الأصول'!G65+1))),0))</f>
        <v/>
      </c>
      <c r="P65" s="25" t="str">
        <f>IF('📋 سجل الأصول'!C65="","",IFERROR(MAX(0,MIN(('📋 سجل الأصول'!H65-IF('📋 سجل الأصول'!I65="",0,'📋 سجل الأصول'!I65)),('📋 سجل الأصول'!H65-IF('📋 سجل الأصول'!I65="",0,'📋 سجل الأصول'!I65))*'📋 سجل الأصول'!J65/365*MAX(0,MIN(EOMONTH(DATE(2026,10,1),0),IF('📋 سجل الأصول'!M65="",DATE(9999,12,31),'📋 سجل الأصول'!M65))-'📋 سجل الأصول'!G65+1))-MIN(('📋 سجل الأصول'!H65-IF('📋 سجل الأصول'!I65="",0,'📋 سجل الأصول'!I65)),('📋 سجل الأصول'!H65-IF('📋 سجل الأصول'!I65="",0,'📋 سجل الأصول'!I65))*'📋 سجل الأصول'!J65/365*MAX(0,MIN(EOMONTH(DATE(2026,10,1),-1),IF('📋 سجل الأصول'!M65="",DATE(9999,12,31),'📋 سجل الأصول'!M65))-'📋 سجل الأصول'!G65+1))),0))</f>
        <v/>
      </c>
      <c r="Q65" s="25" t="str">
        <f>IF('📋 سجل الأصول'!C65="","",IFERROR(MAX(0,MIN(('📋 سجل الأصول'!H65-IF('📋 سجل الأصول'!I65="",0,'📋 سجل الأصول'!I65)),('📋 سجل الأصول'!H65-IF('📋 سجل الأصول'!I65="",0,'📋 سجل الأصول'!I65))*'📋 سجل الأصول'!J65/365*MAX(0,MIN(EOMONTH(DATE(2026,11,1),0),IF('📋 سجل الأصول'!M65="",DATE(9999,12,31),'📋 سجل الأصول'!M65))-'📋 سجل الأصول'!G65+1))-MIN(('📋 سجل الأصول'!H65-IF('📋 سجل الأصول'!I65="",0,'📋 سجل الأصول'!I65)),('📋 سجل الأصول'!H65-IF('📋 سجل الأصول'!I65="",0,'📋 سجل الأصول'!I65))*'📋 سجل الأصول'!J65/365*MAX(0,MIN(EOMONTH(DATE(2026,11,1),-1),IF('📋 سجل الأصول'!M65="",DATE(9999,12,31),'📋 سجل الأصول'!M65))-'📋 سجل الأصول'!G65+1))),0))</f>
        <v/>
      </c>
      <c r="R65" s="25" t="str">
        <f>IF('📋 سجل الأصول'!C65="","",IFERROR(MAX(0,MIN(('📋 سجل الأصول'!H65-IF('📋 سجل الأصول'!I65="",0,'📋 سجل الأصول'!I65)),('📋 سجل الأصول'!H65-IF('📋 سجل الأصول'!I65="",0,'📋 سجل الأصول'!I65))*'📋 سجل الأصول'!J65/365*MAX(0,MIN(EOMONTH(DATE(2026,12,1),0),IF('📋 سجل الأصول'!M65="",DATE(9999,12,31),'📋 سجل الأصول'!M65))-'📋 سجل الأصول'!G65+1))-MIN(('📋 سجل الأصول'!H65-IF('📋 سجل الأصول'!I65="",0,'📋 سجل الأصول'!I65)),('📋 سجل الأصول'!H65-IF('📋 سجل الأصول'!I65="",0,'📋 سجل الأصول'!I65))*'📋 سجل الأصول'!J65/365*MAX(0,MIN(EOMONTH(DATE(2026,12,1),-1),IF('📋 سجل الأصول'!M65="",DATE(9999,12,31),'📋 سجل الأصول'!M65))-'📋 سجل الأصول'!G65+1))),0))</f>
        <v/>
      </c>
    </row>
    <row r="66" spans="1:18" ht="24.75" customHeight="1" x14ac:dyDescent="0.25">
      <c r="A66" s="26" t="str">
        <f>IF('📋 سجل الأصول'!C66="","",'📋 سجل الأصول'!A66)</f>
        <v/>
      </c>
      <c r="B66" s="26" t="str">
        <f>IF('📋 سجل الأصول'!C66="","",'📋 سجل الأصول'!B66)</f>
        <v/>
      </c>
      <c r="C66" s="38" t="str">
        <f>IF('📋 سجل الأصول'!C66="","",'📋 سجل الأصول'!C66)</f>
        <v/>
      </c>
      <c r="D66" s="26" t="str">
        <f>IF('📋 سجل الأصول'!C66="","",'📋 سجل الأصول'!E66)</f>
        <v/>
      </c>
      <c r="E66" s="39" t="str">
        <f>IF('📋 سجل الأصول'!C66="","",'📋 سجل الأصول'!G66)</f>
        <v/>
      </c>
      <c r="F66" s="33" t="str">
        <f>IF('📋 سجل الأصول'!C66="","",'📋 سجل الأصول'!H66)</f>
        <v/>
      </c>
      <c r="G66" s="33" t="str">
        <f>IF('📋 سجل الأصول'!C66="","",IFERROR(MAX(0,MIN(('📋 سجل الأصول'!H66-IF('📋 سجل الأصول'!I66="",0,'📋 سجل الأصول'!I66)),('📋 سجل الأصول'!H66-IF('📋 سجل الأصول'!I66="",0,'📋 سجل الأصول'!I66))*'📋 سجل الأصول'!J66/365*MAX(0,MIN(EOMONTH(DATE(2026,1,1),0),IF('📋 سجل الأصول'!M66="",DATE(9999,12,31),'📋 سجل الأصول'!M66))-'📋 سجل الأصول'!G66+1))-MIN(('📋 سجل الأصول'!H66-IF('📋 سجل الأصول'!I66="",0,'📋 سجل الأصول'!I66)),('📋 سجل الأصول'!H66-IF('📋 سجل الأصول'!I66="",0,'📋 سجل الأصول'!I66))*'📋 سجل الأصول'!J66/365*MAX(0,MIN(EOMONTH(DATE(2026,1,1),-1),IF('📋 سجل الأصول'!M66="",DATE(9999,12,31),'📋 سجل الأصول'!M66))-'📋 سجل الأصول'!G66+1))),0))</f>
        <v/>
      </c>
      <c r="H66" s="33" t="str">
        <f>IF('📋 سجل الأصول'!C66="","",IFERROR(MAX(0,MIN(('📋 سجل الأصول'!H66-IF('📋 سجل الأصول'!I66="",0,'📋 سجل الأصول'!I66)),('📋 سجل الأصول'!H66-IF('📋 سجل الأصول'!I66="",0,'📋 سجل الأصول'!I66))*'📋 سجل الأصول'!J66/365*MAX(0,MIN(EOMONTH(DATE(2026,2,1),0),IF('📋 سجل الأصول'!M66="",DATE(9999,12,31),'📋 سجل الأصول'!M66))-'📋 سجل الأصول'!G66+1))-MIN(('📋 سجل الأصول'!H66-IF('📋 سجل الأصول'!I66="",0,'📋 سجل الأصول'!I66)),('📋 سجل الأصول'!H66-IF('📋 سجل الأصول'!I66="",0,'📋 سجل الأصول'!I66))*'📋 سجل الأصول'!J66/365*MAX(0,MIN(EOMONTH(DATE(2026,2,1),-1),IF('📋 سجل الأصول'!M66="",DATE(9999,12,31),'📋 سجل الأصول'!M66))-'📋 سجل الأصول'!G66+1))),0))</f>
        <v/>
      </c>
      <c r="I66" s="33" t="str">
        <f>IF('📋 سجل الأصول'!C66="","",IFERROR(MAX(0,MIN(('📋 سجل الأصول'!H66-IF('📋 سجل الأصول'!I66="",0,'📋 سجل الأصول'!I66)),('📋 سجل الأصول'!H66-IF('📋 سجل الأصول'!I66="",0,'📋 سجل الأصول'!I66))*'📋 سجل الأصول'!J66/365*MAX(0,MIN(EOMONTH(DATE(2026,3,1),0),IF('📋 سجل الأصول'!M66="",DATE(9999,12,31),'📋 سجل الأصول'!M66))-'📋 سجل الأصول'!G66+1))-MIN(('📋 سجل الأصول'!H66-IF('📋 سجل الأصول'!I66="",0,'📋 سجل الأصول'!I66)),('📋 سجل الأصول'!H66-IF('📋 سجل الأصول'!I66="",0,'📋 سجل الأصول'!I66))*'📋 سجل الأصول'!J66/365*MAX(0,MIN(EOMONTH(DATE(2026,3,1),-1),IF('📋 سجل الأصول'!M66="",DATE(9999,12,31),'📋 سجل الأصول'!M66))-'📋 سجل الأصول'!G66+1))),0))</f>
        <v/>
      </c>
      <c r="J66" s="33" t="str">
        <f>IF('📋 سجل الأصول'!C66="","",IFERROR(MAX(0,MIN(('📋 سجل الأصول'!H66-IF('📋 سجل الأصول'!I66="",0,'📋 سجل الأصول'!I66)),('📋 سجل الأصول'!H66-IF('📋 سجل الأصول'!I66="",0,'📋 سجل الأصول'!I66))*'📋 سجل الأصول'!J66/365*MAX(0,MIN(EOMONTH(DATE(2026,4,1),0),IF('📋 سجل الأصول'!M66="",DATE(9999,12,31),'📋 سجل الأصول'!M66))-'📋 سجل الأصول'!G66+1))-MIN(('📋 سجل الأصول'!H66-IF('📋 سجل الأصول'!I66="",0,'📋 سجل الأصول'!I66)),('📋 سجل الأصول'!H66-IF('📋 سجل الأصول'!I66="",0,'📋 سجل الأصول'!I66))*'📋 سجل الأصول'!J66/365*MAX(0,MIN(EOMONTH(DATE(2026,4,1),-1),IF('📋 سجل الأصول'!M66="",DATE(9999,12,31),'📋 سجل الأصول'!M66))-'📋 سجل الأصول'!G66+1))),0))</f>
        <v/>
      </c>
      <c r="K66" s="33" t="str">
        <f>IF('📋 سجل الأصول'!C66="","",IFERROR(MAX(0,MIN(('📋 سجل الأصول'!H66-IF('📋 سجل الأصول'!I66="",0,'📋 سجل الأصول'!I66)),('📋 سجل الأصول'!H66-IF('📋 سجل الأصول'!I66="",0,'📋 سجل الأصول'!I66))*'📋 سجل الأصول'!J66/365*MAX(0,MIN(EOMONTH(DATE(2026,5,1),0),IF('📋 سجل الأصول'!M66="",DATE(9999,12,31),'📋 سجل الأصول'!M66))-'📋 سجل الأصول'!G66+1))-MIN(('📋 سجل الأصول'!H66-IF('📋 سجل الأصول'!I66="",0,'📋 سجل الأصول'!I66)),('📋 سجل الأصول'!H66-IF('📋 سجل الأصول'!I66="",0,'📋 سجل الأصول'!I66))*'📋 سجل الأصول'!J66/365*MAX(0,MIN(EOMONTH(DATE(2026,5,1),-1),IF('📋 سجل الأصول'!M66="",DATE(9999,12,31),'📋 سجل الأصول'!M66))-'📋 سجل الأصول'!G66+1))),0))</f>
        <v/>
      </c>
      <c r="L66" s="33" t="str">
        <f>IF('📋 سجل الأصول'!C66="","",IFERROR(MAX(0,MIN(('📋 سجل الأصول'!H66-IF('📋 سجل الأصول'!I66="",0,'📋 سجل الأصول'!I66)),('📋 سجل الأصول'!H66-IF('📋 سجل الأصول'!I66="",0,'📋 سجل الأصول'!I66))*'📋 سجل الأصول'!J66/365*MAX(0,MIN(EOMONTH(DATE(2026,6,1),0),IF('📋 سجل الأصول'!M66="",DATE(9999,12,31),'📋 سجل الأصول'!M66))-'📋 سجل الأصول'!G66+1))-MIN(('📋 سجل الأصول'!H66-IF('📋 سجل الأصول'!I66="",0,'📋 سجل الأصول'!I66)),('📋 سجل الأصول'!H66-IF('📋 سجل الأصول'!I66="",0,'📋 سجل الأصول'!I66))*'📋 سجل الأصول'!J66/365*MAX(0,MIN(EOMONTH(DATE(2026,6,1),-1),IF('📋 سجل الأصول'!M66="",DATE(9999,12,31),'📋 سجل الأصول'!M66))-'📋 سجل الأصول'!G66+1))),0))</f>
        <v/>
      </c>
      <c r="M66" s="33" t="str">
        <f>IF('📋 سجل الأصول'!C66="","",IFERROR(MAX(0,MIN(('📋 سجل الأصول'!H66-IF('📋 سجل الأصول'!I66="",0,'📋 سجل الأصول'!I66)),('📋 سجل الأصول'!H66-IF('📋 سجل الأصول'!I66="",0,'📋 سجل الأصول'!I66))*'📋 سجل الأصول'!J66/365*MAX(0,MIN(EOMONTH(DATE(2026,7,1),0),IF('📋 سجل الأصول'!M66="",DATE(9999,12,31),'📋 سجل الأصول'!M66))-'📋 سجل الأصول'!G66+1))-MIN(('📋 سجل الأصول'!H66-IF('📋 سجل الأصول'!I66="",0,'📋 سجل الأصول'!I66)),('📋 سجل الأصول'!H66-IF('📋 سجل الأصول'!I66="",0,'📋 سجل الأصول'!I66))*'📋 سجل الأصول'!J66/365*MAX(0,MIN(EOMONTH(DATE(2026,7,1),-1),IF('📋 سجل الأصول'!M66="",DATE(9999,12,31),'📋 سجل الأصول'!M66))-'📋 سجل الأصول'!G66+1))),0))</f>
        <v/>
      </c>
      <c r="N66" s="33" t="str">
        <f>IF('📋 سجل الأصول'!C66="","",IFERROR(MAX(0,MIN(('📋 سجل الأصول'!H66-IF('📋 سجل الأصول'!I66="",0,'📋 سجل الأصول'!I66)),('📋 سجل الأصول'!H66-IF('📋 سجل الأصول'!I66="",0,'📋 سجل الأصول'!I66))*'📋 سجل الأصول'!J66/365*MAX(0,MIN(EOMONTH(DATE(2026,8,1),0),IF('📋 سجل الأصول'!M66="",DATE(9999,12,31),'📋 سجل الأصول'!M66))-'📋 سجل الأصول'!G66+1))-MIN(('📋 سجل الأصول'!H66-IF('📋 سجل الأصول'!I66="",0,'📋 سجل الأصول'!I66)),('📋 سجل الأصول'!H66-IF('📋 سجل الأصول'!I66="",0,'📋 سجل الأصول'!I66))*'📋 سجل الأصول'!J66/365*MAX(0,MIN(EOMONTH(DATE(2026,8,1),-1),IF('📋 سجل الأصول'!M66="",DATE(9999,12,31),'📋 سجل الأصول'!M66))-'📋 سجل الأصول'!G66+1))),0))</f>
        <v/>
      </c>
      <c r="O66" s="33" t="str">
        <f>IF('📋 سجل الأصول'!C66="","",IFERROR(MAX(0,MIN(('📋 سجل الأصول'!H66-IF('📋 سجل الأصول'!I66="",0,'📋 سجل الأصول'!I66)),('📋 سجل الأصول'!H66-IF('📋 سجل الأصول'!I66="",0,'📋 سجل الأصول'!I66))*'📋 سجل الأصول'!J66/365*MAX(0,MIN(EOMONTH(DATE(2026,9,1),0),IF('📋 سجل الأصول'!M66="",DATE(9999,12,31),'📋 سجل الأصول'!M66))-'📋 سجل الأصول'!G66+1))-MIN(('📋 سجل الأصول'!H66-IF('📋 سجل الأصول'!I66="",0,'📋 سجل الأصول'!I66)),('📋 سجل الأصول'!H66-IF('📋 سجل الأصول'!I66="",0,'📋 سجل الأصول'!I66))*'📋 سجل الأصول'!J66/365*MAX(0,MIN(EOMONTH(DATE(2026,9,1),-1),IF('📋 سجل الأصول'!M66="",DATE(9999,12,31),'📋 سجل الأصول'!M66))-'📋 سجل الأصول'!G66+1))),0))</f>
        <v/>
      </c>
      <c r="P66" s="33" t="str">
        <f>IF('📋 سجل الأصول'!C66="","",IFERROR(MAX(0,MIN(('📋 سجل الأصول'!H66-IF('📋 سجل الأصول'!I66="",0,'📋 سجل الأصول'!I66)),('📋 سجل الأصول'!H66-IF('📋 سجل الأصول'!I66="",0,'📋 سجل الأصول'!I66))*'📋 سجل الأصول'!J66/365*MAX(0,MIN(EOMONTH(DATE(2026,10,1),0),IF('📋 سجل الأصول'!M66="",DATE(9999,12,31),'📋 سجل الأصول'!M66))-'📋 سجل الأصول'!G66+1))-MIN(('📋 سجل الأصول'!H66-IF('📋 سجل الأصول'!I66="",0,'📋 سجل الأصول'!I66)),('📋 سجل الأصول'!H66-IF('📋 سجل الأصول'!I66="",0,'📋 سجل الأصول'!I66))*'📋 سجل الأصول'!J66/365*MAX(0,MIN(EOMONTH(DATE(2026,10,1),-1),IF('📋 سجل الأصول'!M66="",DATE(9999,12,31),'📋 سجل الأصول'!M66))-'📋 سجل الأصول'!G66+1))),0))</f>
        <v/>
      </c>
      <c r="Q66" s="33" t="str">
        <f>IF('📋 سجل الأصول'!C66="","",IFERROR(MAX(0,MIN(('📋 سجل الأصول'!H66-IF('📋 سجل الأصول'!I66="",0,'📋 سجل الأصول'!I66)),('📋 سجل الأصول'!H66-IF('📋 سجل الأصول'!I66="",0,'📋 سجل الأصول'!I66))*'📋 سجل الأصول'!J66/365*MAX(0,MIN(EOMONTH(DATE(2026,11,1),0),IF('📋 سجل الأصول'!M66="",DATE(9999,12,31),'📋 سجل الأصول'!M66))-'📋 سجل الأصول'!G66+1))-MIN(('📋 سجل الأصول'!H66-IF('📋 سجل الأصول'!I66="",0,'📋 سجل الأصول'!I66)),('📋 سجل الأصول'!H66-IF('📋 سجل الأصول'!I66="",0,'📋 سجل الأصول'!I66))*'📋 سجل الأصول'!J66/365*MAX(0,MIN(EOMONTH(DATE(2026,11,1),-1),IF('📋 سجل الأصول'!M66="",DATE(9999,12,31),'📋 سجل الأصول'!M66))-'📋 سجل الأصول'!G66+1))),0))</f>
        <v/>
      </c>
      <c r="R66" s="33" t="str">
        <f>IF('📋 سجل الأصول'!C66="","",IFERROR(MAX(0,MIN(('📋 سجل الأصول'!H66-IF('📋 سجل الأصول'!I66="",0,'📋 سجل الأصول'!I66)),('📋 سجل الأصول'!H66-IF('📋 سجل الأصول'!I66="",0,'📋 سجل الأصول'!I66))*'📋 سجل الأصول'!J66/365*MAX(0,MIN(EOMONTH(DATE(2026,12,1),0),IF('📋 سجل الأصول'!M66="",DATE(9999,12,31),'📋 سجل الأصول'!M66))-'📋 سجل الأصول'!G66+1))-MIN(('📋 سجل الأصول'!H66-IF('📋 سجل الأصول'!I66="",0,'📋 سجل الأصول'!I66)),('📋 سجل الأصول'!H66-IF('📋 سجل الأصول'!I66="",0,'📋 سجل الأصول'!I66))*'📋 سجل الأصول'!J66/365*MAX(0,MIN(EOMONTH(DATE(2026,12,1),-1),IF('📋 سجل الأصول'!M66="",DATE(9999,12,31),'📋 سجل الأصول'!M66))-'📋 سجل الأصول'!G66+1))),0))</f>
        <v/>
      </c>
    </row>
    <row r="67" spans="1:18" ht="24.75" customHeight="1" x14ac:dyDescent="0.25">
      <c r="A67" s="18" t="str">
        <f>IF('📋 سجل الأصول'!C67="","",'📋 سجل الأصول'!A67)</f>
        <v/>
      </c>
      <c r="B67" s="18" t="str">
        <f>IF('📋 سجل الأصول'!C67="","",'📋 سجل الأصول'!B67)</f>
        <v/>
      </c>
      <c r="C67" s="36" t="str">
        <f>IF('📋 سجل الأصول'!C67="","",'📋 سجل الأصول'!C67)</f>
        <v/>
      </c>
      <c r="D67" s="18" t="str">
        <f>IF('📋 سجل الأصول'!C67="","",'📋 سجل الأصول'!E67)</f>
        <v/>
      </c>
      <c r="E67" s="37" t="str">
        <f>IF('📋 سجل الأصول'!C67="","",'📋 سجل الأصول'!G67)</f>
        <v/>
      </c>
      <c r="F67" s="25" t="str">
        <f>IF('📋 سجل الأصول'!C67="","",'📋 سجل الأصول'!H67)</f>
        <v/>
      </c>
      <c r="G67" s="25" t="str">
        <f>IF('📋 سجل الأصول'!C67="","",IFERROR(MAX(0,MIN(('📋 سجل الأصول'!H67-IF('📋 سجل الأصول'!I67="",0,'📋 سجل الأصول'!I67)),('📋 سجل الأصول'!H67-IF('📋 سجل الأصول'!I67="",0,'📋 سجل الأصول'!I67))*'📋 سجل الأصول'!J67/365*MAX(0,MIN(EOMONTH(DATE(2026,1,1),0),IF('📋 سجل الأصول'!M67="",DATE(9999,12,31),'📋 سجل الأصول'!M67))-'📋 سجل الأصول'!G67+1))-MIN(('📋 سجل الأصول'!H67-IF('📋 سجل الأصول'!I67="",0,'📋 سجل الأصول'!I67)),('📋 سجل الأصول'!H67-IF('📋 سجل الأصول'!I67="",0,'📋 سجل الأصول'!I67))*'📋 سجل الأصول'!J67/365*MAX(0,MIN(EOMONTH(DATE(2026,1,1),-1),IF('📋 سجل الأصول'!M67="",DATE(9999,12,31),'📋 سجل الأصول'!M67))-'📋 سجل الأصول'!G67+1))),0))</f>
        <v/>
      </c>
      <c r="H67" s="25" t="str">
        <f>IF('📋 سجل الأصول'!C67="","",IFERROR(MAX(0,MIN(('📋 سجل الأصول'!H67-IF('📋 سجل الأصول'!I67="",0,'📋 سجل الأصول'!I67)),('📋 سجل الأصول'!H67-IF('📋 سجل الأصول'!I67="",0,'📋 سجل الأصول'!I67))*'📋 سجل الأصول'!J67/365*MAX(0,MIN(EOMONTH(DATE(2026,2,1),0),IF('📋 سجل الأصول'!M67="",DATE(9999,12,31),'📋 سجل الأصول'!M67))-'📋 سجل الأصول'!G67+1))-MIN(('📋 سجل الأصول'!H67-IF('📋 سجل الأصول'!I67="",0,'📋 سجل الأصول'!I67)),('📋 سجل الأصول'!H67-IF('📋 سجل الأصول'!I67="",0,'📋 سجل الأصول'!I67))*'📋 سجل الأصول'!J67/365*MAX(0,MIN(EOMONTH(DATE(2026,2,1),-1),IF('📋 سجل الأصول'!M67="",DATE(9999,12,31),'📋 سجل الأصول'!M67))-'📋 سجل الأصول'!G67+1))),0))</f>
        <v/>
      </c>
      <c r="I67" s="25" t="str">
        <f>IF('📋 سجل الأصول'!C67="","",IFERROR(MAX(0,MIN(('📋 سجل الأصول'!H67-IF('📋 سجل الأصول'!I67="",0,'📋 سجل الأصول'!I67)),('📋 سجل الأصول'!H67-IF('📋 سجل الأصول'!I67="",0,'📋 سجل الأصول'!I67))*'📋 سجل الأصول'!J67/365*MAX(0,MIN(EOMONTH(DATE(2026,3,1),0),IF('📋 سجل الأصول'!M67="",DATE(9999,12,31),'📋 سجل الأصول'!M67))-'📋 سجل الأصول'!G67+1))-MIN(('📋 سجل الأصول'!H67-IF('📋 سجل الأصول'!I67="",0,'📋 سجل الأصول'!I67)),('📋 سجل الأصول'!H67-IF('📋 سجل الأصول'!I67="",0,'📋 سجل الأصول'!I67))*'📋 سجل الأصول'!J67/365*MAX(0,MIN(EOMONTH(DATE(2026,3,1),-1),IF('📋 سجل الأصول'!M67="",DATE(9999,12,31),'📋 سجل الأصول'!M67))-'📋 سجل الأصول'!G67+1))),0))</f>
        <v/>
      </c>
      <c r="J67" s="25" t="str">
        <f>IF('📋 سجل الأصول'!C67="","",IFERROR(MAX(0,MIN(('📋 سجل الأصول'!H67-IF('📋 سجل الأصول'!I67="",0,'📋 سجل الأصول'!I67)),('📋 سجل الأصول'!H67-IF('📋 سجل الأصول'!I67="",0,'📋 سجل الأصول'!I67))*'📋 سجل الأصول'!J67/365*MAX(0,MIN(EOMONTH(DATE(2026,4,1),0),IF('📋 سجل الأصول'!M67="",DATE(9999,12,31),'📋 سجل الأصول'!M67))-'📋 سجل الأصول'!G67+1))-MIN(('📋 سجل الأصول'!H67-IF('📋 سجل الأصول'!I67="",0,'📋 سجل الأصول'!I67)),('📋 سجل الأصول'!H67-IF('📋 سجل الأصول'!I67="",0,'📋 سجل الأصول'!I67))*'📋 سجل الأصول'!J67/365*MAX(0,MIN(EOMONTH(DATE(2026,4,1),-1),IF('📋 سجل الأصول'!M67="",DATE(9999,12,31),'📋 سجل الأصول'!M67))-'📋 سجل الأصول'!G67+1))),0))</f>
        <v/>
      </c>
      <c r="K67" s="25" t="str">
        <f>IF('📋 سجل الأصول'!C67="","",IFERROR(MAX(0,MIN(('📋 سجل الأصول'!H67-IF('📋 سجل الأصول'!I67="",0,'📋 سجل الأصول'!I67)),('📋 سجل الأصول'!H67-IF('📋 سجل الأصول'!I67="",0,'📋 سجل الأصول'!I67))*'📋 سجل الأصول'!J67/365*MAX(0,MIN(EOMONTH(DATE(2026,5,1),0),IF('📋 سجل الأصول'!M67="",DATE(9999,12,31),'📋 سجل الأصول'!M67))-'📋 سجل الأصول'!G67+1))-MIN(('📋 سجل الأصول'!H67-IF('📋 سجل الأصول'!I67="",0,'📋 سجل الأصول'!I67)),('📋 سجل الأصول'!H67-IF('📋 سجل الأصول'!I67="",0,'📋 سجل الأصول'!I67))*'📋 سجل الأصول'!J67/365*MAX(0,MIN(EOMONTH(DATE(2026,5,1),-1),IF('📋 سجل الأصول'!M67="",DATE(9999,12,31),'📋 سجل الأصول'!M67))-'📋 سجل الأصول'!G67+1))),0))</f>
        <v/>
      </c>
      <c r="L67" s="25" t="str">
        <f>IF('📋 سجل الأصول'!C67="","",IFERROR(MAX(0,MIN(('📋 سجل الأصول'!H67-IF('📋 سجل الأصول'!I67="",0,'📋 سجل الأصول'!I67)),('📋 سجل الأصول'!H67-IF('📋 سجل الأصول'!I67="",0,'📋 سجل الأصول'!I67))*'📋 سجل الأصول'!J67/365*MAX(0,MIN(EOMONTH(DATE(2026,6,1),0),IF('📋 سجل الأصول'!M67="",DATE(9999,12,31),'📋 سجل الأصول'!M67))-'📋 سجل الأصول'!G67+1))-MIN(('📋 سجل الأصول'!H67-IF('📋 سجل الأصول'!I67="",0,'📋 سجل الأصول'!I67)),('📋 سجل الأصول'!H67-IF('📋 سجل الأصول'!I67="",0,'📋 سجل الأصول'!I67))*'📋 سجل الأصول'!J67/365*MAX(0,MIN(EOMONTH(DATE(2026,6,1),-1),IF('📋 سجل الأصول'!M67="",DATE(9999,12,31),'📋 سجل الأصول'!M67))-'📋 سجل الأصول'!G67+1))),0))</f>
        <v/>
      </c>
      <c r="M67" s="25" t="str">
        <f>IF('📋 سجل الأصول'!C67="","",IFERROR(MAX(0,MIN(('📋 سجل الأصول'!H67-IF('📋 سجل الأصول'!I67="",0,'📋 سجل الأصول'!I67)),('📋 سجل الأصول'!H67-IF('📋 سجل الأصول'!I67="",0,'📋 سجل الأصول'!I67))*'📋 سجل الأصول'!J67/365*MAX(0,MIN(EOMONTH(DATE(2026,7,1),0),IF('📋 سجل الأصول'!M67="",DATE(9999,12,31),'📋 سجل الأصول'!M67))-'📋 سجل الأصول'!G67+1))-MIN(('📋 سجل الأصول'!H67-IF('📋 سجل الأصول'!I67="",0,'📋 سجل الأصول'!I67)),('📋 سجل الأصول'!H67-IF('📋 سجل الأصول'!I67="",0,'📋 سجل الأصول'!I67))*'📋 سجل الأصول'!J67/365*MAX(0,MIN(EOMONTH(DATE(2026,7,1),-1),IF('📋 سجل الأصول'!M67="",DATE(9999,12,31),'📋 سجل الأصول'!M67))-'📋 سجل الأصول'!G67+1))),0))</f>
        <v/>
      </c>
      <c r="N67" s="25" t="str">
        <f>IF('📋 سجل الأصول'!C67="","",IFERROR(MAX(0,MIN(('📋 سجل الأصول'!H67-IF('📋 سجل الأصول'!I67="",0,'📋 سجل الأصول'!I67)),('📋 سجل الأصول'!H67-IF('📋 سجل الأصول'!I67="",0,'📋 سجل الأصول'!I67))*'📋 سجل الأصول'!J67/365*MAX(0,MIN(EOMONTH(DATE(2026,8,1),0),IF('📋 سجل الأصول'!M67="",DATE(9999,12,31),'📋 سجل الأصول'!M67))-'📋 سجل الأصول'!G67+1))-MIN(('📋 سجل الأصول'!H67-IF('📋 سجل الأصول'!I67="",0,'📋 سجل الأصول'!I67)),('📋 سجل الأصول'!H67-IF('📋 سجل الأصول'!I67="",0,'📋 سجل الأصول'!I67))*'📋 سجل الأصول'!J67/365*MAX(0,MIN(EOMONTH(DATE(2026,8,1),-1),IF('📋 سجل الأصول'!M67="",DATE(9999,12,31),'📋 سجل الأصول'!M67))-'📋 سجل الأصول'!G67+1))),0))</f>
        <v/>
      </c>
      <c r="O67" s="25" t="str">
        <f>IF('📋 سجل الأصول'!C67="","",IFERROR(MAX(0,MIN(('📋 سجل الأصول'!H67-IF('📋 سجل الأصول'!I67="",0,'📋 سجل الأصول'!I67)),('📋 سجل الأصول'!H67-IF('📋 سجل الأصول'!I67="",0,'📋 سجل الأصول'!I67))*'📋 سجل الأصول'!J67/365*MAX(0,MIN(EOMONTH(DATE(2026,9,1),0),IF('📋 سجل الأصول'!M67="",DATE(9999,12,31),'📋 سجل الأصول'!M67))-'📋 سجل الأصول'!G67+1))-MIN(('📋 سجل الأصول'!H67-IF('📋 سجل الأصول'!I67="",0,'📋 سجل الأصول'!I67)),('📋 سجل الأصول'!H67-IF('📋 سجل الأصول'!I67="",0,'📋 سجل الأصول'!I67))*'📋 سجل الأصول'!J67/365*MAX(0,MIN(EOMONTH(DATE(2026,9,1),-1),IF('📋 سجل الأصول'!M67="",DATE(9999,12,31),'📋 سجل الأصول'!M67))-'📋 سجل الأصول'!G67+1))),0))</f>
        <v/>
      </c>
      <c r="P67" s="25" t="str">
        <f>IF('📋 سجل الأصول'!C67="","",IFERROR(MAX(0,MIN(('📋 سجل الأصول'!H67-IF('📋 سجل الأصول'!I67="",0,'📋 سجل الأصول'!I67)),('📋 سجل الأصول'!H67-IF('📋 سجل الأصول'!I67="",0,'📋 سجل الأصول'!I67))*'📋 سجل الأصول'!J67/365*MAX(0,MIN(EOMONTH(DATE(2026,10,1),0),IF('📋 سجل الأصول'!M67="",DATE(9999,12,31),'📋 سجل الأصول'!M67))-'📋 سجل الأصول'!G67+1))-MIN(('📋 سجل الأصول'!H67-IF('📋 سجل الأصول'!I67="",0,'📋 سجل الأصول'!I67)),('📋 سجل الأصول'!H67-IF('📋 سجل الأصول'!I67="",0,'📋 سجل الأصول'!I67))*'📋 سجل الأصول'!J67/365*MAX(0,MIN(EOMONTH(DATE(2026,10,1),-1),IF('📋 سجل الأصول'!M67="",DATE(9999,12,31),'📋 سجل الأصول'!M67))-'📋 سجل الأصول'!G67+1))),0))</f>
        <v/>
      </c>
      <c r="Q67" s="25" t="str">
        <f>IF('📋 سجل الأصول'!C67="","",IFERROR(MAX(0,MIN(('📋 سجل الأصول'!H67-IF('📋 سجل الأصول'!I67="",0,'📋 سجل الأصول'!I67)),('📋 سجل الأصول'!H67-IF('📋 سجل الأصول'!I67="",0,'📋 سجل الأصول'!I67))*'📋 سجل الأصول'!J67/365*MAX(0,MIN(EOMONTH(DATE(2026,11,1),0),IF('📋 سجل الأصول'!M67="",DATE(9999,12,31),'📋 سجل الأصول'!M67))-'📋 سجل الأصول'!G67+1))-MIN(('📋 سجل الأصول'!H67-IF('📋 سجل الأصول'!I67="",0,'📋 سجل الأصول'!I67)),('📋 سجل الأصول'!H67-IF('📋 سجل الأصول'!I67="",0,'📋 سجل الأصول'!I67))*'📋 سجل الأصول'!J67/365*MAX(0,MIN(EOMONTH(DATE(2026,11,1),-1),IF('📋 سجل الأصول'!M67="",DATE(9999,12,31),'📋 سجل الأصول'!M67))-'📋 سجل الأصول'!G67+1))),0))</f>
        <v/>
      </c>
      <c r="R67" s="25" t="str">
        <f>IF('📋 سجل الأصول'!C67="","",IFERROR(MAX(0,MIN(('📋 سجل الأصول'!H67-IF('📋 سجل الأصول'!I67="",0,'📋 سجل الأصول'!I67)),('📋 سجل الأصول'!H67-IF('📋 سجل الأصول'!I67="",0,'📋 سجل الأصول'!I67))*'📋 سجل الأصول'!J67/365*MAX(0,MIN(EOMONTH(DATE(2026,12,1),0),IF('📋 سجل الأصول'!M67="",DATE(9999,12,31),'📋 سجل الأصول'!M67))-'📋 سجل الأصول'!G67+1))-MIN(('📋 سجل الأصول'!H67-IF('📋 سجل الأصول'!I67="",0,'📋 سجل الأصول'!I67)),('📋 سجل الأصول'!H67-IF('📋 سجل الأصول'!I67="",0,'📋 سجل الأصول'!I67))*'📋 سجل الأصول'!J67/365*MAX(0,MIN(EOMONTH(DATE(2026,12,1),-1),IF('📋 سجل الأصول'!M67="",DATE(9999,12,31),'📋 سجل الأصول'!M67))-'📋 سجل الأصول'!G67+1))),0))</f>
        <v/>
      </c>
    </row>
    <row r="68" spans="1:18" ht="24.75" customHeight="1" x14ac:dyDescent="0.25">
      <c r="A68" s="26" t="str">
        <f>IF('📋 سجل الأصول'!C68="","",'📋 سجل الأصول'!A68)</f>
        <v/>
      </c>
      <c r="B68" s="26" t="str">
        <f>IF('📋 سجل الأصول'!C68="","",'📋 سجل الأصول'!B68)</f>
        <v/>
      </c>
      <c r="C68" s="38" t="str">
        <f>IF('📋 سجل الأصول'!C68="","",'📋 سجل الأصول'!C68)</f>
        <v/>
      </c>
      <c r="D68" s="26" t="str">
        <f>IF('📋 سجل الأصول'!C68="","",'📋 سجل الأصول'!E68)</f>
        <v/>
      </c>
      <c r="E68" s="39" t="str">
        <f>IF('📋 سجل الأصول'!C68="","",'📋 سجل الأصول'!G68)</f>
        <v/>
      </c>
      <c r="F68" s="33" t="str">
        <f>IF('📋 سجل الأصول'!C68="","",'📋 سجل الأصول'!H68)</f>
        <v/>
      </c>
      <c r="G68" s="33" t="str">
        <f>IF('📋 سجل الأصول'!C68="","",IFERROR(MAX(0,MIN(('📋 سجل الأصول'!H68-IF('📋 سجل الأصول'!I68="",0,'📋 سجل الأصول'!I68)),('📋 سجل الأصول'!H68-IF('📋 سجل الأصول'!I68="",0,'📋 سجل الأصول'!I68))*'📋 سجل الأصول'!J68/365*MAX(0,MIN(EOMONTH(DATE(2026,1,1),0),IF('📋 سجل الأصول'!M68="",DATE(9999,12,31),'📋 سجل الأصول'!M68))-'📋 سجل الأصول'!G68+1))-MIN(('📋 سجل الأصول'!H68-IF('📋 سجل الأصول'!I68="",0,'📋 سجل الأصول'!I68)),('📋 سجل الأصول'!H68-IF('📋 سجل الأصول'!I68="",0,'📋 سجل الأصول'!I68))*'📋 سجل الأصول'!J68/365*MAX(0,MIN(EOMONTH(DATE(2026,1,1),-1),IF('📋 سجل الأصول'!M68="",DATE(9999,12,31),'📋 سجل الأصول'!M68))-'📋 سجل الأصول'!G68+1))),0))</f>
        <v/>
      </c>
      <c r="H68" s="33" t="str">
        <f>IF('📋 سجل الأصول'!C68="","",IFERROR(MAX(0,MIN(('📋 سجل الأصول'!H68-IF('📋 سجل الأصول'!I68="",0,'📋 سجل الأصول'!I68)),('📋 سجل الأصول'!H68-IF('📋 سجل الأصول'!I68="",0,'📋 سجل الأصول'!I68))*'📋 سجل الأصول'!J68/365*MAX(0,MIN(EOMONTH(DATE(2026,2,1),0),IF('📋 سجل الأصول'!M68="",DATE(9999,12,31),'📋 سجل الأصول'!M68))-'📋 سجل الأصول'!G68+1))-MIN(('📋 سجل الأصول'!H68-IF('📋 سجل الأصول'!I68="",0,'📋 سجل الأصول'!I68)),('📋 سجل الأصول'!H68-IF('📋 سجل الأصول'!I68="",0,'📋 سجل الأصول'!I68))*'📋 سجل الأصول'!J68/365*MAX(0,MIN(EOMONTH(DATE(2026,2,1),-1),IF('📋 سجل الأصول'!M68="",DATE(9999,12,31),'📋 سجل الأصول'!M68))-'📋 سجل الأصول'!G68+1))),0))</f>
        <v/>
      </c>
      <c r="I68" s="33" t="str">
        <f>IF('📋 سجل الأصول'!C68="","",IFERROR(MAX(0,MIN(('📋 سجل الأصول'!H68-IF('📋 سجل الأصول'!I68="",0,'📋 سجل الأصول'!I68)),('📋 سجل الأصول'!H68-IF('📋 سجل الأصول'!I68="",0,'📋 سجل الأصول'!I68))*'📋 سجل الأصول'!J68/365*MAX(0,MIN(EOMONTH(DATE(2026,3,1),0),IF('📋 سجل الأصول'!M68="",DATE(9999,12,31),'📋 سجل الأصول'!M68))-'📋 سجل الأصول'!G68+1))-MIN(('📋 سجل الأصول'!H68-IF('📋 سجل الأصول'!I68="",0,'📋 سجل الأصول'!I68)),('📋 سجل الأصول'!H68-IF('📋 سجل الأصول'!I68="",0,'📋 سجل الأصول'!I68))*'📋 سجل الأصول'!J68/365*MAX(0,MIN(EOMONTH(DATE(2026,3,1),-1),IF('📋 سجل الأصول'!M68="",DATE(9999,12,31),'📋 سجل الأصول'!M68))-'📋 سجل الأصول'!G68+1))),0))</f>
        <v/>
      </c>
      <c r="J68" s="33" t="str">
        <f>IF('📋 سجل الأصول'!C68="","",IFERROR(MAX(0,MIN(('📋 سجل الأصول'!H68-IF('📋 سجل الأصول'!I68="",0,'📋 سجل الأصول'!I68)),('📋 سجل الأصول'!H68-IF('📋 سجل الأصول'!I68="",0,'📋 سجل الأصول'!I68))*'📋 سجل الأصول'!J68/365*MAX(0,MIN(EOMONTH(DATE(2026,4,1),0),IF('📋 سجل الأصول'!M68="",DATE(9999,12,31),'📋 سجل الأصول'!M68))-'📋 سجل الأصول'!G68+1))-MIN(('📋 سجل الأصول'!H68-IF('📋 سجل الأصول'!I68="",0,'📋 سجل الأصول'!I68)),('📋 سجل الأصول'!H68-IF('📋 سجل الأصول'!I68="",0,'📋 سجل الأصول'!I68))*'📋 سجل الأصول'!J68/365*MAX(0,MIN(EOMONTH(DATE(2026,4,1),-1),IF('📋 سجل الأصول'!M68="",DATE(9999,12,31),'📋 سجل الأصول'!M68))-'📋 سجل الأصول'!G68+1))),0))</f>
        <v/>
      </c>
      <c r="K68" s="33" t="str">
        <f>IF('📋 سجل الأصول'!C68="","",IFERROR(MAX(0,MIN(('📋 سجل الأصول'!H68-IF('📋 سجل الأصول'!I68="",0,'📋 سجل الأصول'!I68)),('📋 سجل الأصول'!H68-IF('📋 سجل الأصول'!I68="",0,'📋 سجل الأصول'!I68))*'📋 سجل الأصول'!J68/365*MAX(0,MIN(EOMONTH(DATE(2026,5,1),0),IF('📋 سجل الأصول'!M68="",DATE(9999,12,31),'📋 سجل الأصول'!M68))-'📋 سجل الأصول'!G68+1))-MIN(('📋 سجل الأصول'!H68-IF('📋 سجل الأصول'!I68="",0,'📋 سجل الأصول'!I68)),('📋 سجل الأصول'!H68-IF('📋 سجل الأصول'!I68="",0,'📋 سجل الأصول'!I68))*'📋 سجل الأصول'!J68/365*MAX(0,MIN(EOMONTH(DATE(2026,5,1),-1),IF('📋 سجل الأصول'!M68="",DATE(9999,12,31),'📋 سجل الأصول'!M68))-'📋 سجل الأصول'!G68+1))),0))</f>
        <v/>
      </c>
      <c r="L68" s="33" t="str">
        <f>IF('📋 سجل الأصول'!C68="","",IFERROR(MAX(0,MIN(('📋 سجل الأصول'!H68-IF('📋 سجل الأصول'!I68="",0,'📋 سجل الأصول'!I68)),('📋 سجل الأصول'!H68-IF('📋 سجل الأصول'!I68="",0,'📋 سجل الأصول'!I68))*'📋 سجل الأصول'!J68/365*MAX(0,MIN(EOMONTH(DATE(2026,6,1),0),IF('📋 سجل الأصول'!M68="",DATE(9999,12,31),'📋 سجل الأصول'!M68))-'📋 سجل الأصول'!G68+1))-MIN(('📋 سجل الأصول'!H68-IF('📋 سجل الأصول'!I68="",0,'📋 سجل الأصول'!I68)),('📋 سجل الأصول'!H68-IF('📋 سجل الأصول'!I68="",0,'📋 سجل الأصول'!I68))*'📋 سجل الأصول'!J68/365*MAX(0,MIN(EOMONTH(DATE(2026,6,1),-1),IF('📋 سجل الأصول'!M68="",DATE(9999,12,31),'📋 سجل الأصول'!M68))-'📋 سجل الأصول'!G68+1))),0))</f>
        <v/>
      </c>
      <c r="M68" s="33" t="str">
        <f>IF('📋 سجل الأصول'!C68="","",IFERROR(MAX(0,MIN(('📋 سجل الأصول'!H68-IF('📋 سجل الأصول'!I68="",0,'📋 سجل الأصول'!I68)),('📋 سجل الأصول'!H68-IF('📋 سجل الأصول'!I68="",0,'📋 سجل الأصول'!I68))*'📋 سجل الأصول'!J68/365*MAX(0,MIN(EOMONTH(DATE(2026,7,1),0),IF('📋 سجل الأصول'!M68="",DATE(9999,12,31),'📋 سجل الأصول'!M68))-'📋 سجل الأصول'!G68+1))-MIN(('📋 سجل الأصول'!H68-IF('📋 سجل الأصول'!I68="",0,'📋 سجل الأصول'!I68)),('📋 سجل الأصول'!H68-IF('📋 سجل الأصول'!I68="",0,'📋 سجل الأصول'!I68))*'📋 سجل الأصول'!J68/365*MAX(0,MIN(EOMONTH(DATE(2026,7,1),-1),IF('📋 سجل الأصول'!M68="",DATE(9999,12,31),'📋 سجل الأصول'!M68))-'📋 سجل الأصول'!G68+1))),0))</f>
        <v/>
      </c>
      <c r="N68" s="33" t="str">
        <f>IF('📋 سجل الأصول'!C68="","",IFERROR(MAX(0,MIN(('📋 سجل الأصول'!H68-IF('📋 سجل الأصول'!I68="",0,'📋 سجل الأصول'!I68)),('📋 سجل الأصول'!H68-IF('📋 سجل الأصول'!I68="",0,'📋 سجل الأصول'!I68))*'📋 سجل الأصول'!J68/365*MAX(0,MIN(EOMONTH(DATE(2026,8,1),0),IF('📋 سجل الأصول'!M68="",DATE(9999,12,31),'📋 سجل الأصول'!M68))-'📋 سجل الأصول'!G68+1))-MIN(('📋 سجل الأصول'!H68-IF('📋 سجل الأصول'!I68="",0,'📋 سجل الأصول'!I68)),('📋 سجل الأصول'!H68-IF('📋 سجل الأصول'!I68="",0,'📋 سجل الأصول'!I68))*'📋 سجل الأصول'!J68/365*MAX(0,MIN(EOMONTH(DATE(2026,8,1),-1),IF('📋 سجل الأصول'!M68="",DATE(9999,12,31),'📋 سجل الأصول'!M68))-'📋 سجل الأصول'!G68+1))),0))</f>
        <v/>
      </c>
      <c r="O68" s="33" t="str">
        <f>IF('📋 سجل الأصول'!C68="","",IFERROR(MAX(0,MIN(('📋 سجل الأصول'!H68-IF('📋 سجل الأصول'!I68="",0,'📋 سجل الأصول'!I68)),('📋 سجل الأصول'!H68-IF('📋 سجل الأصول'!I68="",0,'📋 سجل الأصول'!I68))*'📋 سجل الأصول'!J68/365*MAX(0,MIN(EOMONTH(DATE(2026,9,1),0),IF('📋 سجل الأصول'!M68="",DATE(9999,12,31),'📋 سجل الأصول'!M68))-'📋 سجل الأصول'!G68+1))-MIN(('📋 سجل الأصول'!H68-IF('📋 سجل الأصول'!I68="",0,'📋 سجل الأصول'!I68)),('📋 سجل الأصول'!H68-IF('📋 سجل الأصول'!I68="",0,'📋 سجل الأصول'!I68))*'📋 سجل الأصول'!J68/365*MAX(0,MIN(EOMONTH(DATE(2026,9,1),-1),IF('📋 سجل الأصول'!M68="",DATE(9999,12,31),'📋 سجل الأصول'!M68))-'📋 سجل الأصول'!G68+1))),0))</f>
        <v/>
      </c>
      <c r="P68" s="33" t="str">
        <f>IF('📋 سجل الأصول'!C68="","",IFERROR(MAX(0,MIN(('📋 سجل الأصول'!H68-IF('📋 سجل الأصول'!I68="",0,'📋 سجل الأصول'!I68)),('📋 سجل الأصول'!H68-IF('📋 سجل الأصول'!I68="",0,'📋 سجل الأصول'!I68))*'📋 سجل الأصول'!J68/365*MAX(0,MIN(EOMONTH(DATE(2026,10,1),0),IF('📋 سجل الأصول'!M68="",DATE(9999,12,31),'📋 سجل الأصول'!M68))-'📋 سجل الأصول'!G68+1))-MIN(('📋 سجل الأصول'!H68-IF('📋 سجل الأصول'!I68="",0,'📋 سجل الأصول'!I68)),('📋 سجل الأصول'!H68-IF('📋 سجل الأصول'!I68="",0,'📋 سجل الأصول'!I68))*'📋 سجل الأصول'!J68/365*MAX(0,MIN(EOMONTH(DATE(2026,10,1),-1),IF('📋 سجل الأصول'!M68="",DATE(9999,12,31),'📋 سجل الأصول'!M68))-'📋 سجل الأصول'!G68+1))),0))</f>
        <v/>
      </c>
      <c r="Q68" s="33" t="str">
        <f>IF('📋 سجل الأصول'!C68="","",IFERROR(MAX(0,MIN(('📋 سجل الأصول'!H68-IF('📋 سجل الأصول'!I68="",0,'📋 سجل الأصول'!I68)),('📋 سجل الأصول'!H68-IF('📋 سجل الأصول'!I68="",0,'📋 سجل الأصول'!I68))*'📋 سجل الأصول'!J68/365*MAX(0,MIN(EOMONTH(DATE(2026,11,1),0),IF('📋 سجل الأصول'!M68="",DATE(9999,12,31),'📋 سجل الأصول'!M68))-'📋 سجل الأصول'!G68+1))-MIN(('📋 سجل الأصول'!H68-IF('📋 سجل الأصول'!I68="",0,'📋 سجل الأصول'!I68)),('📋 سجل الأصول'!H68-IF('📋 سجل الأصول'!I68="",0,'📋 سجل الأصول'!I68))*'📋 سجل الأصول'!J68/365*MAX(0,MIN(EOMONTH(DATE(2026,11,1),-1),IF('📋 سجل الأصول'!M68="",DATE(9999,12,31),'📋 سجل الأصول'!M68))-'📋 سجل الأصول'!G68+1))),0))</f>
        <v/>
      </c>
      <c r="R68" s="33" t="str">
        <f>IF('📋 سجل الأصول'!C68="","",IFERROR(MAX(0,MIN(('📋 سجل الأصول'!H68-IF('📋 سجل الأصول'!I68="",0,'📋 سجل الأصول'!I68)),('📋 سجل الأصول'!H68-IF('📋 سجل الأصول'!I68="",0,'📋 سجل الأصول'!I68))*'📋 سجل الأصول'!J68/365*MAX(0,MIN(EOMONTH(DATE(2026,12,1),0),IF('📋 سجل الأصول'!M68="",DATE(9999,12,31),'📋 سجل الأصول'!M68))-'📋 سجل الأصول'!G68+1))-MIN(('📋 سجل الأصول'!H68-IF('📋 سجل الأصول'!I68="",0,'📋 سجل الأصول'!I68)),('📋 سجل الأصول'!H68-IF('📋 سجل الأصول'!I68="",0,'📋 سجل الأصول'!I68))*'📋 سجل الأصول'!J68/365*MAX(0,MIN(EOMONTH(DATE(2026,12,1),-1),IF('📋 سجل الأصول'!M68="",DATE(9999,12,31),'📋 سجل الأصول'!M68))-'📋 سجل الأصول'!G68+1))),0))</f>
        <v/>
      </c>
    </row>
    <row r="69" spans="1:18" ht="24.75" customHeight="1" x14ac:dyDescent="0.25">
      <c r="A69" s="18" t="str">
        <f>IF('📋 سجل الأصول'!C69="","",'📋 سجل الأصول'!A69)</f>
        <v/>
      </c>
      <c r="B69" s="18" t="str">
        <f>IF('📋 سجل الأصول'!C69="","",'📋 سجل الأصول'!B69)</f>
        <v/>
      </c>
      <c r="C69" s="36" t="str">
        <f>IF('📋 سجل الأصول'!C69="","",'📋 سجل الأصول'!C69)</f>
        <v/>
      </c>
      <c r="D69" s="18" t="str">
        <f>IF('📋 سجل الأصول'!C69="","",'📋 سجل الأصول'!E69)</f>
        <v/>
      </c>
      <c r="E69" s="37" t="str">
        <f>IF('📋 سجل الأصول'!C69="","",'📋 سجل الأصول'!G69)</f>
        <v/>
      </c>
      <c r="F69" s="25" t="str">
        <f>IF('📋 سجل الأصول'!C69="","",'📋 سجل الأصول'!H69)</f>
        <v/>
      </c>
      <c r="G69" s="25" t="str">
        <f>IF('📋 سجل الأصول'!C69="","",IFERROR(MAX(0,MIN(('📋 سجل الأصول'!H69-IF('📋 سجل الأصول'!I69="",0,'📋 سجل الأصول'!I69)),('📋 سجل الأصول'!H69-IF('📋 سجل الأصول'!I69="",0,'📋 سجل الأصول'!I69))*'📋 سجل الأصول'!J69/365*MAX(0,MIN(EOMONTH(DATE(2026,1,1),0),IF('📋 سجل الأصول'!M69="",DATE(9999,12,31),'📋 سجل الأصول'!M69))-'📋 سجل الأصول'!G69+1))-MIN(('📋 سجل الأصول'!H69-IF('📋 سجل الأصول'!I69="",0,'📋 سجل الأصول'!I69)),('📋 سجل الأصول'!H69-IF('📋 سجل الأصول'!I69="",0,'📋 سجل الأصول'!I69))*'📋 سجل الأصول'!J69/365*MAX(0,MIN(EOMONTH(DATE(2026,1,1),-1),IF('📋 سجل الأصول'!M69="",DATE(9999,12,31),'📋 سجل الأصول'!M69))-'📋 سجل الأصول'!G69+1))),0))</f>
        <v/>
      </c>
      <c r="H69" s="25" t="str">
        <f>IF('📋 سجل الأصول'!C69="","",IFERROR(MAX(0,MIN(('📋 سجل الأصول'!H69-IF('📋 سجل الأصول'!I69="",0,'📋 سجل الأصول'!I69)),('📋 سجل الأصول'!H69-IF('📋 سجل الأصول'!I69="",0,'📋 سجل الأصول'!I69))*'📋 سجل الأصول'!J69/365*MAX(0,MIN(EOMONTH(DATE(2026,2,1),0),IF('📋 سجل الأصول'!M69="",DATE(9999,12,31),'📋 سجل الأصول'!M69))-'📋 سجل الأصول'!G69+1))-MIN(('📋 سجل الأصول'!H69-IF('📋 سجل الأصول'!I69="",0,'📋 سجل الأصول'!I69)),('📋 سجل الأصول'!H69-IF('📋 سجل الأصول'!I69="",0,'📋 سجل الأصول'!I69))*'📋 سجل الأصول'!J69/365*MAX(0,MIN(EOMONTH(DATE(2026,2,1),-1),IF('📋 سجل الأصول'!M69="",DATE(9999,12,31),'📋 سجل الأصول'!M69))-'📋 سجل الأصول'!G69+1))),0))</f>
        <v/>
      </c>
      <c r="I69" s="25" t="str">
        <f>IF('📋 سجل الأصول'!C69="","",IFERROR(MAX(0,MIN(('📋 سجل الأصول'!H69-IF('📋 سجل الأصول'!I69="",0,'📋 سجل الأصول'!I69)),('📋 سجل الأصول'!H69-IF('📋 سجل الأصول'!I69="",0,'📋 سجل الأصول'!I69))*'📋 سجل الأصول'!J69/365*MAX(0,MIN(EOMONTH(DATE(2026,3,1),0),IF('📋 سجل الأصول'!M69="",DATE(9999,12,31),'📋 سجل الأصول'!M69))-'📋 سجل الأصول'!G69+1))-MIN(('📋 سجل الأصول'!H69-IF('📋 سجل الأصول'!I69="",0,'📋 سجل الأصول'!I69)),('📋 سجل الأصول'!H69-IF('📋 سجل الأصول'!I69="",0,'📋 سجل الأصول'!I69))*'📋 سجل الأصول'!J69/365*MAX(0,MIN(EOMONTH(DATE(2026,3,1),-1),IF('📋 سجل الأصول'!M69="",DATE(9999,12,31),'📋 سجل الأصول'!M69))-'📋 سجل الأصول'!G69+1))),0))</f>
        <v/>
      </c>
      <c r="J69" s="25" t="str">
        <f>IF('📋 سجل الأصول'!C69="","",IFERROR(MAX(0,MIN(('📋 سجل الأصول'!H69-IF('📋 سجل الأصول'!I69="",0,'📋 سجل الأصول'!I69)),('📋 سجل الأصول'!H69-IF('📋 سجل الأصول'!I69="",0,'📋 سجل الأصول'!I69))*'📋 سجل الأصول'!J69/365*MAX(0,MIN(EOMONTH(DATE(2026,4,1),0),IF('📋 سجل الأصول'!M69="",DATE(9999,12,31),'📋 سجل الأصول'!M69))-'📋 سجل الأصول'!G69+1))-MIN(('📋 سجل الأصول'!H69-IF('📋 سجل الأصول'!I69="",0,'📋 سجل الأصول'!I69)),('📋 سجل الأصول'!H69-IF('📋 سجل الأصول'!I69="",0,'📋 سجل الأصول'!I69))*'📋 سجل الأصول'!J69/365*MAX(0,MIN(EOMONTH(DATE(2026,4,1),-1),IF('📋 سجل الأصول'!M69="",DATE(9999,12,31),'📋 سجل الأصول'!M69))-'📋 سجل الأصول'!G69+1))),0))</f>
        <v/>
      </c>
      <c r="K69" s="25" t="str">
        <f>IF('📋 سجل الأصول'!C69="","",IFERROR(MAX(0,MIN(('📋 سجل الأصول'!H69-IF('📋 سجل الأصول'!I69="",0,'📋 سجل الأصول'!I69)),('📋 سجل الأصول'!H69-IF('📋 سجل الأصول'!I69="",0,'📋 سجل الأصول'!I69))*'📋 سجل الأصول'!J69/365*MAX(0,MIN(EOMONTH(DATE(2026,5,1),0),IF('📋 سجل الأصول'!M69="",DATE(9999,12,31),'📋 سجل الأصول'!M69))-'📋 سجل الأصول'!G69+1))-MIN(('📋 سجل الأصول'!H69-IF('📋 سجل الأصول'!I69="",0,'📋 سجل الأصول'!I69)),('📋 سجل الأصول'!H69-IF('📋 سجل الأصول'!I69="",0,'📋 سجل الأصول'!I69))*'📋 سجل الأصول'!J69/365*MAX(0,MIN(EOMONTH(DATE(2026,5,1),-1),IF('📋 سجل الأصول'!M69="",DATE(9999,12,31),'📋 سجل الأصول'!M69))-'📋 سجل الأصول'!G69+1))),0))</f>
        <v/>
      </c>
      <c r="L69" s="25" t="str">
        <f>IF('📋 سجل الأصول'!C69="","",IFERROR(MAX(0,MIN(('📋 سجل الأصول'!H69-IF('📋 سجل الأصول'!I69="",0,'📋 سجل الأصول'!I69)),('📋 سجل الأصول'!H69-IF('📋 سجل الأصول'!I69="",0,'📋 سجل الأصول'!I69))*'📋 سجل الأصول'!J69/365*MAX(0,MIN(EOMONTH(DATE(2026,6,1),0),IF('📋 سجل الأصول'!M69="",DATE(9999,12,31),'📋 سجل الأصول'!M69))-'📋 سجل الأصول'!G69+1))-MIN(('📋 سجل الأصول'!H69-IF('📋 سجل الأصول'!I69="",0,'📋 سجل الأصول'!I69)),('📋 سجل الأصول'!H69-IF('📋 سجل الأصول'!I69="",0,'📋 سجل الأصول'!I69))*'📋 سجل الأصول'!J69/365*MAX(0,MIN(EOMONTH(DATE(2026,6,1),-1),IF('📋 سجل الأصول'!M69="",DATE(9999,12,31),'📋 سجل الأصول'!M69))-'📋 سجل الأصول'!G69+1))),0))</f>
        <v/>
      </c>
      <c r="M69" s="25" t="str">
        <f>IF('📋 سجل الأصول'!C69="","",IFERROR(MAX(0,MIN(('📋 سجل الأصول'!H69-IF('📋 سجل الأصول'!I69="",0,'📋 سجل الأصول'!I69)),('📋 سجل الأصول'!H69-IF('📋 سجل الأصول'!I69="",0,'📋 سجل الأصول'!I69))*'📋 سجل الأصول'!J69/365*MAX(0,MIN(EOMONTH(DATE(2026,7,1),0),IF('📋 سجل الأصول'!M69="",DATE(9999,12,31),'📋 سجل الأصول'!M69))-'📋 سجل الأصول'!G69+1))-MIN(('📋 سجل الأصول'!H69-IF('📋 سجل الأصول'!I69="",0,'📋 سجل الأصول'!I69)),('📋 سجل الأصول'!H69-IF('📋 سجل الأصول'!I69="",0,'📋 سجل الأصول'!I69))*'📋 سجل الأصول'!J69/365*MAX(0,MIN(EOMONTH(DATE(2026,7,1),-1),IF('📋 سجل الأصول'!M69="",DATE(9999,12,31),'📋 سجل الأصول'!M69))-'📋 سجل الأصول'!G69+1))),0))</f>
        <v/>
      </c>
      <c r="N69" s="25" t="str">
        <f>IF('📋 سجل الأصول'!C69="","",IFERROR(MAX(0,MIN(('📋 سجل الأصول'!H69-IF('📋 سجل الأصول'!I69="",0,'📋 سجل الأصول'!I69)),('📋 سجل الأصول'!H69-IF('📋 سجل الأصول'!I69="",0,'📋 سجل الأصول'!I69))*'📋 سجل الأصول'!J69/365*MAX(0,MIN(EOMONTH(DATE(2026,8,1),0),IF('📋 سجل الأصول'!M69="",DATE(9999,12,31),'📋 سجل الأصول'!M69))-'📋 سجل الأصول'!G69+1))-MIN(('📋 سجل الأصول'!H69-IF('📋 سجل الأصول'!I69="",0,'📋 سجل الأصول'!I69)),('📋 سجل الأصول'!H69-IF('📋 سجل الأصول'!I69="",0,'📋 سجل الأصول'!I69))*'📋 سجل الأصول'!J69/365*MAX(0,MIN(EOMONTH(DATE(2026,8,1),-1),IF('📋 سجل الأصول'!M69="",DATE(9999,12,31),'📋 سجل الأصول'!M69))-'📋 سجل الأصول'!G69+1))),0))</f>
        <v/>
      </c>
      <c r="O69" s="25" t="str">
        <f>IF('📋 سجل الأصول'!C69="","",IFERROR(MAX(0,MIN(('📋 سجل الأصول'!H69-IF('📋 سجل الأصول'!I69="",0,'📋 سجل الأصول'!I69)),('📋 سجل الأصول'!H69-IF('📋 سجل الأصول'!I69="",0,'📋 سجل الأصول'!I69))*'📋 سجل الأصول'!J69/365*MAX(0,MIN(EOMONTH(DATE(2026,9,1),0),IF('📋 سجل الأصول'!M69="",DATE(9999,12,31),'📋 سجل الأصول'!M69))-'📋 سجل الأصول'!G69+1))-MIN(('📋 سجل الأصول'!H69-IF('📋 سجل الأصول'!I69="",0,'📋 سجل الأصول'!I69)),('📋 سجل الأصول'!H69-IF('📋 سجل الأصول'!I69="",0,'📋 سجل الأصول'!I69))*'📋 سجل الأصول'!J69/365*MAX(0,MIN(EOMONTH(DATE(2026,9,1),-1),IF('📋 سجل الأصول'!M69="",DATE(9999,12,31),'📋 سجل الأصول'!M69))-'📋 سجل الأصول'!G69+1))),0))</f>
        <v/>
      </c>
      <c r="P69" s="25" t="str">
        <f>IF('📋 سجل الأصول'!C69="","",IFERROR(MAX(0,MIN(('📋 سجل الأصول'!H69-IF('📋 سجل الأصول'!I69="",0,'📋 سجل الأصول'!I69)),('📋 سجل الأصول'!H69-IF('📋 سجل الأصول'!I69="",0,'📋 سجل الأصول'!I69))*'📋 سجل الأصول'!J69/365*MAX(0,MIN(EOMONTH(DATE(2026,10,1),0),IF('📋 سجل الأصول'!M69="",DATE(9999,12,31),'📋 سجل الأصول'!M69))-'📋 سجل الأصول'!G69+1))-MIN(('📋 سجل الأصول'!H69-IF('📋 سجل الأصول'!I69="",0,'📋 سجل الأصول'!I69)),('📋 سجل الأصول'!H69-IF('📋 سجل الأصول'!I69="",0,'📋 سجل الأصول'!I69))*'📋 سجل الأصول'!J69/365*MAX(0,MIN(EOMONTH(DATE(2026,10,1),-1),IF('📋 سجل الأصول'!M69="",DATE(9999,12,31),'📋 سجل الأصول'!M69))-'📋 سجل الأصول'!G69+1))),0))</f>
        <v/>
      </c>
      <c r="Q69" s="25" t="str">
        <f>IF('📋 سجل الأصول'!C69="","",IFERROR(MAX(0,MIN(('📋 سجل الأصول'!H69-IF('📋 سجل الأصول'!I69="",0,'📋 سجل الأصول'!I69)),('📋 سجل الأصول'!H69-IF('📋 سجل الأصول'!I69="",0,'📋 سجل الأصول'!I69))*'📋 سجل الأصول'!J69/365*MAX(0,MIN(EOMONTH(DATE(2026,11,1),0),IF('📋 سجل الأصول'!M69="",DATE(9999,12,31),'📋 سجل الأصول'!M69))-'📋 سجل الأصول'!G69+1))-MIN(('📋 سجل الأصول'!H69-IF('📋 سجل الأصول'!I69="",0,'📋 سجل الأصول'!I69)),('📋 سجل الأصول'!H69-IF('📋 سجل الأصول'!I69="",0,'📋 سجل الأصول'!I69))*'📋 سجل الأصول'!J69/365*MAX(0,MIN(EOMONTH(DATE(2026,11,1),-1),IF('📋 سجل الأصول'!M69="",DATE(9999,12,31),'📋 سجل الأصول'!M69))-'📋 سجل الأصول'!G69+1))),0))</f>
        <v/>
      </c>
      <c r="R69" s="25" t="str">
        <f>IF('📋 سجل الأصول'!C69="","",IFERROR(MAX(0,MIN(('📋 سجل الأصول'!H69-IF('📋 سجل الأصول'!I69="",0,'📋 سجل الأصول'!I69)),('📋 سجل الأصول'!H69-IF('📋 سجل الأصول'!I69="",0,'📋 سجل الأصول'!I69))*'📋 سجل الأصول'!J69/365*MAX(0,MIN(EOMONTH(DATE(2026,12,1),0),IF('📋 سجل الأصول'!M69="",DATE(9999,12,31),'📋 سجل الأصول'!M69))-'📋 سجل الأصول'!G69+1))-MIN(('📋 سجل الأصول'!H69-IF('📋 سجل الأصول'!I69="",0,'📋 سجل الأصول'!I69)),('📋 سجل الأصول'!H69-IF('📋 سجل الأصول'!I69="",0,'📋 سجل الأصول'!I69))*'📋 سجل الأصول'!J69/365*MAX(0,MIN(EOMONTH(DATE(2026,12,1),-1),IF('📋 سجل الأصول'!M69="",DATE(9999,12,31),'📋 سجل الأصول'!M69))-'📋 سجل الأصول'!G69+1))),0))</f>
        <v/>
      </c>
    </row>
    <row r="70" spans="1:18" ht="24.75" customHeight="1" x14ac:dyDescent="0.25">
      <c r="A70" s="26" t="str">
        <f>IF('📋 سجل الأصول'!C70="","",'📋 سجل الأصول'!A70)</f>
        <v/>
      </c>
      <c r="B70" s="26" t="str">
        <f>IF('📋 سجل الأصول'!C70="","",'📋 سجل الأصول'!B70)</f>
        <v/>
      </c>
      <c r="C70" s="38" t="str">
        <f>IF('📋 سجل الأصول'!C70="","",'📋 سجل الأصول'!C70)</f>
        <v/>
      </c>
      <c r="D70" s="26" t="str">
        <f>IF('📋 سجل الأصول'!C70="","",'📋 سجل الأصول'!E70)</f>
        <v/>
      </c>
      <c r="E70" s="39" t="str">
        <f>IF('📋 سجل الأصول'!C70="","",'📋 سجل الأصول'!G70)</f>
        <v/>
      </c>
      <c r="F70" s="33" t="str">
        <f>IF('📋 سجل الأصول'!C70="","",'📋 سجل الأصول'!H70)</f>
        <v/>
      </c>
      <c r="G70" s="33" t="str">
        <f>IF('📋 سجل الأصول'!C70="","",IFERROR(MAX(0,MIN(('📋 سجل الأصول'!H70-IF('📋 سجل الأصول'!I70="",0,'📋 سجل الأصول'!I70)),('📋 سجل الأصول'!H70-IF('📋 سجل الأصول'!I70="",0,'📋 سجل الأصول'!I70))*'📋 سجل الأصول'!J70/365*MAX(0,MIN(EOMONTH(DATE(2026,1,1),0),IF('📋 سجل الأصول'!M70="",DATE(9999,12,31),'📋 سجل الأصول'!M70))-'📋 سجل الأصول'!G70+1))-MIN(('📋 سجل الأصول'!H70-IF('📋 سجل الأصول'!I70="",0,'📋 سجل الأصول'!I70)),('📋 سجل الأصول'!H70-IF('📋 سجل الأصول'!I70="",0,'📋 سجل الأصول'!I70))*'📋 سجل الأصول'!J70/365*MAX(0,MIN(EOMONTH(DATE(2026,1,1),-1),IF('📋 سجل الأصول'!M70="",DATE(9999,12,31),'📋 سجل الأصول'!M70))-'📋 سجل الأصول'!G70+1))),0))</f>
        <v/>
      </c>
      <c r="H70" s="33" t="str">
        <f>IF('📋 سجل الأصول'!C70="","",IFERROR(MAX(0,MIN(('📋 سجل الأصول'!H70-IF('📋 سجل الأصول'!I70="",0,'📋 سجل الأصول'!I70)),('📋 سجل الأصول'!H70-IF('📋 سجل الأصول'!I70="",0,'📋 سجل الأصول'!I70))*'📋 سجل الأصول'!J70/365*MAX(0,MIN(EOMONTH(DATE(2026,2,1),0),IF('📋 سجل الأصول'!M70="",DATE(9999,12,31),'📋 سجل الأصول'!M70))-'📋 سجل الأصول'!G70+1))-MIN(('📋 سجل الأصول'!H70-IF('📋 سجل الأصول'!I70="",0,'📋 سجل الأصول'!I70)),('📋 سجل الأصول'!H70-IF('📋 سجل الأصول'!I70="",0,'📋 سجل الأصول'!I70))*'📋 سجل الأصول'!J70/365*MAX(0,MIN(EOMONTH(DATE(2026,2,1),-1),IF('📋 سجل الأصول'!M70="",DATE(9999,12,31),'📋 سجل الأصول'!M70))-'📋 سجل الأصول'!G70+1))),0))</f>
        <v/>
      </c>
      <c r="I70" s="33" t="str">
        <f>IF('📋 سجل الأصول'!C70="","",IFERROR(MAX(0,MIN(('📋 سجل الأصول'!H70-IF('📋 سجل الأصول'!I70="",0,'📋 سجل الأصول'!I70)),('📋 سجل الأصول'!H70-IF('📋 سجل الأصول'!I70="",0,'📋 سجل الأصول'!I70))*'📋 سجل الأصول'!J70/365*MAX(0,MIN(EOMONTH(DATE(2026,3,1),0),IF('📋 سجل الأصول'!M70="",DATE(9999,12,31),'📋 سجل الأصول'!M70))-'📋 سجل الأصول'!G70+1))-MIN(('📋 سجل الأصول'!H70-IF('📋 سجل الأصول'!I70="",0,'📋 سجل الأصول'!I70)),('📋 سجل الأصول'!H70-IF('📋 سجل الأصول'!I70="",0,'📋 سجل الأصول'!I70))*'📋 سجل الأصول'!J70/365*MAX(0,MIN(EOMONTH(DATE(2026,3,1),-1),IF('📋 سجل الأصول'!M70="",DATE(9999,12,31),'📋 سجل الأصول'!M70))-'📋 سجل الأصول'!G70+1))),0))</f>
        <v/>
      </c>
      <c r="J70" s="33" t="str">
        <f>IF('📋 سجل الأصول'!C70="","",IFERROR(MAX(0,MIN(('📋 سجل الأصول'!H70-IF('📋 سجل الأصول'!I70="",0,'📋 سجل الأصول'!I70)),('📋 سجل الأصول'!H70-IF('📋 سجل الأصول'!I70="",0,'📋 سجل الأصول'!I70))*'📋 سجل الأصول'!J70/365*MAX(0,MIN(EOMONTH(DATE(2026,4,1),0),IF('📋 سجل الأصول'!M70="",DATE(9999,12,31),'📋 سجل الأصول'!M70))-'📋 سجل الأصول'!G70+1))-MIN(('📋 سجل الأصول'!H70-IF('📋 سجل الأصول'!I70="",0,'📋 سجل الأصول'!I70)),('📋 سجل الأصول'!H70-IF('📋 سجل الأصول'!I70="",0,'📋 سجل الأصول'!I70))*'📋 سجل الأصول'!J70/365*MAX(0,MIN(EOMONTH(DATE(2026,4,1),-1),IF('📋 سجل الأصول'!M70="",DATE(9999,12,31),'📋 سجل الأصول'!M70))-'📋 سجل الأصول'!G70+1))),0))</f>
        <v/>
      </c>
      <c r="K70" s="33" t="str">
        <f>IF('📋 سجل الأصول'!C70="","",IFERROR(MAX(0,MIN(('📋 سجل الأصول'!H70-IF('📋 سجل الأصول'!I70="",0,'📋 سجل الأصول'!I70)),('📋 سجل الأصول'!H70-IF('📋 سجل الأصول'!I70="",0,'📋 سجل الأصول'!I70))*'📋 سجل الأصول'!J70/365*MAX(0,MIN(EOMONTH(DATE(2026,5,1),0),IF('📋 سجل الأصول'!M70="",DATE(9999,12,31),'📋 سجل الأصول'!M70))-'📋 سجل الأصول'!G70+1))-MIN(('📋 سجل الأصول'!H70-IF('📋 سجل الأصول'!I70="",0,'📋 سجل الأصول'!I70)),('📋 سجل الأصول'!H70-IF('📋 سجل الأصول'!I70="",0,'📋 سجل الأصول'!I70))*'📋 سجل الأصول'!J70/365*MAX(0,MIN(EOMONTH(DATE(2026,5,1),-1),IF('📋 سجل الأصول'!M70="",DATE(9999,12,31),'📋 سجل الأصول'!M70))-'📋 سجل الأصول'!G70+1))),0))</f>
        <v/>
      </c>
      <c r="L70" s="33" t="str">
        <f>IF('📋 سجل الأصول'!C70="","",IFERROR(MAX(0,MIN(('📋 سجل الأصول'!H70-IF('📋 سجل الأصول'!I70="",0,'📋 سجل الأصول'!I70)),('📋 سجل الأصول'!H70-IF('📋 سجل الأصول'!I70="",0,'📋 سجل الأصول'!I70))*'📋 سجل الأصول'!J70/365*MAX(0,MIN(EOMONTH(DATE(2026,6,1),0),IF('📋 سجل الأصول'!M70="",DATE(9999,12,31),'📋 سجل الأصول'!M70))-'📋 سجل الأصول'!G70+1))-MIN(('📋 سجل الأصول'!H70-IF('📋 سجل الأصول'!I70="",0,'📋 سجل الأصول'!I70)),('📋 سجل الأصول'!H70-IF('📋 سجل الأصول'!I70="",0,'📋 سجل الأصول'!I70))*'📋 سجل الأصول'!J70/365*MAX(0,MIN(EOMONTH(DATE(2026,6,1),-1),IF('📋 سجل الأصول'!M70="",DATE(9999,12,31),'📋 سجل الأصول'!M70))-'📋 سجل الأصول'!G70+1))),0))</f>
        <v/>
      </c>
      <c r="M70" s="33" t="str">
        <f>IF('📋 سجل الأصول'!C70="","",IFERROR(MAX(0,MIN(('📋 سجل الأصول'!H70-IF('📋 سجل الأصول'!I70="",0,'📋 سجل الأصول'!I70)),('📋 سجل الأصول'!H70-IF('📋 سجل الأصول'!I70="",0,'📋 سجل الأصول'!I70))*'📋 سجل الأصول'!J70/365*MAX(0,MIN(EOMONTH(DATE(2026,7,1),0),IF('📋 سجل الأصول'!M70="",DATE(9999,12,31),'📋 سجل الأصول'!M70))-'📋 سجل الأصول'!G70+1))-MIN(('📋 سجل الأصول'!H70-IF('📋 سجل الأصول'!I70="",0,'📋 سجل الأصول'!I70)),('📋 سجل الأصول'!H70-IF('📋 سجل الأصول'!I70="",0,'📋 سجل الأصول'!I70))*'📋 سجل الأصول'!J70/365*MAX(0,MIN(EOMONTH(DATE(2026,7,1),-1),IF('📋 سجل الأصول'!M70="",DATE(9999,12,31),'📋 سجل الأصول'!M70))-'📋 سجل الأصول'!G70+1))),0))</f>
        <v/>
      </c>
      <c r="N70" s="33" t="str">
        <f>IF('📋 سجل الأصول'!C70="","",IFERROR(MAX(0,MIN(('📋 سجل الأصول'!H70-IF('📋 سجل الأصول'!I70="",0,'📋 سجل الأصول'!I70)),('📋 سجل الأصول'!H70-IF('📋 سجل الأصول'!I70="",0,'📋 سجل الأصول'!I70))*'📋 سجل الأصول'!J70/365*MAX(0,MIN(EOMONTH(DATE(2026,8,1),0),IF('📋 سجل الأصول'!M70="",DATE(9999,12,31),'📋 سجل الأصول'!M70))-'📋 سجل الأصول'!G70+1))-MIN(('📋 سجل الأصول'!H70-IF('📋 سجل الأصول'!I70="",0,'📋 سجل الأصول'!I70)),('📋 سجل الأصول'!H70-IF('📋 سجل الأصول'!I70="",0,'📋 سجل الأصول'!I70))*'📋 سجل الأصول'!J70/365*MAX(0,MIN(EOMONTH(DATE(2026,8,1),-1),IF('📋 سجل الأصول'!M70="",DATE(9999,12,31),'📋 سجل الأصول'!M70))-'📋 سجل الأصول'!G70+1))),0))</f>
        <v/>
      </c>
      <c r="O70" s="33" t="str">
        <f>IF('📋 سجل الأصول'!C70="","",IFERROR(MAX(0,MIN(('📋 سجل الأصول'!H70-IF('📋 سجل الأصول'!I70="",0,'📋 سجل الأصول'!I70)),('📋 سجل الأصول'!H70-IF('📋 سجل الأصول'!I70="",0,'📋 سجل الأصول'!I70))*'📋 سجل الأصول'!J70/365*MAX(0,MIN(EOMONTH(DATE(2026,9,1),0),IF('📋 سجل الأصول'!M70="",DATE(9999,12,31),'📋 سجل الأصول'!M70))-'📋 سجل الأصول'!G70+1))-MIN(('📋 سجل الأصول'!H70-IF('📋 سجل الأصول'!I70="",0,'📋 سجل الأصول'!I70)),('📋 سجل الأصول'!H70-IF('📋 سجل الأصول'!I70="",0,'📋 سجل الأصول'!I70))*'📋 سجل الأصول'!J70/365*MAX(0,MIN(EOMONTH(DATE(2026,9,1),-1),IF('📋 سجل الأصول'!M70="",DATE(9999,12,31),'📋 سجل الأصول'!M70))-'📋 سجل الأصول'!G70+1))),0))</f>
        <v/>
      </c>
      <c r="P70" s="33" t="str">
        <f>IF('📋 سجل الأصول'!C70="","",IFERROR(MAX(0,MIN(('📋 سجل الأصول'!H70-IF('📋 سجل الأصول'!I70="",0,'📋 سجل الأصول'!I70)),('📋 سجل الأصول'!H70-IF('📋 سجل الأصول'!I70="",0,'📋 سجل الأصول'!I70))*'📋 سجل الأصول'!J70/365*MAX(0,MIN(EOMONTH(DATE(2026,10,1),0),IF('📋 سجل الأصول'!M70="",DATE(9999,12,31),'📋 سجل الأصول'!M70))-'📋 سجل الأصول'!G70+1))-MIN(('📋 سجل الأصول'!H70-IF('📋 سجل الأصول'!I70="",0,'📋 سجل الأصول'!I70)),('📋 سجل الأصول'!H70-IF('📋 سجل الأصول'!I70="",0,'📋 سجل الأصول'!I70))*'📋 سجل الأصول'!J70/365*MAX(0,MIN(EOMONTH(DATE(2026,10,1),-1),IF('📋 سجل الأصول'!M70="",DATE(9999,12,31),'📋 سجل الأصول'!M70))-'📋 سجل الأصول'!G70+1))),0))</f>
        <v/>
      </c>
      <c r="Q70" s="33" t="str">
        <f>IF('📋 سجل الأصول'!C70="","",IFERROR(MAX(0,MIN(('📋 سجل الأصول'!H70-IF('📋 سجل الأصول'!I70="",0,'📋 سجل الأصول'!I70)),('📋 سجل الأصول'!H70-IF('📋 سجل الأصول'!I70="",0,'📋 سجل الأصول'!I70))*'📋 سجل الأصول'!J70/365*MAX(0,MIN(EOMONTH(DATE(2026,11,1),0),IF('📋 سجل الأصول'!M70="",DATE(9999,12,31),'📋 سجل الأصول'!M70))-'📋 سجل الأصول'!G70+1))-MIN(('📋 سجل الأصول'!H70-IF('📋 سجل الأصول'!I70="",0,'📋 سجل الأصول'!I70)),('📋 سجل الأصول'!H70-IF('📋 سجل الأصول'!I70="",0,'📋 سجل الأصول'!I70))*'📋 سجل الأصول'!J70/365*MAX(0,MIN(EOMONTH(DATE(2026,11,1),-1),IF('📋 سجل الأصول'!M70="",DATE(9999,12,31),'📋 سجل الأصول'!M70))-'📋 سجل الأصول'!G70+1))),0))</f>
        <v/>
      </c>
      <c r="R70" s="33" t="str">
        <f>IF('📋 سجل الأصول'!C70="","",IFERROR(MAX(0,MIN(('📋 سجل الأصول'!H70-IF('📋 سجل الأصول'!I70="",0,'📋 سجل الأصول'!I70)),('📋 سجل الأصول'!H70-IF('📋 سجل الأصول'!I70="",0,'📋 سجل الأصول'!I70))*'📋 سجل الأصول'!J70/365*MAX(0,MIN(EOMONTH(DATE(2026,12,1),0),IF('📋 سجل الأصول'!M70="",DATE(9999,12,31),'📋 سجل الأصول'!M70))-'📋 سجل الأصول'!G70+1))-MIN(('📋 سجل الأصول'!H70-IF('📋 سجل الأصول'!I70="",0,'📋 سجل الأصول'!I70)),('📋 سجل الأصول'!H70-IF('📋 سجل الأصول'!I70="",0,'📋 سجل الأصول'!I70))*'📋 سجل الأصول'!J70/365*MAX(0,MIN(EOMONTH(DATE(2026,12,1),-1),IF('📋 سجل الأصول'!M70="",DATE(9999,12,31),'📋 سجل الأصول'!M70))-'📋 سجل الأصول'!G70+1))),0))</f>
        <v/>
      </c>
    </row>
    <row r="71" spans="1:18" ht="24.75" customHeight="1" x14ac:dyDescent="0.25">
      <c r="A71" s="18" t="str">
        <f>IF('📋 سجل الأصول'!C71="","",'📋 سجل الأصول'!A71)</f>
        <v/>
      </c>
      <c r="B71" s="18" t="str">
        <f>IF('📋 سجل الأصول'!C71="","",'📋 سجل الأصول'!B71)</f>
        <v/>
      </c>
      <c r="C71" s="36" t="str">
        <f>IF('📋 سجل الأصول'!C71="","",'📋 سجل الأصول'!C71)</f>
        <v/>
      </c>
      <c r="D71" s="18" t="str">
        <f>IF('📋 سجل الأصول'!C71="","",'📋 سجل الأصول'!E71)</f>
        <v/>
      </c>
      <c r="E71" s="37" t="str">
        <f>IF('📋 سجل الأصول'!C71="","",'📋 سجل الأصول'!G71)</f>
        <v/>
      </c>
      <c r="F71" s="25" t="str">
        <f>IF('📋 سجل الأصول'!C71="","",'📋 سجل الأصول'!H71)</f>
        <v/>
      </c>
      <c r="G71" s="25" t="str">
        <f>IF('📋 سجل الأصول'!C71="","",IFERROR(MAX(0,MIN(('📋 سجل الأصول'!H71-IF('📋 سجل الأصول'!I71="",0,'📋 سجل الأصول'!I71)),('📋 سجل الأصول'!H71-IF('📋 سجل الأصول'!I71="",0,'📋 سجل الأصول'!I71))*'📋 سجل الأصول'!J71/365*MAX(0,MIN(EOMONTH(DATE(2026,1,1),0),IF('📋 سجل الأصول'!M71="",DATE(9999,12,31),'📋 سجل الأصول'!M71))-'📋 سجل الأصول'!G71+1))-MIN(('📋 سجل الأصول'!H71-IF('📋 سجل الأصول'!I71="",0,'📋 سجل الأصول'!I71)),('📋 سجل الأصول'!H71-IF('📋 سجل الأصول'!I71="",0,'📋 سجل الأصول'!I71))*'📋 سجل الأصول'!J71/365*MAX(0,MIN(EOMONTH(DATE(2026,1,1),-1),IF('📋 سجل الأصول'!M71="",DATE(9999,12,31),'📋 سجل الأصول'!M71))-'📋 سجل الأصول'!G71+1))),0))</f>
        <v/>
      </c>
      <c r="H71" s="25" t="str">
        <f>IF('📋 سجل الأصول'!C71="","",IFERROR(MAX(0,MIN(('📋 سجل الأصول'!H71-IF('📋 سجل الأصول'!I71="",0,'📋 سجل الأصول'!I71)),('📋 سجل الأصول'!H71-IF('📋 سجل الأصول'!I71="",0,'📋 سجل الأصول'!I71))*'📋 سجل الأصول'!J71/365*MAX(0,MIN(EOMONTH(DATE(2026,2,1),0),IF('📋 سجل الأصول'!M71="",DATE(9999,12,31),'📋 سجل الأصول'!M71))-'📋 سجل الأصول'!G71+1))-MIN(('📋 سجل الأصول'!H71-IF('📋 سجل الأصول'!I71="",0,'📋 سجل الأصول'!I71)),('📋 سجل الأصول'!H71-IF('📋 سجل الأصول'!I71="",0,'📋 سجل الأصول'!I71))*'📋 سجل الأصول'!J71/365*MAX(0,MIN(EOMONTH(DATE(2026,2,1),-1),IF('📋 سجل الأصول'!M71="",DATE(9999,12,31),'📋 سجل الأصول'!M71))-'📋 سجل الأصول'!G71+1))),0))</f>
        <v/>
      </c>
      <c r="I71" s="25" t="str">
        <f>IF('📋 سجل الأصول'!C71="","",IFERROR(MAX(0,MIN(('📋 سجل الأصول'!H71-IF('📋 سجل الأصول'!I71="",0,'📋 سجل الأصول'!I71)),('📋 سجل الأصول'!H71-IF('📋 سجل الأصول'!I71="",0,'📋 سجل الأصول'!I71))*'📋 سجل الأصول'!J71/365*MAX(0,MIN(EOMONTH(DATE(2026,3,1),0),IF('📋 سجل الأصول'!M71="",DATE(9999,12,31),'📋 سجل الأصول'!M71))-'📋 سجل الأصول'!G71+1))-MIN(('📋 سجل الأصول'!H71-IF('📋 سجل الأصول'!I71="",0,'📋 سجل الأصول'!I71)),('📋 سجل الأصول'!H71-IF('📋 سجل الأصول'!I71="",0,'📋 سجل الأصول'!I71))*'📋 سجل الأصول'!J71/365*MAX(0,MIN(EOMONTH(DATE(2026,3,1),-1),IF('📋 سجل الأصول'!M71="",DATE(9999,12,31),'📋 سجل الأصول'!M71))-'📋 سجل الأصول'!G71+1))),0))</f>
        <v/>
      </c>
      <c r="J71" s="25" t="str">
        <f>IF('📋 سجل الأصول'!C71="","",IFERROR(MAX(0,MIN(('📋 سجل الأصول'!H71-IF('📋 سجل الأصول'!I71="",0,'📋 سجل الأصول'!I71)),('📋 سجل الأصول'!H71-IF('📋 سجل الأصول'!I71="",0,'📋 سجل الأصول'!I71))*'📋 سجل الأصول'!J71/365*MAX(0,MIN(EOMONTH(DATE(2026,4,1),0),IF('📋 سجل الأصول'!M71="",DATE(9999,12,31),'📋 سجل الأصول'!M71))-'📋 سجل الأصول'!G71+1))-MIN(('📋 سجل الأصول'!H71-IF('📋 سجل الأصول'!I71="",0,'📋 سجل الأصول'!I71)),('📋 سجل الأصول'!H71-IF('📋 سجل الأصول'!I71="",0,'📋 سجل الأصول'!I71))*'📋 سجل الأصول'!J71/365*MAX(0,MIN(EOMONTH(DATE(2026,4,1),-1),IF('📋 سجل الأصول'!M71="",DATE(9999,12,31),'📋 سجل الأصول'!M71))-'📋 سجل الأصول'!G71+1))),0))</f>
        <v/>
      </c>
      <c r="K71" s="25" t="str">
        <f>IF('📋 سجل الأصول'!C71="","",IFERROR(MAX(0,MIN(('📋 سجل الأصول'!H71-IF('📋 سجل الأصول'!I71="",0,'📋 سجل الأصول'!I71)),('📋 سجل الأصول'!H71-IF('📋 سجل الأصول'!I71="",0,'📋 سجل الأصول'!I71))*'📋 سجل الأصول'!J71/365*MAX(0,MIN(EOMONTH(DATE(2026,5,1),0),IF('📋 سجل الأصول'!M71="",DATE(9999,12,31),'📋 سجل الأصول'!M71))-'📋 سجل الأصول'!G71+1))-MIN(('📋 سجل الأصول'!H71-IF('📋 سجل الأصول'!I71="",0,'📋 سجل الأصول'!I71)),('📋 سجل الأصول'!H71-IF('📋 سجل الأصول'!I71="",0,'📋 سجل الأصول'!I71))*'📋 سجل الأصول'!J71/365*MAX(0,MIN(EOMONTH(DATE(2026,5,1),-1),IF('📋 سجل الأصول'!M71="",DATE(9999,12,31),'📋 سجل الأصول'!M71))-'📋 سجل الأصول'!G71+1))),0))</f>
        <v/>
      </c>
      <c r="L71" s="25" t="str">
        <f>IF('📋 سجل الأصول'!C71="","",IFERROR(MAX(0,MIN(('📋 سجل الأصول'!H71-IF('📋 سجل الأصول'!I71="",0,'📋 سجل الأصول'!I71)),('📋 سجل الأصول'!H71-IF('📋 سجل الأصول'!I71="",0,'📋 سجل الأصول'!I71))*'📋 سجل الأصول'!J71/365*MAX(0,MIN(EOMONTH(DATE(2026,6,1),0),IF('📋 سجل الأصول'!M71="",DATE(9999,12,31),'📋 سجل الأصول'!M71))-'📋 سجل الأصول'!G71+1))-MIN(('📋 سجل الأصول'!H71-IF('📋 سجل الأصول'!I71="",0,'📋 سجل الأصول'!I71)),('📋 سجل الأصول'!H71-IF('📋 سجل الأصول'!I71="",0,'📋 سجل الأصول'!I71))*'📋 سجل الأصول'!J71/365*MAX(0,MIN(EOMONTH(DATE(2026,6,1),-1),IF('📋 سجل الأصول'!M71="",DATE(9999,12,31),'📋 سجل الأصول'!M71))-'📋 سجل الأصول'!G71+1))),0))</f>
        <v/>
      </c>
      <c r="M71" s="25" t="str">
        <f>IF('📋 سجل الأصول'!C71="","",IFERROR(MAX(0,MIN(('📋 سجل الأصول'!H71-IF('📋 سجل الأصول'!I71="",0,'📋 سجل الأصول'!I71)),('📋 سجل الأصول'!H71-IF('📋 سجل الأصول'!I71="",0,'📋 سجل الأصول'!I71))*'📋 سجل الأصول'!J71/365*MAX(0,MIN(EOMONTH(DATE(2026,7,1),0),IF('📋 سجل الأصول'!M71="",DATE(9999,12,31),'📋 سجل الأصول'!M71))-'📋 سجل الأصول'!G71+1))-MIN(('📋 سجل الأصول'!H71-IF('📋 سجل الأصول'!I71="",0,'📋 سجل الأصول'!I71)),('📋 سجل الأصول'!H71-IF('📋 سجل الأصول'!I71="",0,'📋 سجل الأصول'!I71))*'📋 سجل الأصول'!J71/365*MAX(0,MIN(EOMONTH(DATE(2026,7,1),-1),IF('📋 سجل الأصول'!M71="",DATE(9999,12,31),'📋 سجل الأصول'!M71))-'📋 سجل الأصول'!G71+1))),0))</f>
        <v/>
      </c>
      <c r="N71" s="25" t="str">
        <f>IF('📋 سجل الأصول'!C71="","",IFERROR(MAX(0,MIN(('📋 سجل الأصول'!H71-IF('📋 سجل الأصول'!I71="",0,'📋 سجل الأصول'!I71)),('📋 سجل الأصول'!H71-IF('📋 سجل الأصول'!I71="",0,'📋 سجل الأصول'!I71))*'📋 سجل الأصول'!J71/365*MAX(0,MIN(EOMONTH(DATE(2026,8,1),0),IF('📋 سجل الأصول'!M71="",DATE(9999,12,31),'📋 سجل الأصول'!M71))-'📋 سجل الأصول'!G71+1))-MIN(('📋 سجل الأصول'!H71-IF('📋 سجل الأصول'!I71="",0,'📋 سجل الأصول'!I71)),('📋 سجل الأصول'!H71-IF('📋 سجل الأصول'!I71="",0,'📋 سجل الأصول'!I71))*'📋 سجل الأصول'!J71/365*MAX(0,MIN(EOMONTH(DATE(2026,8,1),-1),IF('📋 سجل الأصول'!M71="",DATE(9999,12,31),'📋 سجل الأصول'!M71))-'📋 سجل الأصول'!G71+1))),0))</f>
        <v/>
      </c>
      <c r="O71" s="25" t="str">
        <f>IF('📋 سجل الأصول'!C71="","",IFERROR(MAX(0,MIN(('📋 سجل الأصول'!H71-IF('📋 سجل الأصول'!I71="",0,'📋 سجل الأصول'!I71)),('📋 سجل الأصول'!H71-IF('📋 سجل الأصول'!I71="",0,'📋 سجل الأصول'!I71))*'📋 سجل الأصول'!J71/365*MAX(0,MIN(EOMONTH(DATE(2026,9,1),0),IF('📋 سجل الأصول'!M71="",DATE(9999,12,31),'📋 سجل الأصول'!M71))-'📋 سجل الأصول'!G71+1))-MIN(('📋 سجل الأصول'!H71-IF('📋 سجل الأصول'!I71="",0,'📋 سجل الأصول'!I71)),('📋 سجل الأصول'!H71-IF('📋 سجل الأصول'!I71="",0,'📋 سجل الأصول'!I71))*'📋 سجل الأصول'!J71/365*MAX(0,MIN(EOMONTH(DATE(2026,9,1),-1),IF('📋 سجل الأصول'!M71="",DATE(9999,12,31),'📋 سجل الأصول'!M71))-'📋 سجل الأصول'!G71+1))),0))</f>
        <v/>
      </c>
      <c r="P71" s="25" t="str">
        <f>IF('📋 سجل الأصول'!C71="","",IFERROR(MAX(0,MIN(('📋 سجل الأصول'!H71-IF('📋 سجل الأصول'!I71="",0,'📋 سجل الأصول'!I71)),('📋 سجل الأصول'!H71-IF('📋 سجل الأصول'!I71="",0,'📋 سجل الأصول'!I71))*'📋 سجل الأصول'!J71/365*MAX(0,MIN(EOMONTH(DATE(2026,10,1),0),IF('📋 سجل الأصول'!M71="",DATE(9999,12,31),'📋 سجل الأصول'!M71))-'📋 سجل الأصول'!G71+1))-MIN(('📋 سجل الأصول'!H71-IF('📋 سجل الأصول'!I71="",0,'📋 سجل الأصول'!I71)),('📋 سجل الأصول'!H71-IF('📋 سجل الأصول'!I71="",0,'📋 سجل الأصول'!I71))*'📋 سجل الأصول'!J71/365*MAX(0,MIN(EOMONTH(DATE(2026,10,1),-1),IF('📋 سجل الأصول'!M71="",DATE(9999,12,31),'📋 سجل الأصول'!M71))-'📋 سجل الأصول'!G71+1))),0))</f>
        <v/>
      </c>
      <c r="Q71" s="25" t="str">
        <f>IF('📋 سجل الأصول'!C71="","",IFERROR(MAX(0,MIN(('📋 سجل الأصول'!H71-IF('📋 سجل الأصول'!I71="",0,'📋 سجل الأصول'!I71)),('📋 سجل الأصول'!H71-IF('📋 سجل الأصول'!I71="",0,'📋 سجل الأصول'!I71))*'📋 سجل الأصول'!J71/365*MAX(0,MIN(EOMONTH(DATE(2026,11,1),0),IF('📋 سجل الأصول'!M71="",DATE(9999,12,31),'📋 سجل الأصول'!M71))-'📋 سجل الأصول'!G71+1))-MIN(('📋 سجل الأصول'!H71-IF('📋 سجل الأصول'!I71="",0,'📋 سجل الأصول'!I71)),('📋 سجل الأصول'!H71-IF('📋 سجل الأصول'!I71="",0,'📋 سجل الأصول'!I71))*'📋 سجل الأصول'!J71/365*MAX(0,MIN(EOMONTH(DATE(2026,11,1),-1),IF('📋 سجل الأصول'!M71="",DATE(9999,12,31),'📋 سجل الأصول'!M71))-'📋 سجل الأصول'!G71+1))),0))</f>
        <v/>
      </c>
      <c r="R71" s="25" t="str">
        <f>IF('📋 سجل الأصول'!C71="","",IFERROR(MAX(0,MIN(('📋 سجل الأصول'!H71-IF('📋 سجل الأصول'!I71="",0,'📋 سجل الأصول'!I71)),('📋 سجل الأصول'!H71-IF('📋 سجل الأصول'!I71="",0,'📋 سجل الأصول'!I71))*'📋 سجل الأصول'!J71/365*MAX(0,MIN(EOMONTH(DATE(2026,12,1),0),IF('📋 سجل الأصول'!M71="",DATE(9999,12,31),'📋 سجل الأصول'!M71))-'📋 سجل الأصول'!G71+1))-MIN(('📋 سجل الأصول'!H71-IF('📋 سجل الأصول'!I71="",0,'📋 سجل الأصول'!I71)),('📋 سجل الأصول'!H71-IF('📋 سجل الأصول'!I71="",0,'📋 سجل الأصول'!I71))*'📋 سجل الأصول'!J71/365*MAX(0,MIN(EOMONTH(DATE(2026,12,1),-1),IF('📋 سجل الأصول'!M71="",DATE(9999,12,31),'📋 سجل الأصول'!M71))-'📋 سجل الأصول'!G71+1))),0))</f>
        <v/>
      </c>
    </row>
    <row r="72" spans="1:18" ht="24.75" customHeight="1" x14ac:dyDescent="0.25">
      <c r="A72" s="26" t="str">
        <f>IF('📋 سجل الأصول'!C72="","",'📋 سجل الأصول'!A72)</f>
        <v/>
      </c>
      <c r="B72" s="26" t="str">
        <f>IF('📋 سجل الأصول'!C72="","",'📋 سجل الأصول'!B72)</f>
        <v/>
      </c>
      <c r="C72" s="38" t="str">
        <f>IF('📋 سجل الأصول'!C72="","",'📋 سجل الأصول'!C72)</f>
        <v/>
      </c>
      <c r="D72" s="26" t="str">
        <f>IF('📋 سجل الأصول'!C72="","",'📋 سجل الأصول'!E72)</f>
        <v/>
      </c>
      <c r="E72" s="39" t="str">
        <f>IF('📋 سجل الأصول'!C72="","",'📋 سجل الأصول'!G72)</f>
        <v/>
      </c>
      <c r="F72" s="33" t="str">
        <f>IF('📋 سجل الأصول'!C72="","",'📋 سجل الأصول'!H72)</f>
        <v/>
      </c>
      <c r="G72" s="33" t="str">
        <f>IF('📋 سجل الأصول'!C72="","",IFERROR(MAX(0,MIN(('📋 سجل الأصول'!H72-IF('📋 سجل الأصول'!I72="",0,'📋 سجل الأصول'!I72)),('📋 سجل الأصول'!H72-IF('📋 سجل الأصول'!I72="",0,'📋 سجل الأصول'!I72))*'📋 سجل الأصول'!J72/365*MAX(0,MIN(EOMONTH(DATE(2026,1,1),0),IF('📋 سجل الأصول'!M72="",DATE(9999,12,31),'📋 سجل الأصول'!M72))-'📋 سجل الأصول'!G72+1))-MIN(('📋 سجل الأصول'!H72-IF('📋 سجل الأصول'!I72="",0,'📋 سجل الأصول'!I72)),('📋 سجل الأصول'!H72-IF('📋 سجل الأصول'!I72="",0,'📋 سجل الأصول'!I72))*'📋 سجل الأصول'!J72/365*MAX(0,MIN(EOMONTH(DATE(2026,1,1),-1),IF('📋 سجل الأصول'!M72="",DATE(9999,12,31),'📋 سجل الأصول'!M72))-'📋 سجل الأصول'!G72+1))),0))</f>
        <v/>
      </c>
      <c r="H72" s="33" t="str">
        <f>IF('📋 سجل الأصول'!C72="","",IFERROR(MAX(0,MIN(('📋 سجل الأصول'!H72-IF('📋 سجل الأصول'!I72="",0,'📋 سجل الأصول'!I72)),('📋 سجل الأصول'!H72-IF('📋 سجل الأصول'!I72="",0,'📋 سجل الأصول'!I72))*'📋 سجل الأصول'!J72/365*MAX(0,MIN(EOMONTH(DATE(2026,2,1),0),IF('📋 سجل الأصول'!M72="",DATE(9999,12,31),'📋 سجل الأصول'!M72))-'📋 سجل الأصول'!G72+1))-MIN(('📋 سجل الأصول'!H72-IF('📋 سجل الأصول'!I72="",0,'📋 سجل الأصول'!I72)),('📋 سجل الأصول'!H72-IF('📋 سجل الأصول'!I72="",0,'📋 سجل الأصول'!I72))*'📋 سجل الأصول'!J72/365*MAX(0,MIN(EOMONTH(DATE(2026,2,1),-1),IF('📋 سجل الأصول'!M72="",DATE(9999,12,31),'📋 سجل الأصول'!M72))-'📋 سجل الأصول'!G72+1))),0))</f>
        <v/>
      </c>
      <c r="I72" s="33" t="str">
        <f>IF('📋 سجل الأصول'!C72="","",IFERROR(MAX(0,MIN(('📋 سجل الأصول'!H72-IF('📋 سجل الأصول'!I72="",0,'📋 سجل الأصول'!I72)),('📋 سجل الأصول'!H72-IF('📋 سجل الأصول'!I72="",0,'📋 سجل الأصول'!I72))*'📋 سجل الأصول'!J72/365*MAX(0,MIN(EOMONTH(DATE(2026,3,1),0),IF('📋 سجل الأصول'!M72="",DATE(9999,12,31),'📋 سجل الأصول'!M72))-'📋 سجل الأصول'!G72+1))-MIN(('📋 سجل الأصول'!H72-IF('📋 سجل الأصول'!I72="",0,'📋 سجل الأصول'!I72)),('📋 سجل الأصول'!H72-IF('📋 سجل الأصول'!I72="",0,'📋 سجل الأصول'!I72))*'📋 سجل الأصول'!J72/365*MAX(0,MIN(EOMONTH(DATE(2026,3,1),-1),IF('📋 سجل الأصول'!M72="",DATE(9999,12,31),'📋 سجل الأصول'!M72))-'📋 سجل الأصول'!G72+1))),0))</f>
        <v/>
      </c>
      <c r="J72" s="33" t="str">
        <f>IF('📋 سجل الأصول'!C72="","",IFERROR(MAX(0,MIN(('📋 سجل الأصول'!H72-IF('📋 سجل الأصول'!I72="",0,'📋 سجل الأصول'!I72)),('📋 سجل الأصول'!H72-IF('📋 سجل الأصول'!I72="",0,'📋 سجل الأصول'!I72))*'📋 سجل الأصول'!J72/365*MAX(0,MIN(EOMONTH(DATE(2026,4,1),0),IF('📋 سجل الأصول'!M72="",DATE(9999,12,31),'📋 سجل الأصول'!M72))-'📋 سجل الأصول'!G72+1))-MIN(('📋 سجل الأصول'!H72-IF('📋 سجل الأصول'!I72="",0,'📋 سجل الأصول'!I72)),('📋 سجل الأصول'!H72-IF('📋 سجل الأصول'!I72="",0,'📋 سجل الأصول'!I72))*'📋 سجل الأصول'!J72/365*MAX(0,MIN(EOMONTH(DATE(2026,4,1),-1),IF('📋 سجل الأصول'!M72="",DATE(9999,12,31),'📋 سجل الأصول'!M72))-'📋 سجل الأصول'!G72+1))),0))</f>
        <v/>
      </c>
      <c r="K72" s="33" t="str">
        <f>IF('📋 سجل الأصول'!C72="","",IFERROR(MAX(0,MIN(('📋 سجل الأصول'!H72-IF('📋 سجل الأصول'!I72="",0,'📋 سجل الأصول'!I72)),('📋 سجل الأصول'!H72-IF('📋 سجل الأصول'!I72="",0,'📋 سجل الأصول'!I72))*'📋 سجل الأصول'!J72/365*MAX(0,MIN(EOMONTH(DATE(2026,5,1),0),IF('📋 سجل الأصول'!M72="",DATE(9999,12,31),'📋 سجل الأصول'!M72))-'📋 سجل الأصول'!G72+1))-MIN(('📋 سجل الأصول'!H72-IF('📋 سجل الأصول'!I72="",0,'📋 سجل الأصول'!I72)),('📋 سجل الأصول'!H72-IF('📋 سجل الأصول'!I72="",0,'📋 سجل الأصول'!I72))*'📋 سجل الأصول'!J72/365*MAX(0,MIN(EOMONTH(DATE(2026,5,1),-1),IF('📋 سجل الأصول'!M72="",DATE(9999,12,31),'📋 سجل الأصول'!M72))-'📋 سجل الأصول'!G72+1))),0))</f>
        <v/>
      </c>
      <c r="L72" s="33" t="str">
        <f>IF('📋 سجل الأصول'!C72="","",IFERROR(MAX(0,MIN(('📋 سجل الأصول'!H72-IF('📋 سجل الأصول'!I72="",0,'📋 سجل الأصول'!I72)),('📋 سجل الأصول'!H72-IF('📋 سجل الأصول'!I72="",0,'📋 سجل الأصول'!I72))*'📋 سجل الأصول'!J72/365*MAX(0,MIN(EOMONTH(DATE(2026,6,1),0),IF('📋 سجل الأصول'!M72="",DATE(9999,12,31),'📋 سجل الأصول'!M72))-'📋 سجل الأصول'!G72+1))-MIN(('📋 سجل الأصول'!H72-IF('📋 سجل الأصول'!I72="",0,'📋 سجل الأصول'!I72)),('📋 سجل الأصول'!H72-IF('📋 سجل الأصول'!I72="",0,'📋 سجل الأصول'!I72))*'📋 سجل الأصول'!J72/365*MAX(0,MIN(EOMONTH(DATE(2026,6,1),-1),IF('📋 سجل الأصول'!M72="",DATE(9999,12,31),'📋 سجل الأصول'!M72))-'📋 سجل الأصول'!G72+1))),0))</f>
        <v/>
      </c>
      <c r="M72" s="33" t="str">
        <f>IF('📋 سجل الأصول'!C72="","",IFERROR(MAX(0,MIN(('📋 سجل الأصول'!H72-IF('📋 سجل الأصول'!I72="",0,'📋 سجل الأصول'!I72)),('📋 سجل الأصول'!H72-IF('📋 سجل الأصول'!I72="",0,'📋 سجل الأصول'!I72))*'📋 سجل الأصول'!J72/365*MAX(0,MIN(EOMONTH(DATE(2026,7,1),0),IF('📋 سجل الأصول'!M72="",DATE(9999,12,31),'📋 سجل الأصول'!M72))-'📋 سجل الأصول'!G72+1))-MIN(('📋 سجل الأصول'!H72-IF('📋 سجل الأصول'!I72="",0,'📋 سجل الأصول'!I72)),('📋 سجل الأصول'!H72-IF('📋 سجل الأصول'!I72="",0,'📋 سجل الأصول'!I72))*'📋 سجل الأصول'!J72/365*MAX(0,MIN(EOMONTH(DATE(2026,7,1),-1),IF('📋 سجل الأصول'!M72="",DATE(9999,12,31),'📋 سجل الأصول'!M72))-'📋 سجل الأصول'!G72+1))),0))</f>
        <v/>
      </c>
      <c r="N72" s="33" t="str">
        <f>IF('📋 سجل الأصول'!C72="","",IFERROR(MAX(0,MIN(('📋 سجل الأصول'!H72-IF('📋 سجل الأصول'!I72="",0,'📋 سجل الأصول'!I72)),('📋 سجل الأصول'!H72-IF('📋 سجل الأصول'!I72="",0,'📋 سجل الأصول'!I72))*'📋 سجل الأصول'!J72/365*MAX(0,MIN(EOMONTH(DATE(2026,8,1),0),IF('📋 سجل الأصول'!M72="",DATE(9999,12,31),'📋 سجل الأصول'!M72))-'📋 سجل الأصول'!G72+1))-MIN(('📋 سجل الأصول'!H72-IF('📋 سجل الأصول'!I72="",0,'📋 سجل الأصول'!I72)),('📋 سجل الأصول'!H72-IF('📋 سجل الأصول'!I72="",0,'📋 سجل الأصول'!I72))*'📋 سجل الأصول'!J72/365*MAX(0,MIN(EOMONTH(DATE(2026,8,1),-1),IF('📋 سجل الأصول'!M72="",DATE(9999,12,31),'📋 سجل الأصول'!M72))-'📋 سجل الأصول'!G72+1))),0))</f>
        <v/>
      </c>
      <c r="O72" s="33" t="str">
        <f>IF('📋 سجل الأصول'!C72="","",IFERROR(MAX(0,MIN(('📋 سجل الأصول'!H72-IF('📋 سجل الأصول'!I72="",0,'📋 سجل الأصول'!I72)),('📋 سجل الأصول'!H72-IF('📋 سجل الأصول'!I72="",0,'📋 سجل الأصول'!I72))*'📋 سجل الأصول'!J72/365*MAX(0,MIN(EOMONTH(DATE(2026,9,1),0),IF('📋 سجل الأصول'!M72="",DATE(9999,12,31),'📋 سجل الأصول'!M72))-'📋 سجل الأصول'!G72+1))-MIN(('📋 سجل الأصول'!H72-IF('📋 سجل الأصول'!I72="",0,'📋 سجل الأصول'!I72)),('📋 سجل الأصول'!H72-IF('📋 سجل الأصول'!I72="",0,'📋 سجل الأصول'!I72))*'📋 سجل الأصول'!J72/365*MAX(0,MIN(EOMONTH(DATE(2026,9,1),-1),IF('📋 سجل الأصول'!M72="",DATE(9999,12,31),'📋 سجل الأصول'!M72))-'📋 سجل الأصول'!G72+1))),0))</f>
        <v/>
      </c>
      <c r="P72" s="33" t="str">
        <f>IF('📋 سجل الأصول'!C72="","",IFERROR(MAX(0,MIN(('📋 سجل الأصول'!H72-IF('📋 سجل الأصول'!I72="",0,'📋 سجل الأصول'!I72)),('📋 سجل الأصول'!H72-IF('📋 سجل الأصول'!I72="",0,'📋 سجل الأصول'!I72))*'📋 سجل الأصول'!J72/365*MAX(0,MIN(EOMONTH(DATE(2026,10,1),0),IF('📋 سجل الأصول'!M72="",DATE(9999,12,31),'📋 سجل الأصول'!M72))-'📋 سجل الأصول'!G72+1))-MIN(('📋 سجل الأصول'!H72-IF('📋 سجل الأصول'!I72="",0,'📋 سجل الأصول'!I72)),('📋 سجل الأصول'!H72-IF('📋 سجل الأصول'!I72="",0,'📋 سجل الأصول'!I72))*'📋 سجل الأصول'!J72/365*MAX(0,MIN(EOMONTH(DATE(2026,10,1),-1),IF('📋 سجل الأصول'!M72="",DATE(9999,12,31),'📋 سجل الأصول'!M72))-'📋 سجل الأصول'!G72+1))),0))</f>
        <v/>
      </c>
      <c r="Q72" s="33" t="str">
        <f>IF('📋 سجل الأصول'!C72="","",IFERROR(MAX(0,MIN(('📋 سجل الأصول'!H72-IF('📋 سجل الأصول'!I72="",0,'📋 سجل الأصول'!I72)),('📋 سجل الأصول'!H72-IF('📋 سجل الأصول'!I72="",0,'📋 سجل الأصول'!I72))*'📋 سجل الأصول'!J72/365*MAX(0,MIN(EOMONTH(DATE(2026,11,1),0),IF('📋 سجل الأصول'!M72="",DATE(9999,12,31),'📋 سجل الأصول'!M72))-'📋 سجل الأصول'!G72+1))-MIN(('📋 سجل الأصول'!H72-IF('📋 سجل الأصول'!I72="",0,'📋 سجل الأصول'!I72)),('📋 سجل الأصول'!H72-IF('📋 سجل الأصول'!I72="",0,'📋 سجل الأصول'!I72))*'📋 سجل الأصول'!J72/365*MAX(0,MIN(EOMONTH(DATE(2026,11,1),-1),IF('📋 سجل الأصول'!M72="",DATE(9999,12,31),'📋 سجل الأصول'!M72))-'📋 سجل الأصول'!G72+1))),0))</f>
        <v/>
      </c>
      <c r="R72" s="33" t="str">
        <f>IF('📋 سجل الأصول'!C72="","",IFERROR(MAX(0,MIN(('📋 سجل الأصول'!H72-IF('📋 سجل الأصول'!I72="",0,'📋 سجل الأصول'!I72)),('📋 سجل الأصول'!H72-IF('📋 سجل الأصول'!I72="",0,'📋 سجل الأصول'!I72))*'📋 سجل الأصول'!J72/365*MAX(0,MIN(EOMONTH(DATE(2026,12,1),0),IF('📋 سجل الأصول'!M72="",DATE(9999,12,31),'📋 سجل الأصول'!M72))-'📋 سجل الأصول'!G72+1))-MIN(('📋 سجل الأصول'!H72-IF('📋 سجل الأصول'!I72="",0,'📋 سجل الأصول'!I72)),('📋 سجل الأصول'!H72-IF('📋 سجل الأصول'!I72="",0,'📋 سجل الأصول'!I72))*'📋 سجل الأصول'!J72/365*MAX(0,MIN(EOMONTH(DATE(2026,12,1),-1),IF('📋 سجل الأصول'!M72="",DATE(9999,12,31),'📋 سجل الأصول'!M72))-'📋 سجل الأصول'!G72+1))),0))</f>
        <v/>
      </c>
    </row>
    <row r="73" spans="1:18" ht="24.75" customHeight="1" x14ac:dyDescent="0.25">
      <c r="A73" s="18" t="str">
        <f>IF('📋 سجل الأصول'!C73="","",'📋 سجل الأصول'!A73)</f>
        <v/>
      </c>
      <c r="B73" s="18" t="str">
        <f>IF('📋 سجل الأصول'!C73="","",'📋 سجل الأصول'!B73)</f>
        <v/>
      </c>
      <c r="C73" s="36" t="str">
        <f>IF('📋 سجل الأصول'!C73="","",'📋 سجل الأصول'!C73)</f>
        <v/>
      </c>
      <c r="D73" s="18" t="str">
        <f>IF('📋 سجل الأصول'!C73="","",'📋 سجل الأصول'!E73)</f>
        <v/>
      </c>
      <c r="E73" s="37" t="str">
        <f>IF('📋 سجل الأصول'!C73="","",'📋 سجل الأصول'!G73)</f>
        <v/>
      </c>
      <c r="F73" s="25" t="str">
        <f>IF('📋 سجل الأصول'!C73="","",'📋 سجل الأصول'!H73)</f>
        <v/>
      </c>
      <c r="G73" s="25" t="str">
        <f>IF('📋 سجل الأصول'!C73="","",IFERROR(MAX(0,MIN(('📋 سجل الأصول'!H73-IF('📋 سجل الأصول'!I73="",0,'📋 سجل الأصول'!I73)),('📋 سجل الأصول'!H73-IF('📋 سجل الأصول'!I73="",0,'📋 سجل الأصول'!I73))*'📋 سجل الأصول'!J73/365*MAX(0,MIN(EOMONTH(DATE(2026,1,1),0),IF('📋 سجل الأصول'!M73="",DATE(9999,12,31),'📋 سجل الأصول'!M73))-'📋 سجل الأصول'!G73+1))-MIN(('📋 سجل الأصول'!H73-IF('📋 سجل الأصول'!I73="",0,'📋 سجل الأصول'!I73)),('📋 سجل الأصول'!H73-IF('📋 سجل الأصول'!I73="",0,'📋 سجل الأصول'!I73))*'📋 سجل الأصول'!J73/365*MAX(0,MIN(EOMONTH(DATE(2026,1,1),-1),IF('📋 سجل الأصول'!M73="",DATE(9999,12,31),'📋 سجل الأصول'!M73))-'📋 سجل الأصول'!G73+1))),0))</f>
        <v/>
      </c>
      <c r="H73" s="25" t="str">
        <f>IF('📋 سجل الأصول'!C73="","",IFERROR(MAX(0,MIN(('📋 سجل الأصول'!H73-IF('📋 سجل الأصول'!I73="",0,'📋 سجل الأصول'!I73)),('📋 سجل الأصول'!H73-IF('📋 سجل الأصول'!I73="",0,'📋 سجل الأصول'!I73))*'📋 سجل الأصول'!J73/365*MAX(0,MIN(EOMONTH(DATE(2026,2,1),0),IF('📋 سجل الأصول'!M73="",DATE(9999,12,31),'📋 سجل الأصول'!M73))-'📋 سجل الأصول'!G73+1))-MIN(('📋 سجل الأصول'!H73-IF('📋 سجل الأصول'!I73="",0,'📋 سجل الأصول'!I73)),('📋 سجل الأصول'!H73-IF('📋 سجل الأصول'!I73="",0,'📋 سجل الأصول'!I73))*'📋 سجل الأصول'!J73/365*MAX(0,MIN(EOMONTH(DATE(2026,2,1),-1),IF('📋 سجل الأصول'!M73="",DATE(9999,12,31),'📋 سجل الأصول'!M73))-'📋 سجل الأصول'!G73+1))),0))</f>
        <v/>
      </c>
      <c r="I73" s="25" t="str">
        <f>IF('📋 سجل الأصول'!C73="","",IFERROR(MAX(0,MIN(('📋 سجل الأصول'!H73-IF('📋 سجل الأصول'!I73="",0,'📋 سجل الأصول'!I73)),('📋 سجل الأصول'!H73-IF('📋 سجل الأصول'!I73="",0,'📋 سجل الأصول'!I73))*'📋 سجل الأصول'!J73/365*MAX(0,MIN(EOMONTH(DATE(2026,3,1),0),IF('📋 سجل الأصول'!M73="",DATE(9999,12,31),'📋 سجل الأصول'!M73))-'📋 سجل الأصول'!G73+1))-MIN(('📋 سجل الأصول'!H73-IF('📋 سجل الأصول'!I73="",0,'📋 سجل الأصول'!I73)),('📋 سجل الأصول'!H73-IF('📋 سجل الأصول'!I73="",0,'📋 سجل الأصول'!I73))*'📋 سجل الأصول'!J73/365*MAX(0,MIN(EOMONTH(DATE(2026,3,1),-1),IF('📋 سجل الأصول'!M73="",DATE(9999,12,31),'📋 سجل الأصول'!M73))-'📋 سجل الأصول'!G73+1))),0))</f>
        <v/>
      </c>
      <c r="J73" s="25" t="str">
        <f>IF('📋 سجل الأصول'!C73="","",IFERROR(MAX(0,MIN(('📋 سجل الأصول'!H73-IF('📋 سجل الأصول'!I73="",0,'📋 سجل الأصول'!I73)),('📋 سجل الأصول'!H73-IF('📋 سجل الأصول'!I73="",0,'📋 سجل الأصول'!I73))*'📋 سجل الأصول'!J73/365*MAX(0,MIN(EOMONTH(DATE(2026,4,1),0),IF('📋 سجل الأصول'!M73="",DATE(9999,12,31),'📋 سجل الأصول'!M73))-'📋 سجل الأصول'!G73+1))-MIN(('📋 سجل الأصول'!H73-IF('📋 سجل الأصول'!I73="",0,'📋 سجل الأصول'!I73)),('📋 سجل الأصول'!H73-IF('📋 سجل الأصول'!I73="",0,'📋 سجل الأصول'!I73))*'📋 سجل الأصول'!J73/365*MAX(0,MIN(EOMONTH(DATE(2026,4,1),-1),IF('📋 سجل الأصول'!M73="",DATE(9999,12,31),'📋 سجل الأصول'!M73))-'📋 سجل الأصول'!G73+1))),0))</f>
        <v/>
      </c>
      <c r="K73" s="25" t="str">
        <f>IF('📋 سجل الأصول'!C73="","",IFERROR(MAX(0,MIN(('📋 سجل الأصول'!H73-IF('📋 سجل الأصول'!I73="",0,'📋 سجل الأصول'!I73)),('📋 سجل الأصول'!H73-IF('📋 سجل الأصول'!I73="",0,'📋 سجل الأصول'!I73))*'📋 سجل الأصول'!J73/365*MAX(0,MIN(EOMONTH(DATE(2026,5,1),0),IF('📋 سجل الأصول'!M73="",DATE(9999,12,31),'📋 سجل الأصول'!M73))-'📋 سجل الأصول'!G73+1))-MIN(('📋 سجل الأصول'!H73-IF('📋 سجل الأصول'!I73="",0,'📋 سجل الأصول'!I73)),('📋 سجل الأصول'!H73-IF('📋 سجل الأصول'!I73="",0,'📋 سجل الأصول'!I73))*'📋 سجل الأصول'!J73/365*MAX(0,MIN(EOMONTH(DATE(2026,5,1),-1),IF('📋 سجل الأصول'!M73="",DATE(9999,12,31),'📋 سجل الأصول'!M73))-'📋 سجل الأصول'!G73+1))),0))</f>
        <v/>
      </c>
      <c r="L73" s="25" t="str">
        <f>IF('📋 سجل الأصول'!C73="","",IFERROR(MAX(0,MIN(('📋 سجل الأصول'!H73-IF('📋 سجل الأصول'!I73="",0,'📋 سجل الأصول'!I73)),('📋 سجل الأصول'!H73-IF('📋 سجل الأصول'!I73="",0,'📋 سجل الأصول'!I73))*'📋 سجل الأصول'!J73/365*MAX(0,MIN(EOMONTH(DATE(2026,6,1),0),IF('📋 سجل الأصول'!M73="",DATE(9999,12,31),'📋 سجل الأصول'!M73))-'📋 سجل الأصول'!G73+1))-MIN(('📋 سجل الأصول'!H73-IF('📋 سجل الأصول'!I73="",0,'📋 سجل الأصول'!I73)),('📋 سجل الأصول'!H73-IF('📋 سجل الأصول'!I73="",0,'📋 سجل الأصول'!I73))*'📋 سجل الأصول'!J73/365*MAX(0,MIN(EOMONTH(DATE(2026,6,1),-1),IF('📋 سجل الأصول'!M73="",DATE(9999,12,31),'📋 سجل الأصول'!M73))-'📋 سجل الأصول'!G73+1))),0))</f>
        <v/>
      </c>
      <c r="M73" s="25" t="str">
        <f>IF('📋 سجل الأصول'!C73="","",IFERROR(MAX(0,MIN(('📋 سجل الأصول'!H73-IF('📋 سجل الأصول'!I73="",0,'📋 سجل الأصول'!I73)),('📋 سجل الأصول'!H73-IF('📋 سجل الأصول'!I73="",0,'📋 سجل الأصول'!I73))*'📋 سجل الأصول'!J73/365*MAX(0,MIN(EOMONTH(DATE(2026,7,1),0),IF('📋 سجل الأصول'!M73="",DATE(9999,12,31),'📋 سجل الأصول'!M73))-'📋 سجل الأصول'!G73+1))-MIN(('📋 سجل الأصول'!H73-IF('📋 سجل الأصول'!I73="",0,'📋 سجل الأصول'!I73)),('📋 سجل الأصول'!H73-IF('📋 سجل الأصول'!I73="",0,'📋 سجل الأصول'!I73))*'📋 سجل الأصول'!J73/365*MAX(0,MIN(EOMONTH(DATE(2026,7,1),-1),IF('📋 سجل الأصول'!M73="",DATE(9999,12,31),'📋 سجل الأصول'!M73))-'📋 سجل الأصول'!G73+1))),0))</f>
        <v/>
      </c>
      <c r="N73" s="25" t="str">
        <f>IF('📋 سجل الأصول'!C73="","",IFERROR(MAX(0,MIN(('📋 سجل الأصول'!H73-IF('📋 سجل الأصول'!I73="",0,'📋 سجل الأصول'!I73)),('📋 سجل الأصول'!H73-IF('📋 سجل الأصول'!I73="",0,'📋 سجل الأصول'!I73))*'📋 سجل الأصول'!J73/365*MAX(0,MIN(EOMONTH(DATE(2026,8,1),0),IF('📋 سجل الأصول'!M73="",DATE(9999,12,31),'📋 سجل الأصول'!M73))-'📋 سجل الأصول'!G73+1))-MIN(('📋 سجل الأصول'!H73-IF('📋 سجل الأصول'!I73="",0,'📋 سجل الأصول'!I73)),('📋 سجل الأصول'!H73-IF('📋 سجل الأصول'!I73="",0,'📋 سجل الأصول'!I73))*'📋 سجل الأصول'!J73/365*MAX(0,MIN(EOMONTH(DATE(2026,8,1),-1),IF('📋 سجل الأصول'!M73="",DATE(9999,12,31),'📋 سجل الأصول'!M73))-'📋 سجل الأصول'!G73+1))),0))</f>
        <v/>
      </c>
      <c r="O73" s="25" t="str">
        <f>IF('📋 سجل الأصول'!C73="","",IFERROR(MAX(0,MIN(('📋 سجل الأصول'!H73-IF('📋 سجل الأصول'!I73="",0,'📋 سجل الأصول'!I73)),('📋 سجل الأصول'!H73-IF('📋 سجل الأصول'!I73="",0,'📋 سجل الأصول'!I73))*'📋 سجل الأصول'!J73/365*MAX(0,MIN(EOMONTH(DATE(2026,9,1),0),IF('📋 سجل الأصول'!M73="",DATE(9999,12,31),'📋 سجل الأصول'!M73))-'📋 سجل الأصول'!G73+1))-MIN(('📋 سجل الأصول'!H73-IF('📋 سجل الأصول'!I73="",0,'📋 سجل الأصول'!I73)),('📋 سجل الأصول'!H73-IF('📋 سجل الأصول'!I73="",0,'📋 سجل الأصول'!I73))*'📋 سجل الأصول'!J73/365*MAX(0,MIN(EOMONTH(DATE(2026,9,1),-1),IF('📋 سجل الأصول'!M73="",DATE(9999,12,31),'📋 سجل الأصول'!M73))-'📋 سجل الأصول'!G73+1))),0))</f>
        <v/>
      </c>
      <c r="P73" s="25" t="str">
        <f>IF('📋 سجل الأصول'!C73="","",IFERROR(MAX(0,MIN(('📋 سجل الأصول'!H73-IF('📋 سجل الأصول'!I73="",0,'📋 سجل الأصول'!I73)),('📋 سجل الأصول'!H73-IF('📋 سجل الأصول'!I73="",0,'📋 سجل الأصول'!I73))*'📋 سجل الأصول'!J73/365*MAX(0,MIN(EOMONTH(DATE(2026,10,1),0),IF('📋 سجل الأصول'!M73="",DATE(9999,12,31),'📋 سجل الأصول'!M73))-'📋 سجل الأصول'!G73+1))-MIN(('📋 سجل الأصول'!H73-IF('📋 سجل الأصول'!I73="",0,'📋 سجل الأصول'!I73)),('📋 سجل الأصول'!H73-IF('📋 سجل الأصول'!I73="",0,'📋 سجل الأصول'!I73))*'📋 سجل الأصول'!J73/365*MAX(0,MIN(EOMONTH(DATE(2026,10,1),-1),IF('📋 سجل الأصول'!M73="",DATE(9999,12,31),'📋 سجل الأصول'!M73))-'📋 سجل الأصول'!G73+1))),0))</f>
        <v/>
      </c>
      <c r="Q73" s="25" t="str">
        <f>IF('📋 سجل الأصول'!C73="","",IFERROR(MAX(0,MIN(('📋 سجل الأصول'!H73-IF('📋 سجل الأصول'!I73="",0,'📋 سجل الأصول'!I73)),('📋 سجل الأصول'!H73-IF('📋 سجل الأصول'!I73="",0,'📋 سجل الأصول'!I73))*'📋 سجل الأصول'!J73/365*MAX(0,MIN(EOMONTH(DATE(2026,11,1),0),IF('📋 سجل الأصول'!M73="",DATE(9999,12,31),'📋 سجل الأصول'!M73))-'📋 سجل الأصول'!G73+1))-MIN(('📋 سجل الأصول'!H73-IF('📋 سجل الأصول'!I73="",0,'📋 سجل الأصول'!I73)),('📋 سجل الأصول'!H73-IF('📋 سجل الأصول'!I73="",0,'📋 سجل الأصول'!I73))*'📋 سجل الأصول'!J73/365*MAX(0,MIN(EOMONTH(DATE(2026,11,1),-1),IF('📋 سجل الأصول'!M73="",DATE(9999,12,31),'📋 سجل الأصول'!M73))-'📋 سجل الأصول'!G73+1))),0))</f>
        <v/>
      </c>
      <c r="R73" s="25" t="str">
        <f>IF('📋 سجل الأصول'!C73="","",IFERROR(MAX(0,MIN(('📋 سجل الأصول'!H73-IF('📋 سجل الأصول'!I73="",0,'📋 سجل الأصول'!I73)),('📋 سجل الأصول'!H73-IF('📋 سجل الأصول'!I73="",0,'📋 سجل الأصول'!I73))*'📋 سجل الأصول'!J73/365*MAX(0,MIN(EOMONTH(DATE(2026,12,1),0),IF('📋 سجل الأصول'!M73="",DATE(9999,12,31),'📋 سجل الأصول'!M73))-'📋 سجل الأصول'!G73+1))-MIN(('📋 سجل الأصول'!H73-IF('📋 سجل الأصول'!I73="",0,'📋 سجل الأصول'!I73)),('📋 سجل الأصول'!H73-IF('📋 سجل الأصول'!I73="",0,'📋 سجل الأصول'!I73))*'📋 سجل الأصول'!J73/365*MAX(0,MIN(EOMONTH(DATE(2026,12,1),-1),IF('📋 سجل الأصول'!M73="",DATE(9999,12,31),'📋 سجل الأصول'!M73))-'📋 سجل الأصول'!G73+1))),0))</f>
        <v/>
      </c>
    </row>
    <row r="74" spans="1:18" ht="24.75" customHeight="1" x14ac:dyDescent="0.25">
      <c r="A74" s="26" t="str">
        <f>IF('📋 سجل الأصول'!C74="","",'📋 سجل الأصول'!A74)</f>
        <v/>
      </c>
      <c r="B74" s="26" t="str">
        <f>IF('📋 سجل الأصول'!C74="","",'📋 سجل الأصول'!B74)</f>
        <v/>
      </c>
      <c r="C74" s="38" t="str">
        <f>IF('📋 سجل الأصول'!C74="","",'📋 سجل الأصول'!C74)</f>
        <v/>
      </c>
      <c r="D74" s="26" t="str">
        <f>IF('📋 سجل الأصول'!C74="","",'📋 سجل الأصول'!E74)</f>
        <v/>
      </c>
      <c r="E74" s="39" t="str">
        <f>IF('📋 سجل الأصول'!C74="","",'📋 سجل الأصول'!G74)</f>
        <v/>
      </c>
      <c r="F74" s="33" t="str">
        <f>IF('📋 سجل الأصول'!C74="","",'📋 سجل الأصول'!H74)</f>
        <v/>
      </c>
      <c r="G74" s="33" t="str">
        <f>IF('📋 سجل الأصول'!C74="","",IFERROR(MAX(0,MIN(('📋 سجل الأصول'!H74-IF('📋 سجل الأصول'!I74="",0,'📋 سجل الأصول'!I74)),('📋 سجل الأصول'!H74-IF('📋 سجل الأصول'!I74="",0,'📋 سجل الأصول'!I74))*'📋 سجل الأصول'!J74/365*MAX(0,MIN(EOMONTH(DATE(2026,1,1),0),IF('📋 سجل الأصول'!M74="",DATE(9999,12,31),'📋 سجل الأصول'!M74))-'📋 سجل الأصول'!G74+1))-MIN(('📋 سجل الأصول'!H74-IF('📋 سجل الأصول'!I74="",0,'📋 سجل الأصول'!I74)),('📋 سجل الأصول'!H74-IF('📋 سجل الأصول'!I74="",0,'📋 سجل الأصول'!I74))*'📋 سجل الأصول'!J74/365*MAX(0,MIN(EOMONTH(DATE(2026,1,1),-1),IF('📋 سجل الأصول'!M74="",DATE(9999,12,31),'📋 سجل الأصول'!M74))-'📋 سجل الأصول'!G74+1))),0))</f>
        <v/>
      </c>
      <c r="H74" s="33" t="str">
        <f>IF('📋 سجل الأصول'!C74="","",IFERROR(MAX(0,MIN(('📋 سجل الأصول'!H74-IF('📋 سجل الأصول'!I74="",0,'📋 سجل الأصول'!I74)),('📋 سجل الأصول'!H74-IF('📋 سجل الأصول'!I74="",0,'📋 سجل الأصول'!I74))*'📋 سجل الأصول'!J74/365*MAX(0,MIN(EOMONTH(DATE(2026,2,1),0),IF('📋 سجل الأصول'!M74="",DATE(9999,12,31),'📋 سجل الأصول'!M74))-'📋 سجل الأصول'!G74+1))-MIN(('📋 سجل الأصول'!H74-IF('📋 سجل الأصول'!I74="",0,'📋 سجل الأصول'!I74)),('📋 سجل الأصول'!H74-IF('📋 سجل الأصول'!I74="",0,'📋 سجل الأصول'!I74))*'📋 سجل الأصول'!J74/365*MAX(0,MIN(EOMONTH(DATE(2026,2,1),-1),IF('📋 سجل الأصول'!M74="",DATE(9999,12,31),'📋 سجل الأصول'!M74))-'📋 سجل الأصول'!G74+1))),0))</f>
        <v/>
      </c>
      <c r="I74" s="33" t="str">
        <f>IF('📋 سجل الأصول'!C74="","",IFERROR(MAX(0,MIN(('📋 سجل الأصول'!H74-IF('📋 سجل الأصول'!I74="",0,'📋 سجل الأصول'!I74)),('📋 سجل الأصول'!H74-IF('📋 سجل الأصول'!I74="",0,'📋 سجل الأصول'!I74))*'📋 سجل الأصول'!J74/365*MAX(0,MIN(EOMONTH(DATE(2026,3,1),0),IF('📋 سجل الأصول'!M74="",DATE(9999,12,31),'📋 سجل الأصول'!M74))-'📋 سجل الأصول'!G74+1))-MIN(('📋 سجل الأصول'!H74-IF('📋 سجل الأصول'!I74="",0,'📋 سجل الأصول'!I74)),('📋 سجل الأصول'!H74-IF('📋 سجل الأصول'!I74="",0,'📋 سجل الأصول'!I74))*'📋 سجل الأصول'!J74/365*MAX(0,MIN(EOMONTH(DATE(2026,3,1),-1),IF('📋 سجل الأصول'!M74="",DATE(9999,12,31),'📋 سجل الأصول'!M74))-'📋 سجل الأصول'!G74+1))),0))</f>
        <v/>
      </c>
      <c r="J74" s="33" t="str">
        <f>IF('📋 سجل الأصول'!C74="","",IFERROR(MAX(0,MIN(('📋 سجل الأصول'!H74-IF('📋 سجل الأصول'!I74="",0,'📋 سجل الأصول'!I74)),('📋 سجل الأصول'!H74-IF('📋 سجل الأصول'!I74="",0,'📋 سجل الأصول'!I74))*'📋 سجل الأصول'!J74/365*MAX(0,MIN(EOMONTH(DATE(2026,4,1),0),IF('📋 سجل الأصول'!M74="",DATE(9999,12,31),'📋 سجل الأصول'!M74))-'📋 سجل الأصول'!G74+1))-MIN(('📋 سجل الأصول'!H74-IF('📋 سجل الأصول'!I74="",0,'📋 سجل الأصول'!I74)),('📋 سجل الأصول'!H74-IF('📋 سجل الأصول'!I74="",0,'📋 سجل الأصول'!I74))*'📋 سجل الأصول'!J74/365*MAX(0,MIN(EOMONTH(DATE(2026,4,1),-1),IF('📋 سجل الأصول'!M74="",DATE(9999,12,31),'📋 سجل الأصول'!M74))-'📋 سجل الأصول'!G74+1))),0))</f>
        <v/>
      </c>
      <c r="K74" s="33" t="str">
        <f>IF('📋 سجل الأصول'!C74="","",IFERROR(MAX(0,MIN(('📋 سجل الأصول'!H74-IF('📋 سجل الأصول'!I74="",0,'📋 سجل الأصول'!I74)),('📋 سجل الأصول'!H74-IF('📋 سجل الأصول'!I74="",0,'📋 سجل الأصول'!I74))*'📋 سجل الأصول'!J74/365*MAX(0,MIN(EOMONTH(DATE(2026,5,1),0),IF('📋 سجل الأصول'!M74="",DATE(9999,12,31),'📋 سجل الأصول'!M74))-'📋 سجل الأصول'!G74+1))-MIN(('📋 سجل الأصول'!H74-IF('📋 سجل الأصول'!I74="",0,'📋 سجل الأصول'!I74)),('📋 سجل الأصول'!H74-IF('📋 سجل الأصول'!I74="",0,'📋 سجل الأصول'!I74))*'📋 سجل الأصول'!J74/365*MAX(0,MIN(EOMONTH(DATE(2026,5,1),-1),IF('📋 سجل الأصول'!M74="",DATE(9999,12,31),'📋 سجل الأصول'!M74))-'📋 سجل الأصول'!G74+1))),0))</f>
        <v/>
      </c>
      <c r="L74" s="33" t="str">
        <f>IF('📋 سجل الأصول'!C74="","",IFERROR(MAX(0,MIN(('📋 سجل الأصول'!H74-IF('📋 سجل الأصول'!I74="",0,'📋 سجل الأصول'!I74)),('📋 سجل الأصول'!H74-IF('📋 سجل الأصول'!I74="",0,'📋 سجل الأصول'!I74))*'📋 سجل الأصول'!J74/365*MAX(0,MIN(EOMONTH(DATE(2026,6,1),0),IF('📋 سجل الأصول'!M74="",DATE(9999,12,31),'📋 سجل الأصول'!M74))-'📋 سجل الأصول'!G74+1))-MIN(('📋 سجل الأصول'!H74-IF('📋 سجل الأصول'!I74="",0,'📋 سجل الأصول'!I74)),('📋 سجل الأصول'!H74-IF('📋 سجل الأصول'!I74="",0,'📋 سجل الأصول'!I74))*'📋 سجل الأصول'!J74/365*MAX(0,MIN(EOMONTH(DATE(2026,6,1),-1),IF('📋 سجل الأصول'!M74="",DATE(9999,12,31),'📋 سجل الأصول'!M74))-'📋 سجل الأصول'!G74+1))),0))</f>
        <v/>
      </c>
      <c r="M74" s="33" t="str">
        <f>IF('📋 سجل الأصول'!C74="","",IFERROR(MAX(0,MIN(('📋 سجل الأصول'!H74-IF('📋 سجل الأصول'!I74="",0,'📋 سجل الأصول'!I74)),('📋 سجل الأصول'!H74-IF('📋 سجل الأصول'!I74="",0,'📋 سجل الأصول'!I74))*'📋 سجل الأصول'!J74/365*MAX(0,MIN(EOMONTH(DATE(2026,7,1),0),IF('📋 سجل الأصول'!M74="",DATE(9999,12,31),'📋 سجل الأصول'!M74))-'📋 سجل الأصول'!G74+1))-MIN(('📋 سجل الأصول'!H74-IF('📋 سجل الأصول'!I74="",0,'📋 سجل الأصول'!I74)),('📋 سجل الأصول'!H74-IF('📋 سجل الأصول'!I74="",0,'📋 سجل الأصول'!I74))*'📋 سجل الأصول'!J74/365*MAX(0,MIN(EOMONTH(DATE(2026,7,1),-1),IF('📋 سجل الأصول'!M74="",DATE(9999,12,31),'📋 سجل الأصول'!M74))-'📋 سجل الأصول'!G74+1))),0))</f>
        <v/>
      </c>
      <c r="N74" s="33" t="str">
        <f>IF('📋 سجل الأصول'!C74="","",IFERROR(MAX(0,MIN(('📋 سجل الأصول'!H74-IF('📋 سجل الأصول'!I74="",0,'📋 سجل الأصول'!I74)),('📋 سجل الأصول'!H74-IF('📋 سجل الأصول'!I74="",0,'📋 سجل الأصول'!I74))*'📋 سجل الأصول'!J74/365*MAX(0,MIN(EOMONTH(DATE(2026,8,1),0),IF('📋 سجل الأصول'!M74="",DATE(9999,12,31),'📋 سجل الأصول'!M74))-'📋 سجل الأصول'!G74+1))-MIN(('📋 سجل الأصول'!H74-IF('📋 سجل الأصول'!I74="",0,'📋 سجل الأصول'!I74)),('📋 سجل الأصول'!H74-IF('📋 سجل الأصول'!I74="",0,'📋 سجل الأصول'!I74))*'📋 سجل الأصول'!J74/365*MAX(0,MIN(EOMONTH(DATE(2026,8,1),-1),IF('📋 سجل الأصول'!M74="",DATE(9999,12,31),'📋 سجل الأصول'!M74))-'📋 سجل الأصول'!G74+1))),0))</f>
        <v/>
      </c>
      <c r="O74" s="33" t="str">
        <f>IF('📋 سجل الأصول'!C74="","",IFERROR(MAX(0,MIN(('📋 سجل الأصول'!H74-IF('📋 سجل الأصول'!I74="",0,'📋 سجل الأصول'!I74)),('📋 سجل الأصول'!H74-IF('📋 سجل الأصول'!I74="",0,'📋 سجل الأصول'!I74))*'📋 سجل الأصول'!J74/365*MAX(0,MIN(EOMONTH(DATE(2026,9,1),0),IF('📋 سجل الأصول'!M74="",DATE(9999,12,31),'📋 سجل الأصول'!M74))-'📋 سجل الأصول'!G74+1))-MIN(('📋 سجل الأصول'!H74-IF('📋 سجل الأصول'!I74="",0,'📋 سجل الأصول'!I74)),('📋 سجل الأصول'!H74-IF('📋 سجل الأصول'!I74="",0,'📋 سجل الأصول'!I74))*'📋 سجل الأصول'!J74/365*MAX(0,MIN(EOMONTH(DATE(2026,9,1),-1),IF('📋 سجل الأصول'!M74="",DATE(9999,12,31),'📋 سجل الأصول'!M74))-'📋 سجل الأصول'!G74+1))),0))</f>
        <v/>
      </c>
      <c r="P74" s="33" t="str">
        <f>IF('📋 سجل الأصول'!C74="","",IFERROR(MAX(0,MIN(('📋 سجل الأصول'!H74-IF('📋 سجل الأصول'!I74="",0,'📋 سجل الأصول'!I74)),('📋 سجل الأصول'!H74-IF('📋 سجل الأصول'!I74="",0,'📋 سجل الأصول'!I74))*'📋 سجل الأصول'!J74/365*MAX(0,MIN(EOMONTH(DATE(2026,10,1),0),IF('📋 سجل الأصول'!M74="",DATE(9999,12,31),'📋 سجل الأصول'!M74))-'📋 سجل الأصول'!G74+1))-MIN(('📋 سجل الأصول'!H74-IF('📋 سجل الأصول'!I74="",0,'📋 سجل الأصول'!I74)),('📋 سجل الأصول'!H74-IF('📋 سجل الأصول'!I74="",0,'📋 سجل الأصول'!I74))*'📋 سجل الأصول'!J74/365*MAX(0,MIN(EOMONTH(DATE(2026,10,1),-1),IF('📋 سجل الأصول'!M74="",DATE(9999,12,31),'📋 سجل الأصول'!M74))-'📋 سجل الأصول'!G74+1))),0))</f>
        <v/>
      </c>
      <c r="Q74" s="33" t="str">
        <f>IF('📋 سجل الأصول'!C74="","",IFERROR(MAX(0,MIN(('📋 سجل الأصول'!H74-IF('📋 سجل الأصول'!I74="",0,'📋 سجل الأصول'!I74)),('📋 سجل الأصول'!H74-IF('📋 سجل الأصول'!I74="",0,'📋 سجل الأصول'!I74))*'📋 سجل الأصول'!J74/365*MAX(0,MIN(EOMONTH(DATE(2026,11,1),0),IF('📋 سجل الأصول'!M74="",DATE(9999,12,31),'📋 سجل الأصول'!M74))-'📋 سجل الأصول'!G74+1))-MIN(('📋 سجل الأصول'!H74-IF('📋 سجل الأصول'!I74="",0,'📋 سجل الأصول'!I74)),('📋 سجل الأصول'!H74-IF('📋 سجل الأصول'!I74="",0,'📋 سجل الأصول'!I74))*'📋 سجل الأصول'!J74/365*MAX(0,MIN(EOMONTH(DATE(2026,11,1),-1),IF('📋 سجل الأصول'!M74="",DATE(9999,12,31),'📋 سجل الأصول'!M74))-'📋 سجل الأصول'!G74+1))),0))</f>
        <v/>
      </c>
      <c r="R74" s="33" t="str">
        <f>IF('📋 سجل الأصول'!C74="","",IFERROR(MAX(0,MIN(('📋 سجل الأصول'!H74-IF('📋 سجل الأصول'!I74="",0,'📋 سجل الأصول'!I74)),('📋 سجل الأصول'!H74-IF('📋 سجل الأصول'!I74="",0,'📋 سجل الأصول'!I74))*'📋 سجل الأصول'!J74/365*MAX(0,MIN(EOMONTH(DATE(2026,12,1),0),IF('📋 سجل الأصول'!M74="",DATE(9999,12,31),'📋 سجل الأصول'!M74))-'📋 سجل الأصول'!G74+1))-MIN(('📋 سجل الأصول'!H74-IF('📋 سجل الأصول'!I74="",0,'📋 سجل الأصول'!I74)),('📋 سجل الأصول'!H74-IF('📋 سجل الأصول'!I74="",0,'📋 سجل الأصول'!I74))*'📋 سجل الأصول'!J74/365*MAX(0,MIN(EOMONTH(DATE(2026,12,1),-1),IF('📋 سجل الأصول'!M74="",DATE(9999,12,31),'📋 سجل الأصول'!M74))-'📋 سجل الأصول'!G74+1))),0))</f>
        <v/>
      </c>
    </row>
    <row r="75" spans="1:18" ht="24.75" customHeight="1" x14ac:dyDescent="0.25">
      <c r="A75" s="18" t="str">
        <f>IF('📋 سجل الأصول'!C75="","",'📋 سجل الأصول'!A75)</f>
        <v/>
      </c>
      <c r="B75" s="18" t="str">
        <f>IF('📋 سجل الأصول'!C75="","",'📋 سجل الأصول'!B75)</f>
        <v/>
      </c>
      <c r="C75" s="36" t="str">
        <f>IF('📋 سجل الأصول'!C75="","",'📋 سجل الأصول'!C75)</f>
        <v/>
      </c>
      <c r="D75" s="18" t="str">
        <f>IF('📋 سجل الأصول'!C75="","",'📋 سجل الأصول'!E75)</f>
        <v/>
      </c>
      <c r="E75" s="37" t="str">
        <f>IF('📋 سجل الأصول'!C75="","",'📋 سجل الأصول'!G75)</f>
        <v/>
      </c>
      <c r="F75" s="25" t="str">
        <f>IF('📋 سجل الأصول'!C75="","",'📋 سجل الأصول'!H75)</f>
        <v/>
      </c>
      <c r="G75" s="25" t="str">
        <f>IF('📋 سجل الأصول'!C75="","",IFERROR(MAX(0,MIN(('📋 سجل الأصول'!H75-IF('📋 سجل الأصول'!I75="",0,'📋 سجل الأصول'!I75)),('📋 سجل الأصول'!H75-IF('📋 سجل الأصول'!I75="",0,'📋 سجل الأصول'!I75))*'📋 سجل الأصول'!J75/365*MAX(0,MIN(EOMONTH(DATE(2026,1,1),0),IF('📋 سجل الأصول'!M75="",DATE(9999,12,31),'📋 سجل الأصول'!M75))-'📋 سجل الأصول'!G75+1))-MIN(('📋 سجل الأصول'!H75-IF('📋 سجل الأصول'!I75="",0,'📋 سجل الأصول'!I75)),('📋 سجل الأصول'!H75-IF('📋 سجل الأصول'!I75="",0,'📋 سجل الأصول'!I75))*'📋 سجل الأصول'!J75/365*MAX(0,MIN(EOMONTH(DATE(2026,1,1),-1),IF('📋 سجل الأصول'!M75="",DATE(9999,12,31),'📋 سجل الأصول'!M75))-'📋 سجل الأصول'!G75+1))),0))</f>
        <v/>
      </c>
      <c r="H75" s="25" t="str">
        <f>IF('📋 سجل الأصول'!C75="","",IFERROR(MAX(0,MIN(('📋 سجل الأصول'!H75-IF('📋 سجل الأصول'!I75="",0,'📋 سجل الأصول'!I75)),('📋 سجل الأصول'!H75-IF('📋 سجل الأصول'!I75="",0,'📋 سجل الأصول'!I75))*'📋 سجل الأصول'!J75/365*MAX(0,MIN(EOMONTH(DATE(2026,2,1),0),IF('📋 سجل الأصول'!M75="",DATE(9999,12,31),'📋 سجل الأصول'!M75))-'📋 سجل الأصول'!G75+1))-MIN(('📋 سجل الأصول'!H75-IF('📋 سجل الأصول'!I75="",0,'📋 سجل الأصول'!I75)),('📋 سجل الأصول'!H75-IF('📋 سجل الأصول'!I75="",0,'📋 سجل الأصول'!I75))*'📋 سجل الأصول'!J75/365*MAX(0,MIN(EOMONTH(DATE(2026,2,1),-1),IF('📋 سجل الأصول'!M75="",DATE(9999,12,31),'📋 سجل الأصول'!M75))-'📋 سجل الأصول'!G75+1))),0))</f>
        <v/>
      </c>
      <c r="I75" s="25" t="str">
        <f>IF('📋 سجل الأصول'!C75="","",IFERROR(MAX(0,MIN(('📋 سجل الأصول'!H75-IF('📋 سجل الأصول'!I75="",0,'📋 سجل الأصول'!I75)),('📋 سجل الأصول'!H75-IF('📋 سجل الأصول'!I75="",0,'📋 سجل الأصول'!I75))*'📋 سجل الأصول'!J75/365*MAX(0,MIN(EOMONTH(DATE(2026,3,1),0),IF('📋 سجل الأصول'!M75="",DATE(9999,12,31),'📋 سجل الأصول'!M75))-'📋 سجل الأصول'!G75+1))-MIN(('📋 سجل الأصول'!H75-IF('📋 سجل الأصول'!I75="",0,'📋 سجل الأصول'!I75)),('📋 سجل الأصول'!H75-IF('📋 سجل الأصول'!I75="",0,'📋 سجل الأصول'!I75))*'📋 سجل الأصول'!J75/365*MAX(0,MIN(EOMONTH(DATE(2026,3,1),-1),IF('📋 سجل الأصول'!M75="",DATE(9999,12,31),'📋 سجل الأصول'!M75))-'📋 سجل الأصول'!G75+1))),0))</f>
        <v/>
      </c>
      <c r="J75" s="25" t="str">
        <f>IF('📋 سجل الأصول'!C75="","",IFERROR(MAX(0,MIN(('📋 سجل الأصول'!H75-IF('📋 سجل الأصول'!I75="",0,'📋 سجل الأصول'!I75)),('📋 سجل الأصول'!H75-IF('📋 سجل الأصول'!I75="",0,'📋 سجل الأصول'!I75))*'📋 سجل الأصول'!J75/365*MAX(0,MIN(EOMONTH(DATE(2026,4,1),0),IF('📋 سجل الأصول'!M75="",DATE(9999,12,31),'📋 سجل الأصول'!M75))-'📋 سجل الأصول'!G75+1))-MIN(('📋 سجل الأصول'!H75-IF('📋 سجل الأصول'!I75="",0,'📋 سجل الأصول'!I75)),('📋 سجل الأصول'!H75-IF('📋 سجل الأصول'!I75="",0,'📋 سجل الأصول'!I75))*'📋 سجل الأصول'!J75/365*MAX(0,MIN(EOMONTH(DATE(2026,4,1),-1),IF('📋 سجل الأصول'!M75="",DATE(9999,12,31),'📋 سجل الأصول'!M75))-'📋 سجل الأصول'!G75+1))),0))</f>
        <v/>
      </c>
      <c r="K75" s="25" t="str">
        <f>IF('📋 سجل الأصول'!C75="","",IFERROR(MAX(0,MIN(('📋 سجل الأصول'!H75-IF('📋 سجل الأصول'!I75="",0,'📋 سجل الأصول'!I75)),('📋 سجل الأصول'!H75-IF('📋 سجل الأصول'!I75="",0,'📋 سجل الأصول'!I75))*'📋 سجل الأصول'!J75/365*MAX(0,MIN(EOMONTH(DATE(2026,5,1),0),IF('📋 سجل الأصول'!M75="",DATE(9999,12,31),'📋 سجل الأصول'!M75))-'📋 سجل الأصول'!G75+1))-MIN(('📋 سجل الأصول'!H75-IF('📋 سجل الأصول'!I75="",0,'📋 سجل الأصول'!I75)),('📋 سجل الأصول'!H75-IF('📋 سجل الأصول'!I75="",0,'📋 سجل الأصول'!I75))*'📋 سجل الأصول'!J75/365*MAX(0,MIN(EOMONTH(DATE(2026,5,1),-1),IF('📋 سجل الأصول'!M75="",DATE(9999,12,31),'📋 سجل الأصول'!M75))-'📋 سجل الأصول'!G75+1))),0))</f>
        <v/>
      </c>
      <c r="L75" s="25" t="str">
        <f>IF('📋 سجل الأصول'!C75="","",IFERROR(MAX(0,MIN(('📋 سجل الأصول'!H75-IF('📋 سجل الأصول'!I75="",0,'📋 سجل الأصول'!I75)),('📋 سجل الأصول'!H75-IF('📋 سجل الأصول'!I75="",0,'📋 سجل الأصول'!I75))*'📋 سجل الأصول'!J75/365*MAX(0,MIN(EOMONTH(DATE(2026,6,1),0),IF('📋 سجل الأصول'!M75="",DATE(9999,12,31),'📋 سجل الأصول'!M75))-'📋 سجل الأصول'!G75+1))-MIN(('📋 سجل الأصول'!H75-IF('📋 سجل الأصول'!I75="",0,'📋 سجل الأصول'!I75)),('📋 سجل الأصول'!H75-IF('📋 سجل الأصول'!I75="",0,'📋 سجل الأصول'!I75))*'📋 سجل الأصول'!J75/365*MAX(0,MIN(EOMONTH(DATE(2026,6,1),-1),IF('📋 سجل الأصول'!M75="",DATE(9999,12,31),'📋 سجل الأصول'!M75))-'📋 سجل الأصول'!G75+1))),0))</f>
        <v/>
      </c>
      <c r="M75" s="25" t="str">
        <f>IF('📋 سجل الأصول'!C75="","",IFERROR(MAX(0,MIN(('📋 سجل الأصول'!H75-IF('📋 سجل الأصول'!I75="",0,'📋 سجل الأصول'!I75)),('📋 سجل الأصول'!H75-IF('📋 سجل الأصول'!I75="",0,'📋 سجل الأصول'!I75))*'📋 سجل الأصول'!J75/365*MAX(0,MIN(EOMONTH(DATE(2026,7,1),0),IF('📋 سجل الأصول'!M75="",DATE(9999,12,31),'📋 سجل الأصول'!M75))-'📋 سجل الأصول'!G75+1))-MIN(('📋 سجل الأصول'!H75-IF('📋 سجل الأصول'!I75="",0,'📋 سجل الأصول'!I75)),('📋 سجل الأصول'!H75-IF('📋 سجل الأصول'!I75="",0,'📋 سجل الأصول'!I75))*'📋 سجل الأصول'!J75/365*MAX(0,MIN(EOMONTH(DATE(2026,7,1),-1),IF('📋 سجل الأصول'!M75="",DATE(9999,12,31),'📋 سجل الأصول'!M75))-'📋 سجل الأصول'!G75+1))),0))</f>
        <v/>
      </c>
      <c r="N75" s="25" t="str">
        <f>IF('📋 سجل الأصول'!C75="","",IFERROR(MAX(0,MIN(('📋 سجل الأصول'!H75-IF('📋 سجل الأصول'!I75="",0,'📋 سجل الأصول'!I75)),('📋 سجل الأصول'!H75-IF('📋 سجل الأصول'!I75="",0,'📋 سجل الأصول'!I75))*'📋 سجل الأصول'!J75/365*MAX(0,MIN(EOMONTH(DATE(2026,8,1),0),IF('📋 سجل الأصول'!M75="",DATE(9999,12,31),'📋 سجل الأصول'!M75))-'📋 سجل الأصول'!G75+1))-MIN(('📋 سجل الأصول'!H75-IF('📋 سجل الأصول'!I75="",0,'📋 سجل الأصول'!I75)),('📋 سجل الأصول'!H75-IF('📋 سجل الأصول'!I75="",0,'📋 سجل الأصول'!I75))*'📋 سجل الأصول'!J75/365*MAX(0,MIN(EOMONTH(DATE(2026,8,1),-1),IF('📋 سجل الأصول'!M75="",DATE(9999,12,31),'📋 سجل الأصول'!M75))-'📋 سجل الأصول'!G75+1))),0))</f>
        <v/>
      </c>
      <c r="O75" s="25" t="str">
        <f>IF('📋 سجل الأصول'!C75="","",IFERROR(MAX(0,MIN(('📋 سجل الأصول'!H75-IF('📋 سجل الأصول'!I75="",0,'📋 سجل الأصول'!I75)),('📋 سجل الأصول'!H75-IF('📋 سجل الأصول'!I75="",0,'📋 سجل الأصول'!I75))*'📋 سجل الأصول'!J75/365*MAX(0,MIN(EOMONTH(DATE(2026,9,1),0),IF('📋 سجل الأصول'!M75="",DATE(9999,12,31),'📋 سجل الأصول'!M75))-'📋 سجل الأصول'!G75+1))-MIN(('📋 سجل الأصول'!H75-IF('📋 سجل الأصول'!I75="",0,'📋 سجل الأصول'!I75)),('📋 سجل الأصول'!H75-IF('📋 سجل الأصول'!I75="",0,'📋 سجل الأصول'!I75))*'📋 سجل الأصول'!J75/365*MAX(0,MIN(EOMONTH(DATE(2026,9,1),-1),IF('📋 سجل الأصول'!M75="",DATE(9999,12,31),'📋 سجل الأصول'!M75))-'📋 سجل الأصول'!G75+1))),0))</f>
        <v/>
      </c>
      <c r="P75" s="25" t="str">
        <f>IF('📋 سجل الأصول'!C75="","",IFERROR(MAX(0,MIN(('📋 سجل الأصول'!H75-IF('📋 سجل الأصول'!I75="",0,'📋 سجل الأصول'!I75)),('📋 سجل الأصول'!H75-IF('📋 سجل الأصول'!I75="",0,'📋 سجل الأصول'!I75))*'📋 سجل الأصول'!J75/365*MAX(0,MIN(EOMONTH(DATE(2026,10,1),0),IF('📋 سجل الأصول'!M75="",DATE(9999,12,31),'📋 سجل الأصول'!M75))-'📋 سجل الأصول'!G75+1))-MIN(('📋 سجل الأصول'!H75-IF('📋 سجل الأصول'!I75="",0,'📋 سجل الأصول'!I75)),('📋 سجل الأصول'!H75-IF('📋 سجل الأصول'!I75="",0,'📋 سجل الأصول'!I75))*'📋 سجل الأصول'!J75/365*MAX(0,MIN(EOMONTH(DATE(2026,10,1),-1),IF('📋 سجل الأصول'!M75="",DATE(9999,12,31),'📋 سجل الأصول'!M75))-'📋 سجل الأصول'!G75+1))),0))</f>
        <v/>
      </c>
      <c r="Q75" s="25" t="str">
        <f>IF('📋 سجل الأصول'!C75="","",IFERROR(MAX(0,MIN(('📋 سجل الأصول'!H75-IF('📋 سجل الأصول'!I75="",0,'📋 سجل الأصول'!I75)),('📋 سجل الأصول'!H75-IF('📋 سجل الأصول'!I75="",0,'📋 سجل الأصول'!I75))*'📋 سجل الأصول'!J75/365*MAX(0,MIN(EOMONTH(DATE(2026,11,1),0),IF('📋 سجل الأصول'!M75="",DATE(9999,12,31),'📋 سجل الأصول'!M75))-'📋 سجل الأصول'!G75+1))-MIN(('📋 سجل الأصول'!H75-IF('📋 سجل الأصول'!I75="",0,'📋 سجل الأصول'!I75)),('📋 سجل الأصول'!H75-IF('📋 سجل الأصول'!I75="",0,'📋 سجل الأصول'!I75))*'📋 سجل الأصول'!J75/365*MAX(0,MIN(EOMONTH(DATE(2026,11,1),-1),IF('📋 سجل الأصول'!M75="",DATE(9999,12,31),'📋 سجل الأصول'!M75))-'📋 سجل الأصول'!G75+1))),0))</f>
        <v/>
      </c>
      <c r="R75" s="25" t="str">
        <f>IF('📋 سجل الأصول'!C75="","",IFERROR(MAX(0,MIN(('📋 سجل الأصول'!H75-IF('📋 سجل الأصول'!I75="",0,'📋 سجل الأصول'!I75)),('📋 سجل الأصول'!H75-IF('📋 سجل الأصول'!I75="",0,'📋 سجل الأصول'!I75))*'📋 سجل الأصول'!J75/365*MAX(0,MIN(EOMONTH(DATE(2026,12,1),0),IF('📋 سجل الأصول'!M75="",DATE(9999,12,31),'📋 سجل الأصول'!M75))-'📋 سجل الأصول'!G75+1))-MIN(('📋 سجل الأصول'!H75-IF('📋 سجل الأصول'!I75="",0,'📋 سجل الأصول'!I75)),('📋 سجل الأصول'!H75-IF('📋 سجل الأصول'!I75="",0,'📋 سجل الأصول'!I75))*'📋 سجل الأصول'!J75/365*MAX(0,MIN(EOMONTH(DATE(2026,12,1),-1),IF('📋 سجل الأصول'!M75="",DATE(9999,12,31),'📋 سجل الأصول'!M75))-'📋 سجل الأصول'!G75+1))),0))</f>
        <v/>
      </c>
    </row>
    <row r="76" spans="1:18" ht="24.75" customHeight="1" x14ac:dyDescent="0.25">
      <c r="A76" s="26" t="str">
        <f>IF('📋 سجل الأصول'!C76="","",'📋 سجل الأصول'!A76)</f>
        <v/>
      </c>
      <c r="B76" s="26" t="str">
        <f>IF('📋 سجل الأصول'!C76="","",'📋 سجل الأصول'!B76)</f>
        <v/>
      </c>
      <c r="C76" s="38" t="str">
        <f>IF('📋 سجل الأصول'!C76="","",'📋 سجل الأصول'!C76)</f>
        <v/>
      </c>
      <c r="D76" s="26" t="str">
        <f>IF('📋 سجل الأصول'!C76="","",'📋 سجل الأصول'!E76)</f>
        <v/>
      </c>
      <c r="E76" s="39" t="str">
        <f>IF('📋 سجل الأصول'!C76="","",'📋 سجل الأصول'!G76)</f>
        <v/>
      </c>
      <c r="F76" s="33" t="str">
        <f>IF('📋 سجل الأصول'!C76="","",'📋 سجل الأصول'!H76)</f>
        <v/>
      </c>
      <c r="G76" s="33" t="str">
        <f>IF('📋 سجل الأصول'!C76="","",IFERROR(MAX(0,MIN(('📋 سجل الأصول'!H76-IF('📋 سجل الأصول'!I76="",0,'📋 سجل الأصول'!I76)),('📋 سجل الأصول'!H76-IF('📋 سجل الأصول'!I76="",0,'📋 سجل الأصول'!I76))*'📋 سجل الأصول'!J76/365*MAX(0,MIN(EOMONTH(DATE(2026,1,1),0),IF('📋 سجل الأصول'!M76="",DATE(9999,12,31),'📋 سجل الأصول'!M76))-'📋 سجل الأصول'!G76+1))-MIN(('📋 سجل الأصول'!H76-IF('📋 سجل الأصول'!I76="",0,'📋 سجل الأصول'!I76)),('📋 سجل الأصول'!H76-IF('📋 سجل الأصول'!I76="",0,'📋 سجل الأصول'!I76))*'📋 سجل الأصول'!J76/365*MAX(0,MIN(EOMONTH(DATE(2026,1,1),-1),IF('📋 سجل الأصول'!M76="",DATE(9999,12,31),'📋 سجل الأصول'!M76))-'📋 سجل الأصول'!G76+1))),0))</f>
        <v/>
      </c>
      <c r="H76" s="33" t="str">
        <f>IF('📋 سجل الأصول'!C76="","",IFERROR(MAX(0,MIN(('📋 سجل الأصول'!H76-IF('📋 سجل الأصول'!I76="",0,'📋 سجل الأصول'!I76)),('📋 سجل الأصول'!H76-IF('📋 سجل الأصول'!I76="",0,'📋 سجل الأصول'!I76))*'📋 سجل الأصول'!J76/365*MAX(0,MIN(EOMONTH(DATE(2026,2,1),0),IF('📋 سجل الأصول'!M76="",DATE(9999,12,31),'📋 سجل الأصول'!M76))-'📋 سجل الأصول'!G76+1))-MIN(('📋 سجل الأصول'!H76-IF('📋 سجل الأصول'!I76="",0,'📋 سجل الأصول'!I76)),('📋 سجل الأصول'!H76-IF('📋 سجل الأصول'!I76="",0,'📋 سجل الأصول'!I76))*'📋 سجل الأصول'!J76/365*MAX(0,MIN(EOMONTH(DATE(2026,2,1),-1),IF('📋 سجل الأصول'!M76="",DATE(9999,12,31),'📋 سجل الأصول'!M76))-'📋 سجل الأصول'!G76+1))),0))</f>
        <v/>
      </c>
      <c r="I76" s="33" t="str">
        <f>IF('📋 سجل الأصول'!C76="","",IFERROR(MAX(0,MIN(('📋 سجل الأصول'!H76-IF('📋 سجل الأصول'!I76="",0,'📋 سجل الأصول'!I76)),('📋 سجل الأصول'!H76-IF('📋 سجل الأصول'!I76="",0,'📋 سجل الأصول'!I76))*'📋 سجل الأصول'!J76/365*MAX(0,MIN(EOMONTH(DATE(2026,3,1),0),IF('📋 سجل الأصول'!M76="",DATE(9999,12,31),'📋 سجل الأصول'!M76))-'📋 سجل الأصول'!G76+1))-MIN(('📋 سجل الأصول'!H76-IF('📋 سجل الأصول'!I76="",0,'📋 سجل الأصول'!I76)),('📋 سجل الأصول'!H76-IF('📋 سجل الأصول'!I76="",0,'📋 سجل الأصول'!I76))*'📋 سجل الأصول'!J76/365*MAX(0,MIN(EOMONTH(DATE(2026,3,1),-1),IF('📋 سجل الأصول'!M76="",DATE(9999,12,31),'📋 سجل الأصول'!M76))-'📋 سجل الأصول'!G76+1))),0))</f>
        <v/>
      </c>
      <c r="J76" s="33" t="str">
        <f>IF('📋 سجل الأصول'!C76="","",IFERROR(MAX(0,MIN(('📋 سجل الأصول'!H76-IF('📋 سجل الأصول'!I76="",0,'📋 سجل الأصول'!I76)),('📋 سجل الأصول'!H76-IF('📋 سجل الأصول'!I76="",0,'📋 سجل الأصول'!I76))*'📋 سجل الأصول'!J76/365*MAX(0,MIN(EOMONTH(DATE(2026,4,1),0),IF('📋 سجل الأصول'!M76="",DATE(9999,12,31),'📋 سجل الأصول'!M76))-'📋 سجل الأصول'!G76+1))-MIN(('📋 سجل الأصول'!H76-IF('📋 سجل الأصول'!I76="",0,'📋 سجل الأصول'!I76)),('📋 سجل الأصول'!H76-IF('📋 سجل الأصول'!I76="",0,'📋 سجل الأصول'!I76))*'📋 سجل الأصول'!J76/365*MAX(0,MIN(EOMONTH(DATE(2026,4,1),-1),IF('📋 سجل الأصول'!M76="",DATE(9999,12,31),'📋 سجل الأصول'!M76))-'📋 سجل الأصول'!G76+1))),0))</f>
        <v/>
      </c>
      <c r="K76" s="33" t="str">
        <f>IF('📋 سجل الأصول'!C76="","",IFERROR(MAX(0,MIN(('📋 سجل الأصول'!H76-IF('📋 سجل الأصول'!I76="",0,'📋 سجل الأصول'!I76)),('📋 سجل الأصول'!H76-IF('📋 سجل الأصول'!I76="",0,'📋 سجل الأصول'!I76))*'📋 سجل الأصول'!J76/365*MAX(0,MIN(EOMONTH(DATE(2026,5,1),0),IF('📋 سجل الأصول'!M76="",DATE(9999,12,31),'📋 سجل الأصول'!M76))-'📋 سجل الأصول'!G76+1))-MIN(('📋 سجل الأصول'!H76-IF('📋 سجل الأصول'!I76="",0,'📋 سجل الأصول'!I76)),('📋 سجل الأصول'!H76-IF('📋 سجل الأصول'!I76="",0,'📋 سجل الأصول'!I76))*'📋 سجل الأصول'!J76/365*MAX(0,MIN(EOMONTH(DATE(2026,5,1),-1),IF('📋 سجل الأصول'!M76="",DATE(9999,12,31),'📋 سجل الأصول'!M76))-'📋 سجل الأصول'!G76+1))),0))</f>
        <v/>
      </c>
      <c r="L76" s="33" t="str">
        <f>IF('📋 سجل الأصول'!C76="","",IFERROR(MAX(0,MIN(('📋 سجل الأصول'!H76-IF('📋 سجل الأصول'!I76="",0,'📋 سجل الأصول'!I76)),('📋 سجل الأصول'!H76-IF('📋 سجل الأصول'!I76="",0,'📋 سجل الأصول'!I76))*'📋 سجل الأصول'!J76/365*MAX(0,MIN(EOMONTH(DATE(2026,6,1),0),IF('📋 سجل الأصول'!M76="",DATE(9999,12,31),'📋 سجل الأصول'!M76))-'📋 سجل الأصول'!G76+1))-MIN(('📋 سجل الأصول'!H76-IF('📋 سجل الأصول'!I76="",0,'📋 سجل الأصول'!I76)),('📋 سجل الأصول'!H76-IF('📋 سجل الأصول'!I76="",0,'📋 سجل الأصول'!I76))*'📋 سجل الأصول'!J76/365*MAX(0,MIN(EOMONTH(DATE(2026,6,1),-1),IF('📋 سجل الأصول'!M76="",DATE(9999,12,31),'📋 سجل الأصول'!M76))-'📋 سجل الأصول'!G76+1))),0))</f>
        <v/>
      </c>
      <c r="M76" s="33" t="str">
        <f>IF('📋 سجل الأصول'!C76="","",IFERROR(MAX(0,MIN(('📋 سجل الأصول'!H76-IF('📋 سجل الأصول'!I76="",0,'📋 سجل الأصول'!I76)),('📋 سجل الأصول'!H76-IF('📋 سجل الأصول'!I76="",0,'📋 سجل الأصول'!I76))*'📋 سجل الأصول'!J76/365*MAX(0,MIN(EOMONTH(DATE(2026,7,1),0),IF('📋 سجل الأصول'!M76="",DATE(9999,12,31),'📋 سجل الأصول'!M76))-'📋 سجل الأصول'!G76+1))-MIN(('📋 سجل الأصول'!H76-IF('📋 سجل الأصول'!I76="",0,'📋 سجل الأصول'!I76)),('📋 سجل الأصول'!H76-IF('📋 سجل الأصول'!I76="",0,'📋 سجل الأصول'!I76))*'📋 سجل الأصول'!J76/365*MAX(0,MIN(EOMONTH(DATE(2026,7,1),-1),IF('📋 سجل الأصول'!M76="",DATE(9999,12,31),'📋 سجل الأصول'!M76))-'📋 سجل الأصول'!G76+1))),0))</f>
        <v/>
      </c>
      <c r="N76" s="33" t="str">
        <f>IF('📋 سجل الأصول'!C76="","",IFERROR(MAX(0,MIN(('📋 سجل الأصول'!H76-IF('📋 سجل الأصول'!I76="",0,'📋 سجل الأصول'!I76)),('📋 سجل الأصول'!H76-IF('📋 سجل الأصول'!I76="",0,'📋 سجل الأصول'!I76))*'📋 سجل الأصول'!J76/365*MAX(0,MIN(EOMONTH(DATE(2026,8,1),0),IF('📋 سجل الأصول'!M76="",DATE(9999,12,31),'📋 سجل الأصول'!M76))-'📋 سجل الأصول'!G76+1))-MIN(('📋 سجل الأصول'!H76-IF('📋 سجل الأصول'!I76="",0,'📋 سجل الأصول'!I76)),('📋 سجل الأصول'!H76-IF('📋 سجل الأصول'!I76="",0,'📋 سجل الأصول'!I76))*'📋 سجل الأصول'!J76/365*MAX(0,MIN(EOMONTH(DATE(2026,8,1),-1),IF('📋 سجل الأصول'!M76="",DATE(9999,12,31),'📋 سجل الأصول'!M76))-'📋 سجل الأصول'!G76+1))),0))</f>
        <v/>
      </c>
      <c r="O76" s="33" t="str">
        <f>IF('📋 سجل الأصول'!C76="","",IFERROR(MAX(0,MIN(('📋 سجل الأصول'!H76-IF('📋 سجل الأصول'!I76="",0,'📋 سجل الأصول'!I76)),('📋 سجل الأصول'!H76-IF('📋 سجل الأصول'!I76="",0,'📋 سجل الأصول'!I76))*'📋 سجل الأصول'!J76/365*MAX(0,MIN(EOMONTH(DATE(2026,9,1),0),IF('📋 سجل الأصول'!M76="",DATE(9999,12,31),'📋 سجل الأصول'!M76))-'📋 سجل الأصول'!G76+1))-MIN(('📋 سجل الأصول'!H76-IF('📋 سجل الأصول'!I76="",0,'📋 سجل الأصول'!I76)),('📋 سجل الأصول'!H76-IF('📋 سجل الأصول'!I76="",0,'📋 سجل الأصول'!I76))*'📋 سجل الأصول'!J76/365*MAX(0,MIN(EOMONTH(DATE(2026,9,1),-1),IF('📋 سجل الأصول'!M76="",DATE(9999,12,31),'📋 سجل الأصول'!M76))-'📋 سجل الأصول'!G76+1))),0))</f>
        <v/>
      </c>
      <c r="P76" s="33" t="str">
        <f>IF('📋 سجل الأصول'!C76="","",IFERROR(MAX(0,MIN(('📋 سجل الأصول'!H76-IF('📋 سجل الأصول'!I76="",0,'📋 سجل الأصول'!I76)),('📋 سجل الأصول'!H76-IF('📋 سجل الأصول'!I76="",0,'📋 سجل الأصول'!I76))*'📋 سجل الأصول'!J76/365*MAX(0,MIN(EOMONTH(DATE(2026,10,1),0),IF('📋 سجل الأصول'!M76="",DATE(9999,12,31),'📋 سجل الأصول'!M76))-'📋 سجل الأصول'!G76+1))-MIN(('📋 سجل الأصول'!H76-IF('📋 سجل الأصول'!I76="",0,'📋 سجل الأصول'!I76)),('📋 سجل الأصول'!H76-IF('📋 سجل الأصول'!I76="",0,'📋 سجل الأصول'!I76))*'📋 سجل الأصول'!J76/365*MAX(0,MIN(EOMONTH(DATE(2026,10,1),-1),IF('📋 سجل الأصول'!M76="",DATE(9999,12,31),'📋 سجل الأصول'!M76))-'📋 سجل الأصول'!G76+1))),0))</f>
        <v/>
      </c>
      <c r="Q76" s="33" t="str">
        <f>IF('📋 سجل الأصول'!C76="","",IFERROR(MAX(0,MIN(('📋 سجل الأصول'!H76-IF('📋 سجل الأصول'!I76="",0,'📋 سجل الأصول'!I76)),('📋 سجل الأصول'!H76-IF('📋 سجل الأصول'!I76="",0,'📋 سجل الأصول'!I76))*'📋 سجل الأصول'!J76/365*MAX(0,MIN(EOMONTH(DATE(2026,11,1),0),IF('📋 سجل الأصول'!M76="",DATE(9999,12,31),'📋 سجل الأصول'!M76))-'📋 سجل الأصول'!G76+1))-MIN(('📋 سجل الأصول'!H76-IF('📋 سجل الأصول'!I76="",0,'📋 سجل الأصول'!I76)),('📋 سجل الأصول'!H76-IF('📋 سجل الأصول'!I76="",0,'📋 سجل الأصول'!I76))*'📋 سجل الأصول'!J76/365*MAX(0,MIN(EOMONTH(DATE(2026,11,1),-1),IF('📋 سجل الأصول'!M76="",DATE(9999,12,31),'📋 سجل الأصول'!M76))-'📋 سجل الأصول'!G76+1))),0))</f>
        <v/>
      </c>
      <c r="R76" s="33" t="str">
        <f>IF('📋 سجل الأصول'!C76="","",IFERROR(MAX(0,MIN(('📋 سجل الأصول'!H76-IF('📋 سجل الأصول'!I76="",0,'📋 سجل الأصول'!I76)),('📋 سجل الأصول'!H76-IF('📋 سجل الأصول'!I76="",0,'📋 سجل الأصول'!I76))*'📋 سجل الأصول'!J76/365*MAX(0,MIN(EOMONTH(DATE(2026,12,1),0),IF('📋 سجل الأصول'!M76="",DATE(9999,12,31),'📋 سجل الأصول'!M76))-'📋 سجل الأصول'!G76+1))-MIN(('📋 سجل الأصول'!H76-IF('📋 سجل الأصول'!I76="",0,'📋 سجل الأصول'!I76)),('📋 سجل الأصول'!H76-IF('📋 سجل الأصول'!I76="",0,'📋 سجل الأصول'!I76))*'📋 سجل الأصول'!J76/365*MAX(0,MIN(EOMONTH(DATE(2026,12,1),-1),IF('📋 سجل الأصول'!M76="",DATE(9999,12,31),'📋 سجل الأصول'!M76))-'📋 سجل الأصول'!G76+1))),0))</f>
        <v/>
      </c>
    </row>
    <row r="77" spans="1:18" ht="24.75" customHeight="1" x14ac:dyDescent="0.25">
      <c r="A77" s="18" t="str">
        <f>IF('📋 سجل الأصول'!C77="","",'📋 سجل الأصول'!A77)</f>
        <v/>
      </c>
      <c r="B77" s="18" t="str">
        <f>IF('📋 سجل الأصول'!C77="","",'📋 سجل الأصول'!B77)</f>
        <v/>
      </c>
      <c r="C77" s="36" t="str">
        <f>IF('📋 سجل الأصول'!C77="","",'📋 سجل الأصول'!C77)</f>
        <v/>
      </c>
      <c r="D77" s="18" t="str">
        <f>IF('📋 سجل الأصول'!C77="","",'📋 سجل الأصول'!E77)</f>
        <v/>
      </c>
      <c r="E77" s="37" t="str">
        <f>IF('📋 سجل الأصول'!C77="","",'📋 سجل الأصول'!G77)</f>
        <v/>
      </c>
      <c r="F77" s="25" t="str">
        <f>IF('📋 سجل الأصول'!C77="","",'📋 سجل الأصول'!H77)</f>
        <v/>
      </c>
      <c r="G77" s="25" t="str">
        <f>IF('📋 سجل الأصول'!C77="","",IFERROR(MAX(0,MIN(('📋 سجل الأصول'!H77-IF('📋 سجل الأصول'!I77="",0,'📋 سجل الأصول'!I77)),('📋 سجل الأصول'!H77-IF('📋 سجل الأصول'!I77="",0,'📋 سجل الأصول'!I77))*'📋 سجل الأصول'!J77/365*MAX(0,MIN(EOMONTH(DATE(2026,1,1),0),IF('📋 سجل الأصول'!M77="",DATE(9999,12,31),'📋 سجل الأصول'!M77))-'📋 سجل الأصول'!G77+1))-MIN(('📋 سجل الأصول'!H77-IF('📋 سجل الأصول'!I77="",0,'📋 سجل الأصول'!I77)),('📋 سجل الأصول'!H77-IF('📋 سجل الأصول'!I77="",0,'📋 سجل الأصول'!I77))*'📋 سجل الأصول'!J77/365*MAX(0,MIN(EOMONTH(DATE(2026,1,1),-1),IF('📋 سجل الأصول'!M77="",DATE(9999,12,31),'📋 سجل الأصول'!M77))-'📋 سجل الأصول'!G77+1))),0))</f>
        <v/>
      </c>
      <c r="H77" s="25" t="str">
        <f>IF('📋 سجل الأصول'!C77="","",IFERROR(MAX(0,MIN(('📋 سجل الأصول'!H77-IF('📋 سجل الأصول'!I77="",0,'📋 سجل الأصول'!I77)),('📋 سجل الأصول'!H77-IF('📋 سجل الأصول'!I77="",0,'📋 سجل الأصول'!I77))*'📋 سجل الأصول'!J77/365*MAX(0,MIN(EOMONTH(DATE(2026,2,1),0),IF('📋 سجل الأصول'!M77="",DATE(9999,12,31),'📋 سجل الأصول'!M77))-'📋 سجل الأصول'!G77+1))-MIN(('📋 سجل الأصول'!H77-IF('📋 سجل الأصول'!I77="",0,'📋 سجل الأصول'!I77)),('📋 سجل الأصول'!H77-IF('📋 سجل الأصول'!I77="",0,'📋 سجل الأصول'!I77))*'📋 سجل الأصول'!J77/365*MAX(0,MIN(EOMONTH(DATE(2026,2,1),-1),IF('📋 سجل الأصول'!M77="",DATE(9999,12,31),'📋 سجل الأصول'!M77))-'📋 سجل الأصول'!G77+1))),0))</f>
        <v/>
      </c>
      <c r="I77" s="25" t="str">
        <f>IF('📋 سجل الأصول'!C77="","",IFERROR(MAX(0,MIN(('📋 سجل الأصول'!H77-IF('📋 سجل الأصول'!I77="",0,'📋 سجل الأصول'!I77)),('📋 سجل الأصول'!H77-IF('📋 سجل الأصول'!I77="",0,'📋 سجل الأصول'!I77))*'📋 سجل الأصول'!J77/365*MAX(0,MIN(EOMONTH(DATE(2026,3,1),0),IF('📋 سجل الأصول'!M77="",DATE(9999,12,31),'📋 سجل الأصول'!M77))-'📋 سجل الأصول'!G77+1))-MIN(('📋 سجل الأصول'!H77-IF('📋 سجل الأصول'!I77="",0,'📋 سجل الأصول'!I77)),('📋 سجل الأصول'!H77-IF('📋 سجل الأصول'!I77="",0,'📋 سجل الأصول'!I77))*'📋 سجل الأصول'!J77/365*MAX(0,MIN(EOMONTH(DATE(2026,3,1),-1),IF('📋 سجل الأصول'!M77="",DATE(9999,12,31),'📋 سجل الأصول'!M77))-'📋 سجل الأصول'!G77+1))),0))</f>
        <v/>
      </c>
      <c r="J77" s="25" t="str">
        <f>IF('📋 سجل الأصول'!C77="","",IFERROR(MAX(0,MIN(('📋 سجل الأصول'!H77-IF('📋 سجل الأصول'!I77="",0,'📋 سجل الأصول'!I77)),('📋 سجل الأصول'!H77-IF('📋 سجل الأصول'!I77="",0,'📋 سجل الأصول'!I77))*'📋 سجل الأصول'!J77/365*MAX(0,MIN(EOMONTH(DATE(2026,4,1),0),IF('📋 سجل الأصول'!M77="",DATE(9999,12,31),'📋 سجل الأصول'!M77))-'📋 سجل الأصول'!G77+1))-MIN(('📋 سجل الأصول'!H77-IF('📋 سجل الأصول'!I77="",0,'📋 سجل الأصول'!I77)),('📋 سجل الأصول'!H77-IF('📋 سجل الأصول'!I77="",0,'📋 سجل الأصول'!I77))*'📋 سجل الأصول'!J77/365*MAX(0,MIN(EOMONTH(DATE(2026,4,1),-1),IF('📋 سجل الأصول'!M77="",DATE(9999,12,31),'📋 سجل الأصول'!M77))-'📋 سجل الأصول'!G77+1))),0))</f>
        <v/>
      </c>
      <c r="K77" s="25" t="str">
        <f>IF('📋 سجل الأصول'!C77="","",IFERROR(MAX(0,MIN(('📋 سجل الأصول'!H77-IF('📋 سجل الأصول'!I77="",0,'📋 سجل الأصول'!I77)),('📋 سجل الأصول'!H77-IF('📋 سجل الأصول'!I77="",0,'📋 سجل الأصول'!I77))*'📋 سجل الأصول'!J77/365*MAX(0,MIN(EOMONTH(DATE(2026,5,1),0),IF('📋 سجل الأصول'!M77="",DATE(9999,12,31),'📋 سجل الأصول'!M77))-'📋 سجل الأصول'!G77+1))-MIN(('📋 سجل الأصول'!H77-IF('📋 سجل الأصول'!I77="",0,'📋 سجل الأصول'!I77)),('📋 سجل الأصول'!H77-IF('📋 سجل الأصول'!I77="",0,'📋 سجل الأصول'!I77))*'📋 سجل الأصول'!J77/365*MAX(0,MIN(EOMONTH(DATE(2026,5,1),-1),IF('📋 سجل الأصول'!M77="",DATE(9999,12,31),'📋 سجل الأصول'!M77))-'📋 سجل الأصول'!G77+1))),0))</f>
        <v/>
      </c>
      <c r="L77" s="25" t="str">
        <f>IF('📋 سجل الأصول'!C77="","",IFERROR(MAX(0,MIN(('📋 سجل الأصول'!H77-IF('📋 سجل الأصول'!I77="",0,'📋 سجل الأصول'!I77)),('📋 سجل الأصول'!H77-IF('📋 سجل الأصول'!I77="",0,'📋 سجل الأصول'!I77))*'📋 سجل الأصول'!J77/365*MAX(0,MIN(EOMONTH(DATE(2026,6,1),0),IF('📋 سجل الأصول'!M77="",DATE(9999,12,31),'📋 سجل الأصول'!M77))-'📋 سجل الأصول'!G77+1))-MIN(('📋 سجل الأصول'!H77-IF('📋 سجل الأصول'!I77="",0,'📋 سجل الأصول'!I77)),('📋 سجل الأصول'!H77-IF('📋 سجل الأصول'!I77="",0,'📋 سجل الأصول'!I77))*'📋 سجل الأصول'!J77/365*MAX(0,MIN(EOMONTH(DATE(2026,6,1),-1),IF('📋 سجل الأصول'!M77="",DATE(9999,12,31),'📋 سجل الأصول'!M77))-'📋 سجل الأصول'!G77+1))),0))</f>
        <v/>
      </c>
      <c r="M77" s="25" t="str">
        <f>IF('📋 سجل الأصول'!C77="","",IFERROR(MAX(0,MIN(('📋 سجل الأصول'!H77-IF('📋 سجل الأصول'!I77="",0,'📋 سجل الأصول'!I77)),('📋 سجل الأصول'!H77-IF('📋 سجل الأصول'!I77="",0,'📋 سجل الأصول'!I77))*'📋 سجل الأصول'!J77/365*MAX(0,MIN(EOMONTH(DATE(2026,7,1),0),IF('📋 سجل الأصول'!M77="",DATE(9999,12,31),'📋 سجل الأصول'!M77))-'📋 سجل الأصول'!G77+1))-MIN(('📋 سجل الأصول'!H77-IF('📋 سجل الأصول'!I77="",0,'📋 سجل الأصول'!I77)),('📋 سجل الأصول'!H77-IF('📋 سجل الأصول'!I77="",0,'📋 سجل الأصول'!I77))*'📋 سجل الأصول'!J77/365*MAX(0,MIN(EOMONTH(DATE(2026,7,1),-1),IF('📋 سجل الأصول'!M77="",DATE(9999,12,31),'📋 سجل الأصول'!M77))-'📋 سجل الأصول'!G77+1))),0))</f>
        <v/>
      </c>
      <c r="N77" s="25" t="str">
        <f>IF('📋 سجل الأصول'!C77="","",IFERROR(MAX(0,MIN(('📋 سجل الأصول'!H77-IF('📋 سجل الأصول'!I77="",0,'📋 سجل الأصول'!I77)),('📋 سجل الأصول'!H77-IF('📋 سجل الأصول'!I77="",0,'📋 سجل الأصول'!I77))*'📋 سجل الأصول'!J77/365*MAX(0,MIN(EOMONTH(DATE(2026,8,1),0),IF('📋 سجل الأصول'!M77="",DATE(9999,12,31),'📋 سجل الأصول'!M77))-'📋 سجل الأصول'!G77+1))-MIN(('📋 سجل الأصول'!H77-IF('📋 سجل الأصول'!I77="",0,'📋 سجل الأصول'!I77)),('📋 سجل الأصول'!H77-IF('📋 سجل الأصول'!I77="",0,'📋 سجل الأصول'!I77))*'📋 سجل الأصول'!J77/365*MAX(0,MIN(EOMONTH(DATE(2026,8,1),-1),IF('📋 سجل الأصول'!M77="",DATE(9999,12,31),'📋 سجل الأصول'!M77))-'📋 سجل الأصول'!G77+1))),0))</f>
        <v/>
      </c>
      <c r="O77" s="25" t="str">
        <f>IF('📋 سجل الأصول'!C77="","",IFERROR(MAX(0,MIN(('📋 سجل الأصول'!H77-IF('📋 سجل الأصول'!I77="",0,'📋 سجل الأصول'!I77)),('📋 سجل الأصول'!H77-IF('📋 سجل الأصول'!I77="",0,'📋 سجل الأصول'!I77))*'📋 سجل الأصول'!J77/365*MAX(0,MIN(EOMONTH(DATE(2026,9,1),0),IF('📋 سجل الأصول'!M77="",DATE(9999,12,31),'📋 سجل الأصول'!M77))-'📋 سجل الأصول'!G77+1))-MIN(('📋 سجل الأصول'!H77-IF('📋 سجل الأصول'!I77="",0,'📋 سجل الأصول'!I77)),('📋 سجل الأصول'!H77-IF('📋 سجل الأصول'!I77="",0,'📋 سجل الأصول'!I77))*'📋 سجل الأصول'!J77/365*MAX(0,MIN(EOMONTH(DATE(2026,9,1),-1),IF('📋 سجل الأصول'!M77="",DATE(9999,12,31),'📋 سجل الأصول'!M77))-'📋 سجل الأصول'!G77+1))),0))</f>
        <v/>
      </c>
      <c r="P77" s="25" t="str">
        <f>IF('📋 سجل الأصول'!C77="","",IFERROR(MAX(0,MIN(('📋 سجل الأصول'!H77-IF('📋 سجل الأصول'!I77="",0,'📋 سجل الأصول'!I77)),('📋 سجل الأصول'!H77-IF('📋 سجل الأصول'!I77="",0,'📋 سجل الأصول'!I77))*'📋 سجل الأصول'!J77/365*MAX(0,MIN(EOMONTH(DATE(2026,10,1),0),IF('📋 سجل الأصول'!M77="",DATE(9999,12,31),'📋 سجل الأصول'!M77))-'📋 سجل الأصول'!G77+1))-MIN(('📋 سجل الأصول'!H77-IF('📋 سجل الأصول'!I77="",0,'📋 سجل الأصول'!I77)),('📋 سجل الأصول'!H77-IF('📋 سجل الأصول'!I77="",0,'📋 سجل الأصول'!I77))*'📋 سجل الأصول'!J77/365*MAX(0,MIN(EOMONTH(DATE(2026,10,1),-1),IF('📋 سجل الأصول'!M77="",DATE(9999,12,31),'📋 سجل الأصول'!M77))-'📋 سجل الأصول'!G77+1))),0))</f>
        <v/>
      </c>
      <c r="Q77" s="25" t="str">
        <f>IF('📋 سجل الأصول'!C77="","",IFERROR(MAX(0,MIN(('📋 سجل الأصول'!H77-IF('📋 سجل الأصول'!I77="",0,'📋 سجل الأصول'!I77)),('📋 سجل الأصول'!H77-IF('📋 سجل الأصول'!I77="",0,'📋 سجل الأصول'!I77))*'📋 سجل الأصول'!J77/365*MAX(0,MIN(EOMONTH(DATE(2026,11,1),0),IF('📋 سجل الأصول'!M77="",DATE(9999,12,31),'📋 سجل الأصول'!M77))-'📋 سجل الأصول'!G77+1))-MIN(('📋 سجل الأصول'!H77-IF('📋 سجل الأصول'!I77="",0,'📋 سجل الأصول'!I77)),('📋 سجل الأصول'!H77-IF('📋 سجل الأصول'!I77="",0,'📋 سجل الأصول'!I77))*'📋 سجل الأصول'!J77/365*MAX(0,MIN(EOMONTH(DATE(2026,11,1),-1),IF('📋 سجل الأصول'!M77="",DATE(9999,12,31),'📋 سجل الأصول'!M77))-'📋 سجل الأصول'!G77+1))),0))</f>
        <v/>
      </c>
      <c r="R77" s="25" t="str">
        <f>IF('📋 سجل الأصول'!C77="","",IFERROR(MAX(0,MIN(('📋 سجل الأصول'!H77-IF('📋 سجل الأصول'!I77="",0,'📋 سجل الأصول'!I77)),('📋 سجل الأصول'!H77-IF('📋 سجل الأصول'!I77="",0,'📋 سجل الأصول'!I77))*'📋 سجل الأصول'!J77/365*MAX(0,MIN(EOMONTH(DATE(2026,12,1),0),IF('📋 سجل الأصول'!M77="",DATE(9999,12,31),'📋 سجل الأصول'!M77))-'📋 سجل الأصول'!G77+1))-MIN(('📋 سجل الأصول'!H77-IF('📋 سجل الأصول'!I77="",0,'📋 سجل الأصول'!I77)),('📋 سجل الأصول'!H77-IF('📋 سجل الأصول'!I77="",0,'📋 سجل الأصول'!I77))*'📋 سجل الأصول'!J77/365*MAX(0,MIN(EOMONTH(DATE(2026,12,1),-1),IF('📋 سجل الأصول'!M77="",DATE(9999,12,31),'📋 سجل الأصول'!M77))-'📋 سجل الأصول'!G77+1))),0))</f>
        <v/>
      </c>
    </row>
    <row r="78" spans="1:18" ht="24.75" customHeight="1" x14ac:dyDescent="0.25">
      <c r="A78" s="26" t="str">
        <f>IF('📋 سجل الأصول'!C78="","",'📋 سجل الأصول'!A78)</f>
        <v/>
      </c>
      <c r="B78" s="26" t="str">
        <f>IF('📋 سجل الأصول'!C78="","",'📋 سجل الأصول'!B78)</f>
        <v/>
      </c>
      <c r="C78" s="38" t="str">
        <f>IF('📋 سجل الأصول'!C78="","",'📋 سجل الأصول'!C78)</f>
        <v/>
      </c>
      <c r="D78" s="26" t="str">
        <f>IF('📋 سجل الأصول'!C78="","",'📋 سجل الأصول'!E78)</f>
        <v/>
      </c>
      <c r="E78" s="39" t="str">
        <f>IF('📋 سجل الأصول'!C78="","",'📋 سجل الأصول'!G78)</f>
        <v/>
      </c>
      <c r="F78" s="33" t="str">
        <f>IF('📋 سجل الأصول'!C78="","",'📋 سجل الأصول'!H78)</f>
        <v/>
      </c>
      <c r="G78" s="33" t="str">
        <f>IF('📋 سجل الأصول'!C78="","",IFERROR(MAX(0,MIN(('📋 سجل الأصول'!H78-IF('📋 سجل الأصول'!I78="",0,'📋 سجل الأصول'!I78)),('📋 سجل الأصول'!H78-IF('📋 سجل الأصول'!I78="",0,'📋 سجل الأصول'!I78))*'📋 سجل الأصول'!J78/365*MAX(0,MIN(EOMONTH(DATE(2026,1,1),0),IF('📋 سجل الأصول'!M78="",DATE(9999,12,31),'📋 سجل الأصول'!M78))-'📋 سجل الأصول'!G78+1))-MIN(('📋 سجل الأصول'!H78-IF('📋 سجل الأصول'!I78="",0,'📋 سجل الأصول'!I78)),('📋 سجل الأصول'!H78-IF('📋 سجل الأصول'!I78="",0,'📋 سجل الأصول'!I78))*'📋 سجل الأصول'!J78/365*MAX(0,MIN(EOMONTH(DATE(2026,1,1),-1),IF('📋 سجل الأصول'!M78="",DATE(9999,12,31),'📋 سجل الأصول'!M78))-'📋 سجل الأصول'!G78+1))),0))</f>
        <v/>
      </c>
      <c r="H78" s="33" t="str">
        <f>IF('📋 سجل الأصول'!C78="","",IFERROR(MAX(0,MIN(('📋 سجل الأصول'!H78-IF('📋 سجل الأصول'!I78="",0,'📋 سجل الأصول'!I78)),('📋 سجل الأصول'!H78-IF('📋 سجل الأصول'!I78="",0,'📋 سجل الأصول'!I78))*'📋 سجل الأصول'!J78/365*MAX(0,MIN(EOMONTH(DATE(2026,2,1),0),IF('📋 سجل الأصول'!M78="",DATE(9999,12,31),'📋 سجل الأصول'!M78))-'📋 سجل الأصول'!G78+1))-MIN(('📋 سجل الأصول'!H78-IF('📋 سجل الأصول'!I78="",0,'📋 سجل الأصول'!I78)),('📋 سجل الأصول'!H78-IF('📋 سجل الأصول'!I78="",0,'📋 سجل الأصول'!I78))*'📋 سجل الأصول'!J78/365*MAX(0,MIN(EOMONTH(DATE(2026,2,1),-1),IF('📋 سجل الأصول'!M78="",DATE(9999,12,31),'📋 سجل الأصول'!M78))-'📋 سجل الأصول'!G78+1))),0))</f>
        <v/>
      </c>
      <c r="I78" s="33" t="str">
        <f>IF('📋 سجل الأصول'!C78="","",IFERROR(MAX(0,MIN(('📋 سجل الأصول'!H78-IF('📋 سجل الأصول'!I78="",0,'📋 سجل الأصول'!I78)),('📋 سجل الأصول'!H78-IF('📋 سجل الأصول'!I78="",0,'📋 سجل الأصول'!I78))*'📋 سجل الأصول'!J78/365*MAX(0,MIN(EOMONTH(DATE(2026,3,1),0),IF('📋 سجل الأصول'!M78="",DATE(9999,12,31),'📋 سجل الأصول'!M78))-'📋 سجل الأصول'!G78+1))-MIN(('📋 سجل الأصول'!H78-IF('📋 سجل الأصول'!I78="",0,'📋 سجل الأصول'!I78)),('📋 سجل الأصول'!H78-IF('📋 سجل الأصول'!I78="",0,'📋 سجل الأصول'!I78))*'📋 سجل الأصول'!J78/365*MAX(0,MIN(EOMONTH(DATE(2026,3,1),-1),IF('📋 سجل الأصول'!M78="",DATE(9999,12,31),'📋 سجل الأصول'!M78))-'📋 سجل الأصول'!G78+1))),0))</f>
        <v/>
      </c>
      <c r="J78" s="33" t="str">
        <f>IF('📋 سجل الأصول'!C78="","",IFERROR(MAX(0,MIN(('📋 سجل الأصول'!H78-IF('📋 سجل الأصول'!I78="",0,'📋 سجل الأصول'!I78)),('📋 سجل الأصول'!H78-IF('📋 سجل الأصول'!I78="",0,'📋 سجل الأصول'!I78))*'📋 سجل الأصول'!J78/365*MAX(0,MIN(EOMONTH(DATE(2026,4,1),0),IF('📋 سجل الأصول'!M78="",DATE(9999,12,31),'📋 سجل الأصول'!M78))-'📋 سجل الأصول'!G78+1))-MIN(('📋 سجل الأصول'!H78-IF('📋 سجل الأصول'!I78="",0,'📋 سجل الأصول'!I78)),('📋 سجل الأصول'!H78-IF('📋 سجل الأصول'!I78="",0,'📋 سجل الأصول'!I78))*'📋 سجل الأصول'!J78/365*MAX(0,MIN(EOMONTH(DATE(2026,4,1),-1),IF('📋 سجل الأصول'!M78="",DATE(9999,12,31),'📋 سجل الأصول'!M78))-'📋 سجل الأصول'!G78+1))),0))</f>
        <v/>
      </c>
      <c r="K78" s="33" t="str">
        <f>IF('📋 سجل الأصول'!C78="","",IFERROR(MAX(0,MIN(('📋 سجل الأصول'!H78-IF('📋 سجل الأصول'!I78="",0,'📋 سجل الأصول'!I78)),('📋 سجل الأصول'!H78-IF('📋 سجل الأصول'!I78="",0,'📋 سجل الأصول'!I78))*'📋 سجل الأصول'!J78/365*MAX(0,MIN(EOMONTH(DATE(2026,5,1),0),IF('📋 سجل الأصول'!M78="",DATE(9999,12,31),'📋 سجل الأصول'!M78))-'📋 سجل الأصول'!G78+1))-MIN(('📋 سجل الأصول'!H78-IF('📋 سجل الأصول'!I78="",0,'📋 سجل الأصول'!I78)),('📋 سجل الأصول'!H78-IF('📋 سجل الأصول'!I78="",0,'📋 سجل الأصول'!I78))*'📋 سجل الأصول'!J78/365*MAX(0,MIN(EOMONTH(DATE(2026,5,1),-1),IF('📋 سجل الأصول'!M78="",DATE(9999,12,31),'📋 سجل الأصول'!M78))-'📋 سجل الأصول'!G78+1))),0))</f>
        <v/>
      </c>
      <c r="L78" s="33" t="str">
        <f>IF('📋 سجل الأصول'!C78="","",IFERROR(MAX(0,MIN(('📋 سجل الأصول'!H78-IF('📋 سجل الأصول'!I78="",0,'📋 سجل الأصول'!I78)),('📋 سجل الأصول'!H78-IF('📋 سجل الأصول'!I78="",0,'📋 سجل الأصول'!I78))*'📋 سجل الأصول'!J78/365*MAX(0,MIN(EOMONTH(DATE(2026,6,1),0),IF('📋 سجل الأصول'!M78="",DATE(9999,12,31),'📋 سجل الأصول'!M78))-'📋 سجل الأصول'!G78+1))-MIN(('📋 سجل الأصول'!H78-IF('📋 سجل الأصول'!I78="",0,'📋 سجل الأصول'!I78)),('📋 سجل الأصول'!H78-IF('📋 سجل الأصول'!I78="",0,'📋 سجل الأصول'!I78))*'📋 سجل الأصول'!J78/365*MAX(0,MIN(EOMONTH(DATE(2026,6,1),-1),IF('📋 سجل الأصول'!M78="",DATE(9999,12,31),'📋 سجل الأصول'!M78))-'📋 سجل الأصول'!G78+1))),0))</f>
        <v/>
      </c>
      <c r="M78" s="33" t="str">
        <f>IF('📋 سجل الأصول'!C78="","",IFERROR(MAX(0,MIN(('📋 سجل الأصول'!H78-IF('📋 سجل الأصول'!I78="",0,'📋 سجل الأصول'!I78)),('📋 سجل الأصول'!H78-IF('📋 سجل الأصول'!I78="",0,'📋 سجل الأصول'!I78))*'📋 سجل الأصول'!J78/365*MAX(0,MIN(EOMONTH(DATE(2026,7,1),0),IF('📋 سجل الأصول'!M78="",DATE(9999,12,31),'📋 سجل الأصول'!M78))-'📋 سجل الأصول'!G78+1))-MIN(('📋 سجل الأصول'!H78-IF('📋 سجل الأصول'!I78="",0,'📋 سجل الأصول'!I78)),('📋 سجل الأصول'!H78-IF('📋 سجل الأصول'!I78="",0,'📋 سجل الأصول'!I78))*'📋 سجل الأصول'!J78/365*MAX(0,MIN(EOMONTH(DATE(2026,7,1),-1),IF('📋 سجل الأصول'!M78="",DATE(9999,12,31),'📋 سجل الأصول'!M78))-'📋 سجل الأصول'!G78+1))),0))</f>
        <v/>
      </c>
      <c r="N78" s="33" t="str">
        <f>IF('📋 سجل الأصول'!C78="","",IFERROR(MAX(0,MIN(('📋 سجل الأصول'!H78-IF('📋 سجل الأصول'!I78="",0,'📋 سجل الأصول'!I78)),('📋 سجل الأصول'!H78-IF('📋 سجل الأصول'!I78="",0,'📋 سجل الأصول'!I78))*'📋 سجل الأصول'!J78/365*MAX(0,MIN(EOMONTH(DATE(2026,8,1),0),IF('📋 سجل الأصول'!M78="",DATE(9999,12,31),'📋 سجل الأصول'!M78))-'📋 سجل الأصول'!G78+1))-MIN(('📋 سجل الأصول'!H78-IF('📋 سجل الأصول'!I78="",0,'📋 سجل الأصول'!I78)),('📋 سجل الأصول'!H78-IF('📋 سجل الأصول'!I78="",0,'📋 سجل الأصول'!I78))*'📋 سجل الأصول'!J78/365*MAX(0,MIN(EOMONTH(DATE(2026,8,1),-1),IF('📋 سجل الأصول'!M78="",DATE(9999,12,31),'📋 سجل الأصول'!M78))-'📋 سجل الأصول'!G78+1))),0))</f>
        <v/>
      </c>
      <c r="O78" s="33" t="str">
        <f>IF('📋 سجل الأصول'!C78="","",IFERROR(MAX(0,MIN(('📋 سجل الأصول'!H78-IF('📋 سجل الأصول'!I78="",0,'📋 سجل الأصول'!I78)),('📋 سجل الأصول'!H78-IF('📋 سجل الأصول'!I78="",0,'📋 سجل الأصول'!I78))*'📋 سجل الأصول'!J78/365*MAX(0,MIN(EOMONTH(DATE(2026,9,1),0),IF('📋 سجل الأصول'!M78="",DATE(9999,12,31),'📋 سجل الأصول'!M78))-'📋 سجل الأصول'!G78+1))-MIN(('📋 سجل الأصول'!H78-IF('📋 سجل الأصول'!I78="",0,'📋 سجل الأصول'!I78)),('📋 سجل الأصول'!H78-IF('📋 سجل الأصول'!I78="",0,'📋 سجل الأصول'!I78))*'📋 سجل الأصول'!J78/365*MAX(0,MIN(EOMONTH(DATE(2026,9,1),-1),IF('📋 سجل الأصول'!M78="",DATE(9999,12,31),'📋 سجل الأصول'!M78))-'📋 سجل الأصول'!G78+1))),0))</f>
        <v/>
      </c>
      <c r="P78" s="33" t="str">
        <f>IF('📋 سجل الأصول'!C78="","",IFERROR(MAX(0,MIN(('📋 سجل الأصول'!H78-IF('📋 سجل الأصول'!I78="",0,'📋 سجل الأصول'!I78)),('📋 سجل الأصول'!H78-IF('📋 سجل الأصول'!I78="",0,'📋 سجل الأصول'!I78))*'📋 سجل الأصول'!J78/365*MAX(0,MIN(EOMONTH(DATE(2026,10,1),0),IF('📋 سجل الأصول'!M78="",DATE(9999,12,31),'📋 سجل الأصول'!M78))-'📋 سجل الأصول'!G78+1))-MIN(('📋 سجل الأصول'!H78-IF('📋 سجل الأصول'!I78="",0,'📋 سجل الأصول'!I78)),('📋 سجل الأصول'!H78-IF('📋 سجل الأصول'!I78="",0,'📋 سجل الأصول'!I78))*'📋 سجل الأصول'!J78/365*MAX(0,MIN(EOMONTH(DATE(2026,10,1),-1),IF('📋 سجل الأصول'!M78="",DATE(9999,12,31),'📋 سجل الأصول'!M78))-'📋 سجل الأصول'!G78+1))),0))</f>
        <v/>
      </c>
      <c r="Q78" s="33" t="str">
        <f>IF('📋 سجل الأصول'!C78="","",IFERROR(MAX(0,MIN(('📋 سجل الأصول'!H78-IF('📋 سجل الأصول'!I78="",0,'📋 سجل الأصول'!I78)),('📋 سجل الأصول'!H78-IF('📋 سجل الأصول'!I78="",0,'📋 سجل الأصول'!I78))*'📋 سجل الأصول'!J78/365*MAX(0,MIN(EOMONTH(DATE(2026,11,1),0),IF('📋 سجل الأصول'!M78="",DATE(9999,12,31),'📋 سجل الأصول'!M78))-'📋 سجل الأصول'!G78+1))-MIN(('📋 سجل الأصول'!H78-IF('📋 سجل الأصول'!I78="",0,'📋 سجل الأصول'!I78)),('📋 سجل الأصول'!H78-IF('📋 سجل الأصول'!I78="",0,'📋 سجل الأصول'!I78))*'📋 سجل الأصول'!J78/365*MAX(0,MIN(EOMONTH(DATE(2026,11,1),-1),IF('📋 سجل الأصول'!M78="",DATE(9999,12,31),'📋 سجل الأصول'!M78))-'📋 سجل الأصول'!G78+1))),0))</f>
        <v/>
      </c>
      <c r="R78" s="33" t="str">
        <f>IF('📋 سجل الأصول'!C78="","",IFERROR(MAX(0,MIN(('📋 سجل الأصول'!H78-IF('📋 سجل الأصول'!I78="",0,'📋 سجل الأصول'!I78)),('📋 سجل الأصول'!H78-IF('📋 سجل الأصول'!I78="",0,'📋 سجل الأصول'!I78))*'📋 سجل الأصول'!J78/365*MAX(0,MIN(EOMONTH(DATE(2026,12,1),0),IF('📋 سجل الأصول'!M78="",DATE(9999,12,31),'📋 سجل الأصول'!M78))-'📋 سجل الأصول'!G78+1))-MIN(('📋 سجل الأصول'!H78-IF('📋 سجل الأصول'!I78="",0,'📋 سجل الأصول'!I78)),('📋 سجل الأصول'!H78-IF('📋 سجل الأصول'!I78="",0,'📋 سجل الأصول'!I78))*'📋 سجل الأصول'!J78/365*MAX(0,MIN(EOMONTH(DATE(2026,12,1),-1),IF('📋 سجل الأصول'!M78="",DATE(9999,12,31),'📋 سجل الأصول'!M78))-'📋 سجل الأصول'!G78+1))),0))</f>
        <v/>
      </c>
    </row>
    <row r="79" spans="1:18" ht="24.75" customHeight="1" x14ac:dyDescent="0.25">
      <c r="A79" s="18" t="str">
        <f>IF('📋 سجل الأصول'!C79="","",'📋 سجل الأصول'!A79)</f>
        <v/>
      </c>
      <c r="B79" s="18" t="str">
        <f>IF('📋 سجل الأصول'!C79="","",'📋 سجل الأصول'!B79)</f>
        <v/>
      </c>
      <c r="C79" s="36" t="str">
        <f>IF('📋 سجل الأصول'!C79="","",'📋 سجل الأصول'!C79)</f>
        <v/>
      </c>
      <c r="D79" s="18" t="str">
        <f>IF('📋 سجل الأصول'!C79="","",'📋 سجل الأصول'!E79)</f>
        <v/>
      </c>
      <c r="E79" s="37" t="str">
        <f>IF('📋 سجل الأصول'!C79="","",'📋 سجل الأصول'!G79)</f>
        <v/>
      </c>
      <c r="F79" s="25" t="str">
        <f>IF('📋 سجل الأصول'!C79="","",'📋 سجل الأصول'!H79)</f>
        <v/>
      </c>
      <c r="G79" s="25" t="str">
        <f>IF('📋 سجل الأصول'!C79="","",IFERROR(MAX(0,MIN(('📋 سجل الأصول'!H79-IF('📋 سجل الأصول'!I79="",0,'📋 سجل الأصول'!I79)),('📋 سجل الأصول'!H79-IF('📋 سجل الأصول'!I79="",0,'📋 سجل الأصول'!I79))*'📋 سجل الأصول'!J79/365*MAX(0,MIN(EOMONTH(DATE(2026,1,1),0),IF('📋 سجل الأصول'!M79="",DATE(9999,12,31),'📋 سجل الأصول'!M79))-'📋 سجل الأصول'!G79+1))-MIN(('📋 سجل الأصول'!H79-IF('📋 سجل الأصول'!I79="",0,'📋 سجل الأصول'!I79)),('📋 سجل الأصول'!H79-IF('📋 سجل الأصول'!I79="",0,'📋 سجل الأصول'!I79))*'📋 سجل الأصول'!J79/365*MAX(0,MIN(EOMONTH(DATE(2026,1,1),-1),IF('📋 سجل الأصول'!M79="",DATE(9999,12,31),'📋 سجل الأصول'!M79))-'📋 سجل الأصول'!G79+1))),0))</f>
        <v/>
      </c>
      <c r="H79" s="25" t="str">
        <f>IF('📋 سجل الأصول'!C79="","",IFERROR(MAX(0,MIN(('📋 سجل الأصول'!H79-IF('📋 سجل الأصول'!I79="",0,'📋 سجل الأصول'!I79)),('📋 سجل الأصول'!H79-IF('📋 سجل الأصول'!I79="",0,'📋 سجل الأصول'!I79))*'📋 سجل الأصول'!J79/365*MAX(0,MIN(EOMONTH(DATE(2026,2,1),0),IF('📋 سجل الأصول'!M79="",DATE(9999,12,31),'📋 سجل الأصول'!M79))-'📋 سجل الأصول'!G79+1))-MIN(('📋 سجل الأصول'!H79-IF('📋 سجل الأصول'!I79="",0,'📋 سجل الأصول'!I79)),('📋 سجل الأصول'!H79-IF('📋 سجل الأصول'!I79="",0,'📋 سجل الأصول'!I79))*'📋 سجل الأصول'!J79/365*MAX(0,MIN(EOMONTH(DATE(2026,2,1),-1),IF('📋 سجل الأصول'!M79="",DATE(9999,12,31),'📋 سجل الأصول'!M79))-'📋 سجل الأصول'!G79+1))),0))</f>
        <v/>
      </c>
      <c r="I79" s="25" t="str">
        <f>IF('📋 سجل الأصول'!C79="","",IFERROR(MAX(0,MIN(('📋 سجل الأصول'!H79-IF('📋 سجل الأصول'!I79="",0,'📋 سجل الأصول'!I79)),('📋 سجل الأصول'!H79-IF('📋 سجل الأصول'!I79="",0,'📋 سجل الأصول'!I79))*'📋 سجل الأصول'!J79/365*MAX(0,MIN(EOMONTH(DATE(2026,3,1),0),IF('📋 سجل الأصول'!M79="",DATE(9999,12,31),'📋 سجل الأصول'!M79))-'📋 سجل الأصول'!G79+1))-MIN(('📋 سجل الأصول'!H79-IF('📋 سجل الأصول'!I79="",0,'📋 سجل الأصول'!I79)),('📋 سجل الأصول'!H79-IF('📋 سجل الأصول'!I79="",0,'📋 سجل الأصول'!I79))*'📋 سجل الأصول'!J79/365*MAX(0,MIN(EOMONTH(DATE(2026,3,1),-1),IF('📋 سجل الأصول'!M79="",DATE(9999,12,31),'📋 سجل الأصول'!M79))-'📋 سجل الأصول'!G79+1))),0))</f>
        <v/>
      </c>
      <c r="J79" s="25" t="str">
        <f>IF('📋 سجل الأصول'!C79="","",IFERROR(MAX(0,MIN(('📋 سجل الأصول'!H79-IF('📋 سجل الأصول'!I79="",0,'📋 سجل الأصول'!I79)),('📋 سجل الأصول'!H79-IF('📋 سجل الأصول'!I79="",0,'📋 سجل الأصول'!I79))*'📋 سجل الأصول'!J79/365*MAX(0,MIN(EOMONTH(DATE(2026,4,1),0),IF('📋 سجل الأصول'!M79="",DATE(9999,12,31),'📋 سجل الأصول'!M79))-'📋 سجل الأصول'!G79+1))-MIN(('📋 سجل الأصول'!H79-IF('📋 سجل الأصول'!I79="",0,'📋 سجل الأصول'!I79)),('📋 سجل الأصول'!H79-IF('📋 سجل الأصول'!I79="",0,'📋 سجل الأصول'!I79))*'📋 سجل الأصول'!J79/365*MAX(0,MIN(EOMONTH(DATE(2026,4,1),-1),IF('📋 سجل الأصول'!M79="",DATE(9999,12,31),'📋 سجل الأصول'!M79))-'📋 سجل الأصول'!G79+1))),0))</f>
        <v/>
      </c>
      <c r="K79" s="25" t="str">
        <f>IF('📋 سجل الأصول'!C79="","",IFERROR(MAX(0,MIN(('📋 سجل الأصول'!H79-IF('📋 سجل الأصول'!I79="",0,'📋 سجل الأصول'!I79)),('📋 سجل الأصول'!H79-IF('📋 سجل الأصول'!I79="",0,'📋 سجل الأصول'!I79))*'📋 سجل الأصول'!J79/365*MAX(0,MIN(EOMONTH(DATE(2026,5,1),0),IF('📋 سجل الأصول'!M79="",DATE(9999,12,31),'📋 سجل الأصول'!M79))-'📋 سجل الأصول'!G79+1))-MIN(('📋 سجل الأصول'!H79-IF('📋 سجل الأصول'!I79="",0,'📋 سجل الأصول'!I79)),('📋 سجل الأصول'!H79-IF('📋 سجل الأصول'!I79="",0,'📋 سجل الأصول'!I79))*'📋 سجل الأصول'!J79/365*MAX(0,MIN(EOMONTH(DATE(2026,5,1),-1),IF('📋 سجل الأصول'!M79="",DATE(9999,12,31),'📋 سجل الأصول'!M79))-'📋 سجل الأصول'!G79+1))),0))</f>
        <v/>
      </c>
      <c r="L79" s="25" t="str">
        <f>IF('📋 سجل الأصول'!C79="","",IFERROR(MAX(0,MIN(('📋 سجل الأصول'!H79-IF('📋 سجل الأصول'!I79="",0,'📋 سجل الأصول'!I79)),('📋 سجل الأصول'!H79-IF('📋 سجل الأصول'!I79="",0,'📋 سجل الأصول'!I79))*'📋 سجل الأصول'!J79/365*MAX(0,MIN(EOMONTH(DATE(2026,6,1),0),IF('📋 سجل الأصول'!M79="",DATE(9999,12,31),'📋 سجل الأصول'!M79))-'📋 سجل الأصول'!G79+1))-MIN(('📋 سجل الأصول'!H79-IF('📋 سجل الأصول'!I79="",0,'📋 سجل الأصول'!I79)),('📋 سجل الأصول'!H79-IF('📋 سجل الأصول'!I79="",0,'📋 سجل الأصول'!I79))*'📋 سجل الأصول'!J79/365*MAX(0,MIN(EOMONTH(DATE(2026,6,1),-1),IF('📋 سجل الأصول'!M79="",DATE(9999,12,31),'📋 سجل الأصول'!M79))-'📋 سجل الأصول'!G79+1))),0))</f>
        <v/>
      </c>
      <c r="M79" s="25" t="str">
        <f>IF('📋 سجل الأصول'!C79="","",IFERROR(MAX(0,MIN(('📋 سجل الأصول'!H79-IF('📋 سجل الأصول'!I79="",0,'📋 سجل الأصول'!I79)),('📋 سجل الأصول'!H79-IF('📋 سجل الأصول'!I79="",0,'📋 سجل الأصول'!I79))*'📋 سجل الأصول'!J79/365*MAX(0,MIN(EOMONTH(DATE(2026,7,1),0),IF('📋 سجل الأصول'!M79="",DATE(9999,12,31),'📋 سجل الأصول'!M79))-'📋 سجل الأصول'!G79+1))-MIN(('📋 سجل الأصول'!H79-IF('📋 سجل الأصول'!I79="",0,'📋 سجل الأصول'!I79)),('📋 سجل الأصول'!H79-IF('📋 سجل الأصول'!I79="",0,'📋 سجل الأصول'!I79))*'📋 سجل الأصول'!J79/365*MAX(0,MIN(EOMONTH(DATE(2026,7,1),-1),IF('📋 سجل الأصول'!M79="",DATE(9999,12,31),'📋 سجل الأصول'!M79))-'📋 سجل الأصول'!G79+1))),0))</f>
        <v/>
      </c>
      <c r="N79" s="25" t="str">
        <f>IF('📋 سجل الأصول'!C79="","",IFERROR(MAX(0,MIN(('📋 سجل الأصول'!H79-IF('📋 سجل الأصول'!I79="",0,'📋 سجل الأصول'!I79)),('📋 سجل الأصول'!H79-IF('📋 سجل الأصول'!I79="",0,'📋 سجل الأصول'!I79))*'📋 سجل الأصول'!J79/365*MAX(0,MIN(EOMONTH(DATE(2026,8,1),0),IF('📋 سجل الأصول'!M79="",DATE(9999,12,31),'📋 سجل الأصول'!M79))-'📋 سجل الأصول'!G79+1))-MIN(('📋 سجل الأصول'!H79-IF('📋 سجل الأصول'!I79="",0,'📋 سجل الأصول'!I79)),('📋 سجل الأصول'!H79-IF('📋 سجل الأصول'!I79="",0,'📋 سجل الأصول'!I79))*'📋 سجل الأصول'!J79/365*MAX(0,MIN(EOMONTH(DATE(2026,8,1),-1),IF('📋 سجل الأصول'!M79="",DATE(9999,12,31),'📋 سجل الأصول'!M79))-'📋 سجل الأصول'!G79+1))),0))</f>
        <v/>
      </c>
      <c r="O79" s="25" t="str">
        <f>IF('📋 سجل الأصول'!C79="","",IFERROR(MAX(0,MIN(('📋 سجل الأصول'!H79-IF('📋 سجل الأصول'!I79="",0,'📋 سجل الأصول'!I79)),('📋 سجل الأصول'!H79-IF('📋 سجل الأصول'!I79="",0,'📋 سجل الأصول'!I79))*'📋 سجل الأصول'!J79/365*MAX(0,MIN(EOMONTH(DATE(2026,9,1),0),IF('📋 سجل الأصول'!M79="",DATE(9999,12,31),'📋 سجل الأصول'!M79))-'📋 سجل الأصول'!G79+1))-MIN(('📋 سجل الأصول'!H79-IF('📋 سجل الأصول'!I79="",0,'📋 سجل الأصول'!I79)),('📋 سجل الأصول'!H79-IF('📋 سجل الأصول'!I79="",0,'📋 سجل الأصول'!I79))*'📋 سجل الأصول'!J79/365*MAX(0,MIN(EOMONTH(DATE(2026,9,1),-1),IF('📋 سجل الأصول'!M79="",DATE(9999,12,31),'📋 سجل الأصول'!M79))-'📋 سجل الأصول'!G79+1))),0))</f>
        <v/>
      </c>
      <c r="P79" s="25" t="str">
        <f>IF('📋 سجل الأصول'!C79="","",IFERROR(MAX(0,MIN(('📋 سجل الأصول'!H79-IF('📋 سجل الأصول'!I79="",0,'📋 سجل الأصول'!I79)),('📋 سجل الأصول'!H79-IF('📋 سجل الأصول'!I79="",0,'📋 سجل الأصول'!I79))*'📋 سجل الأصول'!J79/365*MAX(0,MIN(EOMONTH(DATE(2026,10,1),0),IF('📋 سجل الأصول'!M79="",DATE(9999,12,31),'📋 سجل الأصول'!M79))-'📋 سجل الأصول'!G79+1))-MIN(('📋 سجل الأصول'!H79-IF('📋 سجل الأصول'!I79="",0,'📋 سجل الأصول'!I79)),('📋 سجل الأصول'!H79-IF('📋 سجل الأصول'!I79="",0,'📋 سجل الأصول'!I79))*'📋 سجل الأصول'!J79/365*MAX(0,MIN(EOMONTH(DATE(2026,10,1),-1),IF('📋 سجل الأصول'!M79="",DATE(9999,12,31),'📋 سجل الأصول'!M79))-'📋 سجل الأصول'!G79+1))),0))</f>
        <v/>
      </c>
      <c r="Q79" s="25" t="str">
        <f>IF('📋 سجل الأصول'!C79="","",IFERROR(MAX(0,MIN(('📋 سجل الأصول'!H79-IF('📋 سجل الأصول'!I79="",0,'📋 سجل الأصول'!I79)),('📋 سجل الأصول'!H79-IF('📋 سجل الأصول'!I79="",0,'📋 سجل الأصول'!I79))*'📋 سجل الأصول'!J79/365*MAX(0,MIN(EOMONTH(DATE(2026,11,1),0),IF('📋 سجل الأصول'!M79="",DATE(9999,12,31),'📋 سجل الأصول'!M79))-'📋 سجل الأصول'!G79+1))-MIN(('📋 سجل الأصول'!H79-IF('📋 سجل الأصول'!I79="",0,'📋 سجل الأصول'!I79)),('📋 سجل الأصول'!H79-IF('📋 سجل الأصول'!I79="",0,'📋 سجل الأصول'!I79))*'📋 سجل الأصول'!J79/365*MAX(0,MIN(EOMONTH(DATE(2026,11,1),-1),IF('📋 سجل الأصول'!M79="",DATE(9999,12,31),'📋 سجل الأصول'!M79))-'📋 سجل الأصول'!G79+1))),0))</f>
        <v/>
      </c>
      <c r="R79" s="25" t="str">
        <f>IF('📋 سجل الأصول'!C79="","",IFERROR(MAX(0,MIN(('📋 سجل الأصول'!H79-IF('📋 سجل الأصول'!I79="",0,'📋 سجل الأصول'!I79)),('📋 سجل الأصول'!H79-IF('📋 سجل الأصول'!I79="",0,'📋 سجل الأصول'!I79))*'📋 سجل الأصول'!J79/365*MAX(0,MIN(EOMONTH(DATE(2026,12,1),0),IF('📋 سجل الأصول'!M79="",DATE(9999,12,31),'📋 سجل الأصول'!M79))-'📋 سجل الأصول'!G79+1))-MIN(('📋 سجل الأصول'!H79-IF('📋 سجل الأصول'!I79="",0,'📋 سجل الأصول'!I79)),('📋 سجل الأصول'!H79-IF('📋 سجل الأصول'!I79="",0,'📋 سجل الأصول'!I79))*'📋 سجل الأصول'!J79/365*MAX(0,MIN(EOMONTH(DATE(2026,12,1),-1),IF('📋 سجل الأصول'!M79="",DATE(9999,12,31),'📋 سجل الأصول'!M79))-'📋 سجل الأصول'!G79+1))),0))</f>
        <v/>
      </c>
    </row>
    <row r="80" spans="1:18" ht="24.75" customHeight="1" x14ac:dyDescent="0.25">
      <c r="A80" s="26" t="str">
        <f>IF('📋 سجل الأصول'!C80="","",'📋 سجل الأصول'!A80)</f>
        <v/>
      </c>
      <c r="B80" s="26" t="str">
        <f>IF('📋 سجل الأصول'!C80="","",'📋 سجل الأصول'!B80)</f>
        <v/>
      </c>
      <c r="C80" s="38" t="str">
        <f>IF('📋 سجل الأصول'!C80="","",'📋 سجل الأصول'!C80)</f>
        <v/>
      </c>
      <c r="D80" s="26" t="str">
        <f>IF('📋 سجل الأصول'!C80="","",'📋 سجل الأصول'!E80)</f>
        <v/>
      </c>
      <c r="E80" s="39" t="str">
        <f>IF('📋 سجل الأصول'!C80="","",'📋 سجل الأصول'!G80)</f>
        <v/>
      </c>
      <c r="F80" s="33" t="str">
        <f>IF('📋 سجل الأصول'!C80="","",'📋 سجل الأصول'!H80)</f>
        <v/>
      </c>
      <c r="G80" s="33" t="str">
        <f>IF('📋 سجل الأصول'!C80="","",IFERROR(MAX(0,MIN(('📋 سجل الأصول'!H80-IF('📋 سجل الأصول'!I80="",0,'📋 سجل الأصول'!I80)),('📋 سجل الأصول'!H80-IF('📋 سجل الأصول'!I80="",0,'📋 سجل الأصول'!I80))*'📋 سجل الأصول'!J80/365*MAX(0,MIN(EOMONTH(DATE(2026,1,1),0),IF('📋 سجل الأصول'!M80="",DATE(9999,12,31),'📋 سجل الأصول'!M80))-'📋 سجل الأصول'!G80+1))-MIN(('📋 سجل الأصول'!H80-IF('📋 سجل الأصول'!I80="",0,'📋 سجل الأصول'!I80)),('📋 سجل الأصول'!H80-IF('📋 سجل الأصول'!I80="",0,'📋 سجل الأصول'!I80))*'📋 سجل الأصول'!J80/365*MAX(0,MIN(EOMONTH(DATE(2026,1,1),-1),IF('📋 سجل الأصول'!M80="",DATE(9999,12,31),'📋 سجل الأصول'!M80))-'📋 سجل الأصول'!G80+1))),0))</f>
        <v/>
      </c>
      <c r="H80" s="33" t="str">
        <f>IF('📋 سجل الأصول'!C80="","",IFERROR(MAX(0,MIN(('📋 سجل الأصول'!H80-IF('📋 سجل الأصول'!I80="",0,'📋 سجل الأصول'!I80)),('📋 سجل الأصول'!H80-IF('📋 سجل الأصول'!I80="",0,'📋 سجل الأصول'!I80))*'📋 سجل الأصول'!J80/365*MAX(0,MIN(EOMONTH(DATE(2026,2,1),0),IF('📋 سجل الأصول'!M80="",DATE(9999,12,31),'📋 سجل الأصول'!M80))-'📋 سجل الأصول'!G80+1))-MIN(('📋 سجل الأصول'!H80-IF('📋 سجل الأصول'!I80="",0,'📋 سجل الأصول'!I80)),('📋 سجل الأصول'!H80-IF('📋 سجل الأصول'!I80="",0,'📋 سجل الأصول'!I80))*'📋 سجل الأصول'!J80/365*MAX(0,MIN(EOMONTH(DATE(2026,2,1),-1),IF('📋 سجل الأصول'!M80="",DATE(9999,12,31),'📋 سجل الأصول'!M80))-'📋 سجل الأصول'!G80+1))),0))</f>
        <v/>
      </c>
      <c r="I80" s="33" t="str">
        <f>IF('📋 سجل الأصول'!C80="","",IFERROR(MAX(0,MIN(('📋 سجل الأصول'!H80-IF('📋 سجل الأصول'!I80="",0,'📋 سجل الأصول'!I80)),('📋 سجل الأصول'!H80-IF('📋 سجل الأصول'!I80="",0,'📋 سجل الأصول'!I80))*'📋 سجل الأصول'!J80/365*MAX(0,MIN(EOMONTH(DATE(2026,3,1),0),IF('📋 سجل الأصول'!M80="",DATE(9999,12,31),'📋 سجل الأصول'!M80))-'📋 سجل الأصول'!G80+1))-MIN(('📋 سجل الأصول'!H80-IF('📋 سجل الأصول'!I80="",0,'📋 سجل الأصول'!I80)),('📋 سجل الأصول'!H80-IF('📋 سجل الأصول'!I80="",0,'📋 سجل الأصول'!I80))*'📋 سجل الأصول'!J80/365*MAX(0,MIN(EOMONTH(DATE(2026,3,1),-1),IF('📋 سجل الأصول'!M80="",DATE(9999,12,31),'📋 سجل الأصول'!M80))-'📋 سجل الأصول'!G80+1))),0))</f>
        <v/>
      </c>
      <c r="J80" s="33" t="str">
        <f>IF('📋 سجل الأصول'!C80="","",IFERROR(MAX(0,MIN(('📋 سجل الأصول'!H80-IF('📋 سجل الأصول'!I80="",0,'📋 سجل الأصول'!I80)),('📋 سجل الأصول'!H80-IF('📋 سجل الأصول'!I80="",0,'📋 سجل الأصول'!I80))*'📋 سجل الأصول'!J80/365*MAX(0,MIN(EOMONTH(DATE(2026,4,1),0),IF('📋 سجل الأصول'!M80="",DATE(9999,12,31),'📋 سجل الأصول'!M80))-'📋 سجل الأصول'!G80+1))-MIN(('📋 سجل الأصول'!H80-IF('📋 سجل الأصول'!I80="",0,'📋 سجل الأصول'!I80)),('📋 سجل الأصول'!H80-IF('📋 سجل الأصول'!I80="",0,'📋 سجل الأصول'!I80))*'📋 سجل الأصول'!J80/365*MAX(0,MIN(EOMONTH(DATE(2026,4,1),-1),IF('📋 سجل الأصول'!M80="",DATE(9999,12,31),'📋 سجل الأصول'!M80))-'📋 سجل الأصول'!G80+1))),0))</f>
        <v/>
      </c>
      <c r="K80" s="33" t="str">
        <f>IF('📋 سجل الأصول'!C80="","",IFERROR(MAX(0,MIN(('📋 سجل الأصول'!H80-IF('📋 سجل الأصول'!I80="",0,'📋 سجل الأصول'!I80)),('📋 سجل الأصول'!H80-IF('📋 سجل الأصول'!I80="",0,'📋 سجل الأصول'!I80))*'📋 سجل الأصول'!J80/365*MAX(0,MIN(EOMONTH(DATE(2026,5,1),0),IF('📋 سجل الأصول'!M80="",DATE(9999,12,31),'📋 سجل الأصول'!M80))-'📋 سجل الأصول'!G80+1))-MIN(('📋 سجل الأصول'!H80-IF('📋 سجل الأصول'!I80="",0,'📋 سجل الأصول'!I80)),('📋 سجل الأصول'!H80-IF('📋 سجل الأصول'!I80="",0,'📋 سجل الأصول'!I80))*'📋 سجل الأصول'!J80/365*MAX(0,MIN(EOMONTH(DATE(2026,5,1),-1),IF('📋 سجل الأصول'!M80="",DATE(9999,12,31),'📋 سجل الأصول'!M80))-'📋 سجل الأصول'!G80+1))),0))</f>
        <v/>
      </c>
      <c r="L80" s="33" t="str">
        <f>IF('📋 سجل الأصول'!C80="","",IFERROR(MAX(0,MIN(('📋 سجل الأصول'!H80-IF('📋 سجل الأصول'!I80="",0,'📋 سجل الأصول'!I80)),('📋 سجل الأصول'!H80-IF('📋 سجل الأصول'!I80="",0,'📋 سجل الأصول'!I80))*'📋 سجل الأصول'!J80/365*MAX(0,MIN(EOMONTH(DATE(2026,6,1),0),IF('📋 سجل الأصول'!M80="",DATE(9999,12,31),'📋 سجل الأصول'!M80))-'📋 سجل الأصول'!G80+1))-MIN(('📋 سجل الأصول'!H80-IF('📋 سجل الأصول'!I80="",0,'📋 سجل الأصول'!I80)),('📋 سجل الأصول'!H80-IF('📋 سجل الأصول'!I80="",0,'📋 سجل الأصول'!I80))*'📋 سجل الأصول'!J80/365*MAX(0,MIN(EOMONTH(DATE(2026,6,1),-1),IF('📋 سجل الأصول'!M80="",DATE(9999,12,31),'📋 سجل الأصول'!M80))-'📋 سجل الأصول'!G80+1))),0))</f>
        <v/>
      </c>
      <c r="M80" s="33" t="str">
        <f>IF('📋 سجل الأصول'!C80="","",IFERROR(MAX(0,MIN(('📋 سجل الأصول'!H80-IF('📋 سجل الأصول'!I80="",0,'📋 سجل الأصول'!I80)),('📋 سجل الأصول'!H80-IF('📋 سجل الأصول'!I80="",0,'📋 سجل الأصول'!I80))*'📋 سجل الأصول'!J80/365*MAX(0,MIN(EOMONTH(DATE(2026,7,1),0),IF('📋 سجل الأصول'!M80="",DATE(9999,12,31),'📋 سجل الأصول'!M80))-'📋 سجل الأصول'!G80+1))-MIN(('📋 سجل الأصول'!H80-IF('📋 سجل الأصول'!I80="",0,'📋 سجل الأصول'!I80)),('📋 سجل الأصول'!H80-IF('📋 سجل الأصول'!I80="",0,'📋 سجل الأصول'!I80))*'📋 سجل الأصول'!J80/365*MAX(0,MIN(EOMONTH(DATE(2026,7,1),-1),IF('📋 سجل الأصول'!M80="",DATE(9999,12,31),'📋 سجل الأصول'!M80))-'📋 سجل الأصول'!G80+1))),0))</f>
        <v/>
      </c>
      <c r="N80" s="33" t="str">
        <f>IF('📋 سجل الأصول'!C80="","",IFERROR(MAX(0,MIN(('📋 سجل الأصول'!H80-IF('📋 سجل الأصول'!I80="",0,'📋 سجل الأصول'!I80)),('📋 سجل الأصول'!H80-IF('📋 سجل الأصول'!I80="",0,'📋 سجل الأصول'!I80))*'📋 سجل الأصول'!J80/365*MAX(0,MIN(EOMONTH(DATE(2026,8,1),0),IF('📋 سجل الأصول'!M80="",DATE(9999,12,31),'📋 سجل الأصول'!M80))-'📋 سجل الأصول'!G80+1))-MIN(('📋 سجل الأصول'!H80-IF('📋 سجل الأصول'!I80="",0,'📋 سجل الأصول'!I80)),('📋 سجل الأصول'!H80-IF('📋 سجل الأصول'!I80="",0,'📋 سجل الأصول'!I80))*'📋 سجل الأصول'!J80/365*MAX(0,MIN(EOMONTH(DATE(2026,8,1),-1),IF('📋 سجل الأصول'!M80="",DATE(9999,12,31),'📋 سجل الأصول'!M80))-'📋 سجل الأصول'!G80+1))),0))</f>
        <v/>
      </c>
      <c r="O80" s="33" t="str">
        <f>IF('📋 سجل الأصول'!C80="","",IFERROR(MAX(0,MIN(('📋 سجل الأصول'!H80-IF('📋 سجل الأصول'!I80="",0,'📋 سجل الأصول'!I80)),('📋 سجل الأصول'!H80-IF('📋 سجل الأصول'!I80="",0,'📋 سجل الأصول'!I80))*'📋 سجل الأصول'!J80/365*MAX(0,MIN(EOMONTH(DATE(2026,9,1),0),IF('📋 سجل الأصول'!M80="",DATE(9999,12,31),'📋 سجل الأصول'!M80))-'📋 سجل الأصول'!G80+1))-MIN(('📋 سجل الأصول'!H80-IF('📋 سجل الأصول'!I80="",0,'📋 سجل الأصول'!I80)),('📋 سجل الأصول'!H80-IF('📋 سجل الأصول'!I80="",0,'📋 سجل الأصول'!I80))*'📋 سجل الأصول'!J80/365*MAX(0,MIN(EOMONTH(DATE(2026,9,1),-1),IF('📋 سجل الأصول'!M80="",DATE(9999,12,31),'📋 سجل الأصول'!M80))-'📋 سجل الأصول'!G80+1))),0))</f>
        <v/>
      </c>
      <c r="P80" s="33" t="str">
        <f>IF('📋 سجل الأصول'!C80="","",IFERROR(MAX(0,MIN(('📋 سجل الأصول'!H80-IF('📋 سجل الأصول'!I80="",0,'📋 سجل الأصول'!I80)),('📋 سجل الأصول'!H80-IF('📋 سجل الأصول'!I80="",0,'📋 سجل الأصول'!I80))*'📋 سجل الأصول'!J80/365*MAX(0,MIN(EOMONTH(DATE(2026,10,1),0),IF('📋 سجل الأصول'!M80="",DATE(9999,12,31),'📋 سجل الأصول'!M80))-'📋 سجل الأصول'!G80+1))-MIN(('📋 سجل الأصول'!H80-IF('📋 سجل الأصول'!I80="",0,'📋 سجل الأصول'!I80)),('📋 سجل الأصول'!H80-IF('📋 سجل الأصول'!I80="",0,'📋 سجل الأصول'!I80))*'📋 سجل الأصول'!J80/365*MAX(0,MIN(EOMONTH(DATE(2026,10,1),-1),IF('📋 سجل الأصول'!M80="",DATE(9999,12,31),'📋 سجل الأصول'!M80))-'📋 سجل الأصول'!G80+1))),0))</f>
        <v/>
      </c>
      <c r="Q80" s="33" t="str">
        <f>IF('📋 سجل الأصول'!C80="","",IFERROR(MAX(0,MIN(('📋 سجل الأصول'!H80-IF('📋 سجل الأصول'!I80="",0,'📋 سجل الأصول'!I80)),('📋 سجل الأصول'!H80-IF('📋 سجل الأصول'!I80="",0,'📋 سجل الأصول'!I80))*'📋 سجل الأصول'!J80/365*MAX(0,MIN(EOMONTH(DATE(2026,11,1),0),IF('📋 سجل الأصول'!M80="",DATE(9999,12,31),'📋 سجل الأصول'!M80))-'📋 سجل الأصول'!G80+1))-MIN(('📋 سجل الأصول'!H80-IF('📋 سجل الأصول'!I80="",0,'📋 سجل الأصول'!I80)),('📋 سجل الأصول'!H80-IF('📋 سجل الأصول'!I80="",0,'📋 سجل الأصول'!I80))*'📋 سجل الأصول'!J80/365*MAX(0,MIN(EOMONTH(DATE(2026,11,1),-1),IF('📋 سجل الأصول'!M80="",DATE(9999,12,31),'📋 سجل الأصول'!M80))-'📋 سجل الأصول'!G80+1))),0))</f>
        <v/>
      </c>
      <c r="R80" s="33" t="str">
        <f>IF('📋 سجل الأصول'!C80="","",IFERROR(MAX(0,MIN(('📋 سجل الأصول'!H80-IF('📋 سجل الأصول'!I80="",0,'📋 سجل الأصول'!I80)),('📋 سجل الأصول'!H80-IF('📋 سجل الأصول'!I80="",0,'📋 سجل الأصول'!I80))*'📋 سجل الأصول'!J80/365*MAX(0,MIN(EOMONTH(DATE(2026,12,1),0),IF('📋 سجل الأصول'!M80="",DATE(9999,12,31),'📋 سجل الأصول'!M80))-'📋 سجل الأصول'!G80+1))-MIN(('📋 سجل الأصول'!H80-IF('📋 سجل الأصول'!I80="",0,'📋 سجل الأصول'!I80)),('📋 سجل الأصول'!H80-IF('📋 سجل الأصول'!I80="",0,'📋 سجل الأصول'!I80))*'📋 سجل الأصول'!J80/365*MAX(0,MIN(EOMONTH(DATE(2026,12,1),-1),IF('📋 سجل الأصول'!M80="",DATE(9999,12,31),'📋 سجل الأصول'!M80))-'📋 سجل الأصول'!G80+1))),0))</f>
        <v/>
      </c>
    </row>
    <row r="81" spans="1:18" ht="24.75" customHeight="1" x14ac:dyDescent="0.25">
      <c r="A81" s="18" t="str">
        <f>IF('📋 سجل الأصول'!C81="","",'📋 سجل الأصول'!A81)</f>
        <v/>
      </c>
      <c r="B81" s="18" t="str">
        <f>IF('📋 سجل الأصول'!C81="","",'📋 سجل الأصول'!B81)</f>
        <v/>
      </c>
      <c r="C81" s="36" t="str">
        <f>IF('📋 سجل الأصول'!C81="","",'📋 سجل الأصول'!C81)</f>
        <v/>
      </c>
      <c r="D81" s="18" t="str">
        <f>IF('📋 سجل الأصول'!C81="","",'📋 سجل الأصول'!E81)</f>
        <v/>
      </c>
      <c r="E81" s="37" t="str">
        <f>IF('📋 سجل الأصول'!C81="","",'📋 سجل الأصول'!G81)</f>
        <v/>
      </c>
      <c r="F81" s="25" t="str">
        <f>IF('📋 سجل الأصول'!C81="","",'📋 سجل الأصول'!H81)</f>
        <v/>
      </c>
      <c r="G81" s="25" t="str">
        <f>IF('📋 سجل الأصول'!C81="","",IFERROR(MAX(0,MIN(('📋 سجل الأصول'!H81-IF('📋 سجل الأصول'!I81="",0,'📋 سجل الأصول'!I81)),('📋 سجل الأصول'!H81-IF('📋 سجل الأصول'!I81="",0,'📋 سجل الأصول'!I81))*'📋 سجل الأصول'!J81/365*MAX(0,MIN(EOMONTH(DATE(2026,1,1),0),IF('📋 سجل الأصول'!M81="",DATE(9999,12,31),'📋 سجل الأصول'!M81))-'📋 سجل الأصول'!G81+1))-MIN(('📋 سجل الأصول'!H81-IF('📋 سجل الأصول'!I81="",0,'📋 سجل الأصول'!I81)),('📋 سجل الأصول'!H81-IF('📋 سجل الأصول'!I81="",0,'📋 سجل الأصول'!I81))*'📋 سجل الأصول'!J81/365*MAX(0,MIN(EOMONTH(DATE(2026,1,1),-1),IF('📋 سجل الأصول'!M81="",DATE(9999,12,31),'📋 سجل الأصول'!M81))-'📋 سجل الأصول'!G81+1))),0))</f>
        <v/>
      </c>
      <c r="H81" s="25" t="str">
        <f>IF('📋 سجل الأصول'!C81="","",IFERROR(MAX(0,MIN(('📋 سجل الأصول'!H81-IF('📋 سجل الأصول'!I81="",0,'📋 سجل الأصول'!I81)),('📋 سجل الأصول'!H81-IF('📋 سجل الأصول'!I81="",0,'📋 سجل الأصول'!I81))*'📋 سجل الأصول'!J81/365*MAX(0,MIN(EOMONTH(DATE(2026,2,1),0),IF('📋 سجل الأصول'!M81="",DATE(9999,12,31),'📋 سجل الأصول'!M81))-'📋 سجل الأصول'!G81+1))-MIN(('📋 سجل الأصول'!H81-IF('📋 سجل الأصول'!I81="",0,'📋 سجل الأصول'!I81)),('📋 سجل الأصول'!H81-IF('📋 سجل الأصول'!I81="",0,'📋 سجل الأصول'!I81))*'📋 سجل الأصول'!J81/365*MAX(0,MIN(EOMONTH(DATE(2026,2,1),-1),IF('📋 سجل الأصول'!M81="",DATE(9999,12,31),'📋 سجل الأصول'!M81))-'📋 سجل الأصول'!G81+1))),0))</f>
        <v/>
      </c>
      <c r="I81" s="25" t="str">
        <f>IF('📋 سجل الأصول'!C81="","",IFERROR(MAX(0,MIN(('📋 سجل الأصول'!H81-IF('📋 سجل الأصول'!I81="",0,'📋 سجل الأصول'!I81)),('📋 سجل الأصول'!H81-IF('📋 سجل الأصول'!I81="",0,'📋 سجل الأصول'!I81))*'📋 سجل الأصول'!J81/365*MAX(0,MIN(EOMONTH(DATE(2026,3,1),0),IF('📋 سجل الأصول'!M81="",DATE(9999,12,31),'📋 سجل الأصول'!M81))-'📋 سجل الأصول'!G81+1))-MIN(('📋 سجل الأصول'!H81-IF('📋 سجل الأصول'!I81="",0,'📋 سجل الأصول'!I81)),('📋 سجل الأصول'!H81-IF('📋 سجل الأصول'!I81="",0,'📋 سجل الأصول'!I81))*'📋 سجل الأصول'!J81/365*MAX(0,MIN(EOMONTH(DATE(2026,3,1),-1),IF('📋 سجل الأصول'!M81="",DATE(9999,12,31),'📋 سجل الأصول'!M81))-'📋 سجل الأصول'!G81+1))),0))</f>
        <v/>
      </c>
      <c r="J81" s="25" t="str">
        <f>IF('📋 سجل الأصول'!C81="","",IFERROR(MAX(0,MIN(('📋 سجل الأصول'!H81-IF('📋 سجل الأصول'!I81="",0,'📋 سجل الأصول'!I81)),('📋 سجل الأصول'!H81-IF('📋 سجل الأصول'!I81="",0,'📋 سجل الأصول'!I81))*'📋 سجل الأصول'!J81/365*MAX(0,MIN(EOMONTH(DATE(2026,4,1),0),IF('📋 سجل الأصول'!M81="",DATE(9999,12,31),'📋 سجل الأصول'!M81))-'📋 سجل الأصول'!G81+1))-MIN(('📋 سجل الأصول'!H81-IF('📋 سجل الأصول'!I81="",0,'📋 سجل الأصول'!I81)),('📋 سجل الأصول'!H81-IF('📋 سجل الأصول'!I81="",0,'📋 سجل الأصول'!I81))*'📋 سجل الأصول'!J81/365*MAX(0,MIN(EOMONTH(DATE(2026,4,1),-1),IF('📋 سجل الأصول'!M81="",DATE(9999,12,31),'📋 سجل الأصول'!M81))-'📋 سجل الأصول'!G81+1))),0))</f>
        <v/>
      </c>
      <c r="K81" s="25" t="str">
        <f>IF('📋 سجل الأصول'!C81="","",IFERROR(MAX(0,MIN(('📋 سجل الأصول'!H81-IF('📋 سجل الأصول'!I81="",0,'📋 سجل الأصول'!I81)),('📋 سجل الأصول'!H81-IF('📋 سجل الأصول'!I81="",0,'📋 سجل الأصول'!I81))*'📋 سجل الأصول'!J81/365*MAX(0,MIN(EOMONTH(DATE(2026,5,1),0),IF('📋 سجل الأصول'!M81="",DATE(9999,12,31),'📋 سجل الأصول'!M81))-'📋 سجل الأصول'!G81+1))-MIN(('📋 سجل الأصول'!H81-IF('📋 سجل الأصول'!I81="",0,'📋 سجل الأصول'!I81)),('📋 سجل الأصول'!H81-IF('📋 سجل الأصول'!I81="",0,'📋 سجل الأصول'!I81))*'📋 سجل الأصول'!J81/365*MAX(0,MIN(EOMONTH(DATE(2026,5,1),-1),IF('📋 سجل الأصول'!M81="",DATE(9999,12,31),'📋 سجل الأصول'!M81))-'📋 سجل الأصول'!G81+1))),0))</f>
        <v/>
      </c>
      <c r="L81" s="25" t="str">
        <f>IF('📋 سجل الأصول'!C81="","",IFERROR(MAX(0,MIN(('📋 سجل الأصول'!H81-IF('📋 سجل الأصول'!I81="",0,'📋 سجل الأصول'!I81)),('📋 سجل الأصول'!H81-IF('📋 سجل الأصول'!I81="",0,'📋 سجل الأصول'!I81))*'📋 سجل الأصول'!J81/365*MAX(0,MIN(EOMONTH(DATE(2026,6,1),0),IF('📋 سجل الأصول'!M81="",DATE(9999,12,31),'📋 سجل الأصول'!M81))-'📋 سجل الأصول'!G81+1))-MIN(('📋 سجل الأصول'!H81-IF('📋 سجل الأصول'!I81="",0,'📋 سجل الأصول'!I81)),('📋 سجل الأصول'!H81-IF('📋 سجل الأصول'!I81="",0,'📋 سجل الأصول'!I81))*'📋 سجل الأصول'!J81/365*MAX(0,MIN(EOMONTH(DATE(2026,6,1),-1),IF('📋 سجل الأصول'!M81="",DATE(9999,12,31),'📋 سجل الأصول'!M81))-'📋 سجل الأصول'!G81+1))),0))</f>
        <v/>
      </c>
      <c r="M81" s="25" t="str">
        <f>IF('📋 سجل الأصول'!C81="","",IFERROR(MAX(0,MIN(('📋 سجل الأصول'!H81-IF('📋 سجل الأصول'!I81="",0,'📋 سجل الأصول'!I81)),('📋 سجل الأصول'!H81-IF('📋 سجل الأصول'!I81="",0,'📋 سجل الأصول'!I81))*'📋 سجل الأصول'!J81/365*MAX(0,MIN(EOMONTH(DATE(2026,7,1),0),IF('📋 سجل الأصول'!M81="",DATE(9999,12,31),'📋 سجل الأصول'!M81))-'📋 سجل الأصول'!G81+1))-MIN(('📋 سجل الأصول'!H81-IF('📋 سجل الأصول'!I81="",0,'📋 سجل الأصول'!I81)),('📋 سجل الأصول'!H81-IF('📋 سجل الأصول'!I81="",0,'📋 سجل الأصول'!I81))*'📋 سجل الأصول'!J81/365*MAX(0,MIN(EOMONTH(DATE(2026,7,1),-1),IF('📋 سجل الأصول'!M81="",DATE(9999,12,31),'📋 سجل الأصول'!M81))-'📋 سجل الأصول'!G81+1))),0))</f>
        <v/>
      </c>
      <c r="N81" s="25" t="str">
        <f>IF('📋 سجل الأصول'!C81="","",IFERROR(MAX(0,MIN(('📋 سجل الأصول'!H81-IF('📋 سجل الأصول'!I81="",0,'📋 سجل الأصول'!I81)),('📋 سجل الأصول'!H81-IF('📋 سجل الأصول'!I81="",0,'📋 سجل الأصول'!I81))*'📋 سجل الأصول'!J81/365*MAX(0,MIN(EOMONTH(DATE(2026,8,1),0),IF('📋 سجل الأصول'!M81="",DATE(9999,12,31),'📋 سجل الأصول'!M81))-'📋 سجل الأصول'!G81+1))-MIN(('📋 سجل الأصول'!H81-IF('📋 سجل الأصول'!I81="",0,'📋 سجل الأصول'!I81)),('📋 سجل الأصول'!H81-IF('📋 سجل الأصول'!I81="",0,'📋 سجل الأصول'!I81))*'📋 سجل الأصول'!J81/365*MAX(0,MIN(EOMONTH(DATE(2026,8,1),-1),IF('📋 سجل الأصول'!M81="",DATE(9999,12,31),'📋 سجل الأصول'!M81))-'📋 سجل الأصول'!G81+1))),0))</f>
        <v/>
      </c>
      <c r="O81" s="25" t="str">
        <f>IF('📋 سجل الأصول'!C81="","",IFERROR(MAX(0,MIN(('📋 سجل الأصول'!H81-IF('📋 سجل الأصول'!I81="",0,'📋 سجل الأصول'!I81)),('📋 سجل الأصول'!H81-IF('📋 سجل الأصول'!I81="",0,'📋 سجل الأصول'!I81))*'📋 سجل الأصول'!J81/365*MAX(0,MIN(EOMONTH(DATE(2026,9,1),0),IF('📋 سجل الأصول'!M81="",DATE(9999,12,31),'📋 سجل الأصول'!M81))-'📋 سجل الأصول'!G81+1))-MIN(('📋 سجل الأصول'!H81-IF('📋 سجل الأصول'!I81="",0,'📋 سجل الأصول'!I81)),('📋 سجل الأصول'!H81-IF('📋 سجل الأصول'!I81="",0,'📋 سجل الأصول'!I81))*'📋 سجل الأصول'!J81/365*MAX(0,MIN(EOMONTH(DATE(2026,9,1),-1),IF('📋 سجل الأصول'!M81="",DATE(9999,12,31),'📋 سجل الأصول'!M81))-'📋 سجل الأصول'!G81+1))),0))</f>
        <v/>
      </c>
      <c r="P81" s="25" t="str">
        <f>IF('📋 سجل الأصول'!C81="","",IFERROR(MAX(0,MIN(('📋 سجل الأصول'!H81-IF('📋 سجل الأصول'!I81="",0,'📋 سجل الأصول'!I81)),('📋 سجل الأصول'!H81-IF('📋 سجل الأصول'!I81="",0,'📋 سجل الأصول'!I81))*'📋 سجل الأصول'!J81/365*MAX(0,MIN(EOMONTH(DATE(2026,10,1),0),IF('📋 سجل الأصول'!M81="",DATE(9999,12,31),'📋 سجل الأصول'!M81))-'📋 سجل الأصول'!G81+1))-MIN(('📋 سجل الأصول'!H81-IF('📋 سجل الأصول'!I81="",0,'📋 سجل الأصول'!I81)),('📋 سجل الأصول'!H81-IF('📋 سجل الأصول'!I81="",0,'📋 سجل الأصول'!I81))*'📋 سجل الأصول'!J81/365*MAX(0,MIN(EOMONTH(DATE(2026,10,1),-1),IF('📋 سجل الأصول'!M81="",DATE(9999,12,31),'📋 سجل الأصول'!M81))-'📋 سجل الأصول'!G81+1))),0))</f>
        <v/>
      </c>
      <c r="Q81" s="25" t="str">
        <f>IF('📋 سجل الأصول'!C81="","",IFERROR(MAX(0,MIN(('📋 سجل الأصول'!H81-IF('📋 سجل الأصول'!I81="",0,'📋 سجل الأصول'!I81)),('📋 سجل الأصول'!H81-IF('📋 سجل الأصول'!I81="",0,'📋 سجل الأصول'!I81))*'📋 سجل الأصول'!J81/365*MAX(0,MIN(EOMONTH(DATE(2026,11,1),0),IF('📋 سجل الأصول'!M81="",DATE(9999,12,31),'📋 سجل الأصول'!M81))-'📋 سجل الأصول'!G81+1))-MIN(('📋 سجل الأصول'!H81-IF('📋 سجل الأصول'!I81="",0,'📋 سجل الأصول'!I81)),('📋 سجل الأصول'!H81-IF('📋 سجل الأصول'!I81="",0,'📋 سجل الأصول'!I81))*'📋 سجل الأصول'!J81/365*MAX(0,MIN(EOMONTH(DATE(2026,11,1),-1),IF('📋 سجل الأصول'!M81="",DATE(9999,12,31),'📋 سجل الأصول'!M81))-'📋 سجل الأصول'!G81+1))),0))</f>
        <v/>
      </c>
      <c r="R81" s="25" t="str">
        <f>IF('📋 سجل الأصول'!C81="","",IFERROR(MAX(0,MIN(('📋 سجل الأصول'!H81-IF('📋 سجل الأصول'!I81="",0,'📋 سجل الأصول'!I81)),('📋 سجل الأصول'!H81-IF('📋 سجل الأصول'!I81="",0,'📋 سجل الأصول'!I81))*'📋 سجل الأصول'!J81/365*MAX(0,MIN(EOMONTH(DATE(2026,12,1),0),IF('📋 سجل الأصول'!M81="",DATE(9999,12,31),'📋 سجل الأصول'!M81))-'📋 سجل الأصول'!G81+1))-MIN(('📋 سجل الأصول'!H81-IF('📋 سجل الأصول'!I81="",0,'📋 سجل الأصول'!I81)),('📋 سجل الأصول'!H81-IF('📋 سجل الأصول'!I81="",0,'📋 سجل الأصول'!I81))*'📋 سجل الأصول'!J81/365*MAX(0,MIN(EOMONTH(DATE(2026,12,1),-1),IF('📋 سجل الأصول'!M81="",DATE(9999,12,31),'📋 سجل الأصول'!M81))-'📋 سجل الأصول'!G81+1))),0))</f>
        <v/>
      </c>
    </row>
    <row r="82" spans="1:18" ht="24.75" customHeight="1" x14ac:dyDescent="0.25">
      <c r="A82" s="26" t="str">
        <f>IF('📋 سجل الأصول'!C82="","",'📋 سجل الأصول'!A82)</f>
        <v/>
      </c>
      <c r="B82" s="26" t="str">
        <f>IF('📋 سجل الأصول'!C82="","",'📋 سجل الأصول'!B82)</f>
        <v/>
      </c>
      <c r="C82" s="38" t="str">
        <f>IF('📋 سجل الأصول'!C82="","",'📋 سجل الأصول'!C82)</f>
        <v/>
      </c>
      <c r="D82" s="26" t="str">
        <f>IF('📋 سجل الأصول'!C82="","",'📋 سجل الأصول'!E82)</f>
        <v/>
      </c>
      <c r="E82" s="39" t="str">
        <f>IF('📋 سجل الأصول'!C82="","",'📋 سجل الأصول'!G82)</f>
        <v/>
      </c>
      <c r="F82" s="33" t="str">
        <f>IF('📋 سجل الأصول'!C82="","",'📋 سجل الأصول'!H82)</f>
        <v/>
      </c>
      <c r="G82" s="33" t="str">
        <f>IF('📋 سجل الأصول'!C82="","",IFERROR(MAX(0,MIN(('📋 سجل الأصول'!H82-IF('📋 سجل الأصول'!I82="",0,'📋 سجل الأصول'!I82)),('📋 سجل الأصول'!H82-IF('📋 سجل الأصول'!I82="",0,'📋 سجل الأصول'!I82))*'📋 سجل الأصول'!J82/365*MAX(0,MIN(EOMONTH(DATE(2026,1,1),0),IF('📋 سجل الأصول'!M82="",DATE(9999,12,31),'📋 سجل الأصول'!M82))-'📋 سجل الأصول'!G82+1))-MIN(('📋 سجل الأصول'!H82-IF('📋 سجل الأصول'!I82="",0,'📋 سجل الأصول'!I82)),('📋 سجل الأصول'!H82-IF('📋 سجل الأصول'!I82="",0,'📋 سجل الأصول'!I82))*'📋 سجل الأصول'!J82/365*MAX(0,MIN(EOMONTH(DATE(2026,1,1),-1),IF('📋 سجل الأصول'!M82="",DATE(9999,12,31),'📋 سجل الأصول'!M82))-'📋 سجل الأصول'!G82+1))),0))</f>
        <v/>
      </c>
      <c r="H82" s="33" t="str">
        <f>IF('📋 سجل الأصول'!C82="","",IFERROR(MAX(0,MIN(('📋 سجل الأصول'!H82-IF('📋 سجل الأصول'!I82="",0,'📋 سجل الأصول'!I82)),('📋 سجل الأصول'!H82-IF('📋 سجل الأصول'!I82="",0,'📋 سجل الأصول'!I82))*'📋 سجل الأصول'!J82/365*MAX(0,MIN(EOMONTH(DATE(2026,2,1),0),IF('📋 سجل الأصول'!M82="",DATE(9999,12,31),'📋 سجل الأصول'!M82))-'📋 سجل الأصول'!G82+1))-MIN(('📋 سجل الأصول'!H82-IF('📋 سجل الأصول'!I82="",0,'📋 سجل الأصول'!I82)),('📋 سجل الأصول'!H82-IF('📋 سجل الأصول'!I82="",0,'📋 سجل الأصول'!I82))*'📋 سجل الأصول'!J82/365*MAX(0,MIN(EOMONTH(DATE(2026,2,1),-1),IF('📋 سجل الأصول'!M82="",DATE(9999,12,31),'📋 سجل الأصول'!M82))-'📋 سجل الأصول'!G82+1))),0))</f>
        <v/>
      </c>
      <c r="I82" s="33" t="str">
        <f>IF('📋 سجل الأصول'!C82="","",IFERROR(MAX(0,MIN(('📋 سجل الأصول'!H82-IF('📋 سجل الأصول'!I82="",0,'📋 سجل الأصول'!I82)),('📋 سجل الأصول'!H82-IF('📋 سجل الأصول'!I82="",0,'📋 سجل الأصول'!I82))*'📋 سجل الأصول'!J82/365*MAX(0,MIN(EOMONTH(DATE(2026,3,1),0),IF('📋 سجل الأصول'!M82="",DATE(9999,12,31),'📋 سجل الأصول'!M82))-'📋 سجل الأصول'!G82+1))-MIN(('📋 سجل الأصول'!H82-IF('📋 سجل الأصول'!I82="",0,'📋 سجل الأصول'!I82)),('📋 سجل الأصول'!H82-IF('📋 سجل الأصول'!I82="",0,'📋 سجل الأصول'!I82))*'📋 سجل الأصول'!J82/365*MAX(0,MIN(EOMONTH(DATE(2026,3,1),-1),IF('📋 سجل الأصول'!M82="",DATE(9999,12,31),'📋 سجل الأصول'!M82))-'📋 سجل الأصول'!G82+1))),0))</f>
        <v/>
      </c>
      <c r="J82" s="33" t="str">
        <f>IF('📋 سجل الأصول'!C82="","",IFERROR(MAX(0,MIN(('📋 سجل الأصول'!H82-IF('📋 سجل الأصول'!I82="",0,'📋 سجل الأصول'!I82)),('📋 سجل الأصول'!H82-IF('📋 سجل الأصول'!I82="",0,'📋 سجل الأصول'!I82))*'📋 سجل الأصول'!J82/365*MAX(0,MIN(EOMONTH(DATE(2026,4,1),0),IF('📋 سجل الأصول'!M82="",DATE(9999,12,31),'📋 سجل الأصول'!M82))-'📋 سجل الأصول'!G82+1))-MIN(('📋 سجل الأصول'!H82-IF('📋 سجل الأصول'!I82="",0,'📋 سجل الأصول'!I82)),('📋 سجل الأصول'!H82-IF('📋 سجل الأصول'!I82="",0,'📋 سجل الأصول'!I82))*'📋 سجل الأصول'!J82/365*MAX(0,MIN(EOMONTH(DATE(2026,4,1),-1),IF('📋 سجل الأصول'!M82="",DATE(9999,12,31),'📋 سجل الأصول'!M82))-'📋 سجل الأصول'!G82+1))),0))</f>
        <v/>
      </c>
      <c r="K82" s="33" t="str">
        <f>IF('📋 سجل الأصول'!C82="","",IFERROR(MAX(0,MIN(('📋 سجل الأصول'!H82-IF('📋 سجل الأصول'!I82="",0,'📋 سجل الأصول'!I82)),('📋 سجل الأصول'!H82-IF('📋 سجل الأصول'!I82="",0,'📋 سجل الأصول'!I82))*'📋 سجل الأصول'!J82/365*MAX(0,MIN(EOMONTH(DATE(2026,5,1),0),IF('📋 سجل الأصول'!M82="",DATE(9999,12,31),'📋 سجل الأصول'!M82))-'📋 سجل الأصول'!G82+1))-MIN(('📋 سجل الأصول'!H82-IF('📋 سجل الأصول'!I82="",0,'📋 سجل الأصول'!I82)),('📋 سجل الأصول'!H82-IF('📋 سجل الأصول'!I82="",0,'📋 سجل الأصول'!I82))*'📋 سجل الأصول'!J82/365*MAX(0,MIN(EOMONTH(DATE(2026,5,1),-1),IF('📋 سجل الأصول'!M82="",DATE(9999,12,31),'📋 سجل الأصول'!M82))-'📋 سجل الأصول'!G82+1))),0))</f>
        <v/>
      </c>
      <c r="L82" s="33" t="str">
        <f>IF('📋 سجل الأصول'!C82="","",IFERROR(MAX(0,MIN(('📋 سجل الأصول'!H82-IF('📋 سجل الأصول'!I82="",0,'📋 سجل الأصول'!I82)),('📋 سجل الأصول'!H82-IF('📋 سجل الأصول'!I82="",0,'📋 سجل الأصول'!I82))*'📋 سجل الأصول'!J82/365*MAX(0,MIN(EOMONTH(DATE(2026,6,1),0),IF('📋 سجل الأصول'!M82="",DATE(9999,12,31),'📋 سجل الأصول'!M82))-'📋 سجل الأصول'!G82+1))-MIN(('📋 سجل الأصول'!H82-IF('📋 سجل الأصول'!I82="",0,'📋 سجل الأصول'!I82)),('📋 سجل الأصول'!H82-IF('📋 سجل الأصول'!I82="",0,'📋 سجل الأصول'!I82))*'📋 سجل الأصول'!J82/365*MAX(0,MIN(EOMONTH(DATE(2026,6,1),-1),IF('📋 سجل الأصول'!M82="",DATE(9999,12,31),'📋 سجل الأصول'!M82))-'📋 سجل الأصول'!G82+1))),0))</f>
        <v/>
      </c>
      <c r="M82" s="33" t="str">
        <f>IF('📋 سجل الأصول'!C82="","",IFERROR(MAX(0,MIN(('📋 سجل الأصول'!H82-IF('📋 سجل الأصول'!I82="",0,'📋 سجل الأصول'!I82)),('📋 سجل الأصول'!H82-IF('📋 سجل الأصول'!I82="",0,'📋 سجل الأصول'!I82))*'📋 سجل الأصول'!J82/365*MAX(0,MIN(EOMONTH(DATE(2026,7,1),0),IF('📋 سجل الأصول'!M82="",DATE(9999,12,31),'📋 سجل الأصول'!M82))-'📋 سجل الأصول'!G82+1))-MIN(('📋 سجل الأصول'!H82-IF('📋 سجل الأصول'!I82="",0,'📋 سجل الأصول'!I82)),('📋 سجل الأصول'!H82-IF('📋 سجل الأصول'!I82="",0,'📋 سجل الأصول'!I82))*'📋 سجل الأصول'!J82/365*MAX(0,MIN(EOMONTH(DATE(2026,7,1),-1),IF('📋 سجل الأصول'!M82="",DATE(9999,12,31),'📋 سجل الأصول'!M82))-'📋 سجل الأصول'!G82+1))),0))</f>
        <v/>
      </c>
      <c r="N82" s="33" t="str">
        <f>IF('📋 سجل الأصول'!C82="","",IFERROR(MAX(0,MIN(('📋 سجل الأصول'!H82-IF('📋 سجل الأصول'!I82="",0,'📋 سجل الأصول'!I82)),('📋 سجل الأصول'!H82-IF('📋 سجل الأصول'!I82="",0,'📋 سجل الأصول'!I82))*'📋 سجل الأصول'!J82/365*MAX(0,MIN(EOMONTH(DATE(2026,8,1),0),IF('📋 سجل الأصول'!M82="",DATE(9999,12,31),'📋 سجل الأصول'!M82))-'📋 سجل الأصول'!G82+1))-MIN(('📋 سجل الأصول'!H82-IF('📋 سجل الأصول'!I82="",0,'📋 سجل الأصول'!I82)),('📋 سجل الأصول'!H82-IF('📋 سجل الأصول'!I82="",0,'📋 سجل الأصول'!I82))*'📋 سجل الأصول'!J82/365*MAX(0,MIN(EOMONTH(DATE(2026,8,1),-1),IF('📋 سجل الأصول'!M82="",DATE(9999,12,31),'📋 سجل الأصول'!M82))-'📋 سجل الأصول'!G82+1))),0))</f>
        <v/>
      </c>
      <c r="O82" s="33" t="str">
        <f>IF('📋 سجل الأصول'!C82="","",IFERROR(MAX(0,MIN(('📋 سجل الأصول'!H82-IF('📋 سجل الأصول'!I82="",0,'📋 سجل الأصول'!I82)),('📋 سجل الأصول'!H82-IF('📋 سجل الأصول'!I82="",0,'📋 سجل الأصول'!I82))*'📋 سجل الأصول'!J82/365*MAX(0,MIN(EOMONTH(DATE(2026,9,1),0),IF('📋 سجل الأصول'!M82="",DATE(9999,12,31),'📋 سجل الأصول'!M82))-'📋 سجل الأصول'!G82+1))-MIN(('📋 سجل الأصول'!H82-IF('📋 سجل الأصول'!I82="",0,'📋 سجل الأصول'!I82)),('📋 سجل الأصول'!H82-IF('📋 سجل الأصول'!I82="",0,'📋 سجل الأصول'!I82))*'📋 سجل الأصول'!J82/365*MAX(0,MIN(EOMONTH(DATE(2026,9,1),-1),IF('📋 سجل الأصول'!M82="",DATE(9999,12,31),'📋 سجل الأصول'!M82))-'📋 سجل الأصول'!G82+1))),0))</f>
        <v/>
      </c>
      <c r="P82" s="33" t="str">
        <f>IF('📋 سجل الأصول'!C82="","",IFERROR(MAX(0,MIN(('📋 سجل الأصول'!H82-IF('📋 سجل الأصول'!I82="",0,'📋 سجل الأصول'!I82)),('📋 سجل الأصول'!H82-IF('📋 سجل الأصول'!I82="",0,'📋 سجل الأصول'!I82))*'📋 سجل الأصول'!J82/365*MAX(0,MIN(EOMONTH(DATE(2026,10,1),0),IF('📋 سجل الأصول'!M82="",DATE(9999,12,31),'📋 سجل الأصول'!M82))-'📋 سجل الأصول'!G82+1))-MIN(('📋 سجل الأصول'!H82-IF('📋 سجل الأصول'!I82="",0,'📋 سجل الأصول'!I82)),('📋 سجل الأصول'!H82-IF('📋 سجل الأصول'!I82="",0,'📋 سجل الأصول'!I82))*'📋 سجل الأصول'!J82/365*MAX(0,MIN(EOMONTH(DATE(2026,10,1),-1),IF('📋 سجل الأصول'!M82="",DATE(9999,12,31),'📋 سجل الأصول'!M82))-'📋 سجل الأصول'!G82+1))),0))</f>
        <v/>
      </c>
      <c r="Q82" s="33" t="str">
        <f>IF('📋 سجل الأصول'!C82="","",IFERROR(MAX(0,MIN(('📋 سجل الأصول'!H82-IF('📋 سجل الأصول'!I82="",0,'📋 سجل الأصول'!I82)),('📋 سجل الأصول'!H82-IF('📋 سجل الأصول'!I82="",0,'📋 سجل الأصول'!I82))*'📋 سجل الأصول'!J82/365*MAX(0,MIN(EOMONTH(DATE(2026,11,1),0),IF('📋 سجل الأصول'!M82="",DATE(9999,12,31),'📋 سجل الأصول'!M82))-'📋 سجل الأصول'!G82+1))-MIN(('📋 سجل الأصول'!H82-IF('📋 سجل الأصول'!I82="",0,'📋 سجل الأصول'!I82)),('📋 سجل الأصول'!H82-IF('📋 سجل الأصول'!I82="",0,'📋 سجل الأصول'!I82))*'📋 سجل الأصول'!J82/365*MAX(0,MIN(EOMONTH(DATE(2026,11,1),-1),IF('📋 سجل الأصول'!M82="",DATE(9999,12,31),'📋 سجل الأصول'!M82))-'📋 سجل الأصول'!G82+1))),0))</f>
        <v/>
      </c>
      <c r="R82" s="33" t="str">
        <f>IF('📋 سجل الأصول'!C82="","",IFERROR(MAX(0,MIN(('📋 سجل الأصول'!H82-IF('📋 سجل الأصول'!I82="",0,'📋 سجل الأصول'!I82)),('📋 سجل الأصول'!H82-IF('📋 سجل الأصول'!I82="",0,'📋 سجل الأصول'!I82))*'📋 سجل الأصول'!J82/365*MAX(0,MIN(EOMONTH(DATE(2026,12,1),0),IF('📋 سجل الأصول'!M82="",DATE(9999,12,31),'📋 سجل الأصول'!M82))-'📋 سجل الأصول'!G82+1))-MIN(('📋 سجل الأصول'!H82-IF('📋 سجل الأصول'!I82="",0,'📋 سجل الأصول'!I82)),('📋 سجل الأصول'!H82-IF('📋 سجل الأصول'!I82="",0,'📋 سجل الأصول'!I82))*'📋 سجل الأصول'!J82/365*MAX(0,MIN(EOMONTH(DATE(2026,12,1),-1),IF('📋 سجل الأصول'!M82="",DATE(9999,12,31),'📋 سجل الأصول'!M82))-'📋 سجل الأصول'!G82+1))),0))</f>
        <v/>
      </c>
    </row>
    <row r="83" spans="1:18" ht="24.75" customHeight="1" x14ac:dyDescent="0.25">
      <c r="A83" s="18" t="str">
        <f>IF('📋 سجل الأصول'!C83="","",'📋 سجل الأصول'!A83)</f>
        <v/>
      </c>
      <c r="B83" s="18" t="str">
        <f>IF('📋 سجل الأصول'!C83="","",'📋 سجل الأصول'!B83)</f>
        <v/>
      </c>
      <c r="C83" s="36" t="str">
        <f>IF('📋 سجل الأصول'!C83="","",'📋 سجل الأصول'!C83)</f>
        <v/>
      </c>
      <c r="D83" s="18" t="str">
        <f>IF('📋 سجل الأصول'!C83="","",'📋 سجل الأصول'!E83)</f>
        <v/>
      </c>
      <c r="E83" s="37" t="str">
        <f>IF('📋 سجل الأصول'!C83="","",'📋 سجل الأصول'!G83)</f>
        <v/>
      </c>
      <c r="F83" s="25" t="str">
        <f>IF('📋 سجل الأصول'!C83="","",'📋 سجل الأصول'!H83)</f>
        <v/>
      </c>
      <c r="G83" s="25" t="str">
        <f>IF('📋 سجل الأصول'!C83="","",IFERROR(MAX(0,MIN(('📋 سجل الأصول'!H83-IF('📋 سجل الأصول'!I83="",0,'📋 سجل الأصول'!I83)),('📋 سجل الأصول'!H83-IF('📋 سجل الأصول'!I83="",0,'📋 سجل الأصول'!I83))*'📋 سجل الأصول'!J83/365*MAX(0,MIN(EOMONTH(DATE(2026,1,1),0),IF('📋 سجل الأصول'!M83="",DATE(9999,12,31),'📋 سجل الأصول'!M83))-'📋 سجل الأصول'!G83+1))-MIN(('📋 سجل الأصول'!H83-IF('📋 سجل الأصول'!I83="",0,'📋 سجل الأصول'!I83)),('📋 سجل الأصول'!H83-IF('📋 سجل الأصول'!I83="",0,'📋 سجل الأصول'!I83))*'📋 سجل الأصول'!J83/365*MAX(0,MIN(EOMONTH(DATE(2026,1,1),-1),IF('📋 سجل الأصول'!M83="",DATE(9999,12,31),'📋 سجل الأصول'!M83))-'📋 سجل الأصول'!G83+1))),0))</f>
        <v/>
      </c>
      <c r="H83" s="25" t="str">
        <f>IF('📋 سجل الأصول'!C83="","",IFERROR(MAX(0,MIN(('📋 سجل الأصول'!H83-IF('📋 سجل الأصول'!I83="",0,'📋 سجل الأصول'!I83)),('📋 سجل الأصول'!H83-IF('📋 سجل الأصول'!I83="",0,'📋 سجل الأصول'!I83))*'📋 سجل الأصول'!J83/365*MAX(0,MIN(EOMONTH(DATE(2026,2,1),0),IF('📋 سجل الأصول'!M83="",DATE(9999,12,31),'📋 سجل الأصول'!M83))-'📋 سجل الأصول'!G83+1))-MIN(('📋 سجل الأصول'!H83-IF('📋 سجل الأصول'!I83="",0,'📋 سجل الأصول'!I83)),('📋 سجل الأصول'!H83-IF('📋 سجل الأصول'!I83="",0,'📋 سجل الأصول'!I83))*'📋 سجل الأصول'!J83/365*MAX(0,MIN(EOMONTH(DATE(2026,2,1),-1),IF('📋 سجل الأصول'!M83="",DATE(9999,12,31),'📋 سجل الأصول'!M83))-'📋 سجل الأصول'!G83+1))),0))</f>
        <v/>
      </c>
      <c r="I83" s="25" t="str">
        <f>IF('📋 سجل الأصول'!C83="","",IFERROR(MAX(0,MIN(('📋 سجل الأصول'!H83-IF('📋 سجل الأصول'!I83="",0,'📋 سجل الأصول'!I83)),('📋 سجل الأصول'!H83-IF('📋 سجل الأصول'!I83="",0,'📋 سجل الأصول'!I83))*'📋 سجل الأصول'!J83/365*MAX(0,MIN(EOMONTH(DATE(2026,3,1),0),IF('📋 سجل الأصول'!M83="",DATE(9999,12,31),'📋 سجل الأصول'!M83))-'📋 سجل الأصول'!G83+1))-MIN(('📋 سجل الأصول'!H83-IF('📋 سجل الأصول'!I83="",0,'📋 سجل الأصول'!I83)),('📋 سجل الأصول'!H83-IF('📋 سجل الأصول'!I83="",0,'📋 سجل الأصول'!I83))*'📋 سجل الأصول'!J83/365*MAX(0,MIN(EOMONTH(DATE(2026,3,1),-1),IF('📋 سجل الأصول'!M83="",DATE(9999,12,31),'📋 سجل الأصول'!M83))-'📋 سجل الأصول'!G83+1))),0))</f>
        <v/>
      </c>
      <c r="J83" s="25" t="str">
        <f>IF('📋 سجل الأصول'!C83="","",IFERROR(MAX(0,MIN(('📋 سجل الأصول'!H83-IF('📋 سجل الأصول'!I83="",0,'📋 سجل الأصول'!I83)),('📋 سجل الأصول'!H83-IF('📋 سجل الأصول'!I83="",0,'📋 سجل الأصول'!I83))*'📋 سجل الأصول'!J83/365*MAX(0,MIN(EOMONTH(DATE(2026,4,1),0),IF('📋 سجل الأصول'!M83="",DATE(9999,12,31),'📋 سجل الأصول'!M83))-'📋 سجل الأصول'!G83+1))-MIN(('📋 سجل الأصول'!H83-IF('📋 سجل الأصول'!I83="",0,'📋 سجل الأصول'!I83)),('📋 سجل الأصول'!H83-IF('📋 سجل الأصول'!I83="",0,'📋 سجل الأصول'!I83))*'📋 سجل الأصول'!J83/365*MAX(0,MIN(EOMONTH(DATE(2026,4,1),-1),IF('📋 سجل الأصول'!M83="",DATE(9999,12,31),'📋 سجل الأصول'!M83))-'📋 سجل الأصول'!G83+1))),0))</f>
        <v/>
      </c>
      <c r="K83" s="25" t="str">
        <f>IF('📋 سجل الأصول'!C83="","",IFERROR(MAX(0,MIN(('📋 سجل الأصول'!H83-IF('📋 سجل الأصول'!I83="",0,'📋 سجل الأصول'!I83)),('📋 سجل الأصول'!H83-IF('📋 سجل الأصول'!I83="",0,'📋 سجل الأصول'!I83))*'📋 سجل الأصول'!J83/365*MAX(0,MIN(EOMONTH(DATE(2026,5,1),0),IF('📋 سجل الأصول'!M83="",DATE(9999,12,31),'📋 سجل الأصول'!M83))-'📋 سجل الأصول'!G83+1))-MIN(('📋 سجل الأصول'!H83-IF('📋 سجل الأصول'!I83="",0,'📋 سجل الأصول'!I83)),('📋 سجل الأصول'!H83-IF('📋 سجل الأصول'!I83="",0,'📋 سجل الأصول'!I83))*'📋 سجل الأصول'!J83/365*MAX(0,MIN(EOMONTH(DATE(2026,5,1),-1),IF('📋 سجل الأصول'!M83="",DATE(9999,12,31),'📋 سجل الأصول'!M83))-'📋 سجل الأصول'!G83+1))),0))</f>
        <v/>
      </c>
      <c r="L83" s="25" t="str">
        <f>IF('📋 سجل الأصول'!C83="","",IFERROR(MAX(0,MIN(('📋 سجل الأصول'!H83-IF('📋 سجل الأصول'!I83="",0,'📋 سجل الأصول'!I83)),('📋 سجل الأصول'!H83-IF('📋 سجل الأصول'!I83="",0,'📋 سجل الأصول'!I83))*'📋 سجل الأصول'!J83/365*MAX(0,MIN(EOMONTH(DATE(2026,6,1),0),IF('📋 سجل الأصول'!M83="",DATE(9999,12,31),'📋 سجل الأصول'!M83))-'📋 سجل الأصول'!G83+1))-MIN(('📋 سجل الأصول'!H83-IF('📋 سجل الأصول'!I83="",0,'📋 سجل الأصول'!I83)),('📋 سجل الأصول'!H83-IF('📋 سجل الأصول'!I83="",0,'📋 سجل الأصول'!I83))*'📋 سجل الأصول'!J83/365*MAX(0,MIN(EOMONTH(DATE(2026,6,1),-1),IF('📋 سجل الأصول'!M83="",DATE(9999,12,31),'📋 سجل الأصول'!M83))-'📋 سجل الأصول'!G83+1))),0))</f>
        <v/>
      </c>
      <c r="M83" s="25" t="str">
        <f>IF('📋 سجل الأصول'!C83="","",IFERROR(MAX(0,MIN(('📋 سجل الأصول'!H83-IF('📋 سجل الأصول'!I83="",0,'📋 سجل الأصول'!I83)),('📋 سجل الأصول'!H83-IF('📋 سجل الأصول'!I83="",0,'📋 سجل الأصول'!I83))*'📋 سجل الأصول'!J83/365*MAX(0,MIN(EOMONTH(DATE(2026,7,1),0),IF('📋 سجل الأصول'!M83="",DATE(9999,12,31),'📋 سجل الأصول'!M83))-'📋 سجل الأصول'!G83+1))-MIN(('📋 سجل الأصول'!H83-IF('📋 سجل الأصول'!I83="",0,'📋 سجل الأصول'!I83)),('📋 سجل الأصول'!H83-IF('📋 سجل الأصول'!I83="",0,'📋 سجل الأصول'!I83))*'📋 سجل الأصول'!J83/365*MAX(0,MIN(EOMONTH(DATE(2026,7,1),-1),IF('📋 سجل الأصول'!M83="",DATE(9999,12,31),'📋 سجل الأصول'!M83))-'📋 سجل الأصول'!G83+1))),0))</f>
        <v/>
      </c>
      <c r="N83" s="25" t="str">
        <f>IF('📋 سجل الأصول'!C83="","",IFERROR(MAX(0,MIN(('📋 سجل الأصول'!H83-IF('📋 سجل الأصول'!I83="",0,'📋 سجل الأصول'!I83)),('📋 سجل الأصول'!H83-IF('📋 سجل الأصول'!I83="",0,'📋 سجل الأصول'!I83))*'📋 سجل الأصول'!J83/365*MAX(0,MIN(EOMONTH(DATE(2026,8,1),0),IF('📋 سجل الأصول'!M83="",DATE(9999,12,31),'📋 سجل الأصول'!M83))-'📋 سجل الأصول'!G83+1))-MIN(('📋 سجل الأصول'!H83-IF('📋 سجل الأصول'!I83="",0,'📋 سجل الأصول'!I83)),('📋 سجل الأصول'!H83-IF('📋 سجل الأصول'!I83="",0,'📋 سجل الأصول'!I83))*'📋 سجل الأصول'!J83/365*MAX(0,MIN(EOMONTH(DATE(2026,8,1),-1),IF('📋 سجل الأصول'!M83="",DATE(9999,12,31),'📋 سجل الأصول'!M83))-'📋 سجل الأصول'!G83+1))),0))</f>
        <v/>
      </c>
      <c r="O83" s="25" t="str">
        <f>IF('📋 سجل الأصول'!C83="","",IFERROR(MAX(0,MIN(('📋 سجل الأصول'!H83-IF('📋 سجل الأصول'!I83="",0,'📋 سجل الأصول'!I83)),('📋 سجل الأصول'!H83-IF('📋 سجل الأصول'!I83="",0,'📋 سجل الأصول'!I83))*'📋 سجل الأصول'!J83/365*MAX(0,MIN(EOMONTH(DATE(2026,9,1),0),IF('📋 سجل الأصول'!M83="",DATE(9999,12,31),'📋 سجل الأصول'!M83))-'📋 سجل الأصول'!G83+1))-MIN(('📋 سجل الأصول'!H83-IF('📋 سجل الأصول'!I83="",0,'📋 سجل الأصول'!I83)),('📋 سجل الأصول'!H83-IF('📋 سجل الأصول'!I83="",0,'📋 سجل الأصول'!I83))*'📋 سجل الأصول'!J83/365*MAX(0,MIN(EOMONTH(DATE(2026,9,1),-1),IF('📋 سجل الأصول'!M83="",DATE(9999,12,31),'📋 سجل الأصول'!M83))-'📋 سجل الأصول'!G83+1))),0))</f>
        <v/>
      </c>
      <c r="P83" s="25" t="str">
        <f>IF('📋 سجل الأصول'!C83="","",IFERROR(MAX(0,MIN(('📋 سجل الأصول'!H83-IF('📋 سجل الأصول'!I83="",0,'📋 سجل الأصول'!I83)),('📋 سجل الأصول'!H83-IF('📋 سجل الأصول'!I83="",0,'📋 سجل الأصول'!I83))*'📋 سجل الأصول'!J83/365*MAX(0,MIN(EOMONTH(DATE(2026,10,1),0),IF('📋 سجل الأصول'!M83="",DATE(9999,12,31),'📋 سجل الأصول'!M83))-'📋 سجل الأصول'!G83+1))-MIN(('📋 سجل الأصول'!H83-IF('📋 سجل الأصول'!I83="",0,'📋 سجل الأصول'!I83)),('📋 سجل الأصول'!H83-IF('📋 سجل الأصول'!I83="",0,'📋 سجل الأصول'!I83))*'📋 سجل الأصول'!J83/365*MAX(0,MIN(EOMONTH(DATE(2026,10,1),-1),IF('📋 سجل الأصول'!M83="",DATE(9999,12,31),'📋 سجل الأصول'!M83))-'📋 سجل الأصول'!G83+1))),0))</f>
        <v/>
      </c>
      <c r="Q83" s="25" t="str">
        <f>IF('📋 سجل الأصول'!C83="","",IFERROR(MAX(0,MIN(('📋 سجل الأصول'!H83-IF('📋 سجل الأصول'!I83="",0,'📋 سجل الأصول'!I83)),('📋 سجل الأصول'!H83-IF('📋 سجل الأصول'!I83="",0,'📋 سجل الأصول'!I83))*'📋 سجل الأصول'!J83/365*MAX(0,MIN(EOMONTH(DATE(2026,11,1),0),IF('📋 سجل الأصول'!M83="",DATE(9999,12,31),'📋 سجل الأصول'!M83))-'📋 سجل الأصول'!G83+1))-MIN(('📋 سجل الأصول'!H83-IF('📋 سجل الأصول'!I83="",0,'📋 سجل الأصول'!I83)),('📋 سجل الأصول'!H83-IF('📋 سجل الأصول'!I83="",0,'📋 سجل الأصول'!I83))*'📋 سجل الأصول'!J83/365*MAX(0,MIN(EOMONTH(DATE(2026,11,1),-1),IF('📋 سجل الأصول'!M83="",DATE(9999,12,31),'📋 سجل الأصول'!M83))-'📋 سجل الأصول'!G83+1))),0))</f>
        <v/>
      </c>
      <c r="R83" s="25" t="str">
        <f>IF('📋 سجل الأصول'!C83="","",IFERROR(MAX(0,MIN(('📋 سجل الأصول'!H83-IF('📋 سجل الأصول'!I83="",0,'📋 سجل الأصول'!I83)),('📋 سجل الأصول'!H83-IF('📋 سجل الأصول'!I83="",0,'📋 سجل الأصول'!I83))*'📋 سجل الأصول'!J83/365*MAX(0,MIN(EOMONTH(DATE(2026,12,1),0),IF('📋 سجل الأصول'!M83="",DATE(9999,12,31),'📋 سجل الأصول'!M83))-'📋 سجل الأصول'!G83+1))-MIN(('📋 سجل الأصول'!H83-IF('📋 سجل الأصول'!I83="",0,'📋 سجل الأصول'!I83)),('📋 سجل الأصول'!H83-IF('📋 سجل الأصول'!I83="",0,'📋 سجل الأصول'!I83))*'📋 سجل الأصول'!J83/365*MAX(0,MIN(EOMONTH(DATE(2026,12,1),-1),IF('📋 سجل الأصول'!M83="",DATE(9999,12,31),'📋 سجل الأصول'!M83))-'📋 سجل الأصول'!G83+1))),0))</f>
        <v/>
      </c>
    </row>
    <row r="84" spans="1:18" ht="24.75" customHeight="1" x14ac:dyDescent="0.25">
      <c r="A84" s="26" t="str">
        <f>IF('📋 سجل الأصول'!C84="","",'📋 سجل الأصول'!A84)</f>
        <v/>
      </c>
      <c r="B84" s="26" t="str">
        <f>IF('📋 سجل الأصول'!C84="","",'📋 سجل الأصول'!B84)</f>
        <v/>
      </c>
      <c r="C84" s="38" t="str">
        <f>IF('📋 سجل الأصول'!C84="","",'📋 سجل الأصول'!C84)</f>
        <v/>
      </c>
      <c r="D84" s="26" t="str">
        <f>IF('📋 سجل الأصول'!C84="","",'📋 سجل الأصول'!E84)</f>
        <v/>
      </c>
      <c r="E84" s="39" t="str">
        <f>IF('📋 سجل الأصول'!C84="","",'📋 سجل الأصول'!G84)</f>
        <v/>
      </c>
      <c r="F84" s="33" t="str">
        <f>IF('📋 سجل الأصول'!C84="","",'📋 سجل الأصول'!H84)</f>
        <v/>
      </c>
      <c r="G84" s="33" t="str">
        <f>IF('📋 سجل الأصول'!C84="","",IFERROR(MAX(0,MIN(('📋 سجل الأصول'!H84-IF('📋 سجل الأصول'!I84="",0,'📋 سجل الأصول'!I84)),('📋 سجل الأصول'!H84-IF('📋 سجل الأصول'!I84="",0,'📋 سجل الأصول'!I84))*'📋 سجل الأصول'!J84/365*MAX(0,MIN(EOMONTH(DATE(2026,1,1),0),IF('📋 سجل الأصول'!M84="",DATE(9999,12,31),'📋 سجل الأصول'!M84))-'📋 سجل الأصول'!G84+1))-MIN(('📋 سجل الأصول'!H84-IF('📋 سجل الأصول'!I84="",0,'📋 سجل الأصول'!I84)),('📋 سجل الأصول'!H84-IF('📋 سجل الأصول'!I84="",0,'📋 سجل الأصول'!I84))*'📋 سجل الأصول'!J84/365*MAX(0,MIN(EOMONTH(DATE(2026,1,1),-1),IF('📋 سجل الأصول'!M84="",DATE(9999,12,31),'📋 سجل الأصول'!M84))-'📋 سجل الأصول'!G84+1))),0))</f>
        <v/>
      </c>
      <c r="H84" s="33" t="str">
        <f>IF('📋 سجل الأصول'!C84="","",IFERROR(MAX(0,MIN(('📋 سجل الأصول'!H84-IF('📋 سجل الأصول'!I84="",0,'📋 سجل الأصول'!I84)),('📋 سجل الأصول'!H84-IF('📋 سجل الأصول'!I84="",0,'📋 سجل الأصول'!I84))*'📋 سجل الأصول'!J84/365*MAX(0,MIN(EOMONTH(DATE(2026,2,1),0),IF('📋 سجل الأصول'!M84="",DATE(9999,12,31),'📋 سجل الأصول'!M84))-'📋 سجل الأصول'!G84+1))-MIN(('📋 سجل الأصول'!H84-IF('📋 سجل الأصول'!I84="",0,'📋 سجل الأصول'!I84)),('📋 سجل الأصول'!H84-IF('📋 سجل الأصول'!I84="",0,'📋 سجل الأصول'!I84))*'📋 سجل الأصول'!J84/365*MAX(0,MIN(EOMONTH(DATE(2026,2,1),-1),IF('📋 سجل الأصول'!M84="",DATE(9999,12,31),'📋 سجل الأصول'!M84))-'📋 سجل الأصول'!G84+1))),0))</f>
        <v/>
      </c>
      <c r="I84" s="33" t="str">
        <f>IF('📋 سجل الأصول'!C84="","",IFERROR(MAX(0,MIN(('📋 سجل الأصول'!H84-IF('📋 سجل الأصول'!I84="",0,'📋 سجل الأصول'!I84)),('📋 سجل الأصول'!H84-IF('📋 سجل الأصول'!I84="",0,'📋 سجل الأصول'!I84))*'📋 سجل الأصول'!J84/365*MAX(0,MIN(EOMONTH(DATE(2026,3,1),0),IF('📋 سجل الأصول'!M84="",DATE(9999,12,31),'📋 سجل الأصول'!M84))-'📋 سجل الأصول'!G84+1))-MIN(('📋 سجل الأصول'!H84-IF('📋 سجل الأصول'!I84="",0,'📋 سجل الأصول'!I84)),('📋 سجل الأصول'!H84-IF('📋 سجل الأصول'!I84="",0,'📋 سجل الأصول'!I84))*'📋 سجل الأصول'!J84/365*MAX(0,MIN(EOMONTH(DATE(2026,3,1),-1),IF('📋 سجل الأصول'!M84="",DATE(9999,12,31),'📋 سجل الأصول'!M84))-'📋 سجل الأصول'!G84+1))),0))</f>
        <v/>
      </c>
      <c r="J84" s="33" t="str">
        <f>IF('📋 سجل الأصول'!C84="","",IFERROR(MAX(0,MIN(('📋 سجل الأصول'!H84-IF('📋 سجل الأصول'!I84="",0,'📋 سجل الأصول'!I84)),('📋 سجل الأصول'!H84-IF('📋 سجل الأصول'!I84="",0,'📋 سجل الأصول'!I84))*'📋 سجل الأصول'!J84/365*MAX(0,MIN(EOMONTH(DATE(2026,4,1),0),IF('📋 سجل الأصول'!M84="",DATE(9999,12,31),'📋 سجل الأصول'!M84))-'📋 سجل الأصول'!G84+1))-MIN(('📋 سجل الأصول'!H84-IF('📋 سجل الأصول'!I84="",0,'📋 سجل الأصول'!I84)),('📋 سجل الأصول'!H84-IF('📋 سجل الأصول'!I84="",0,'📋 سجل الأصول'!I84))*'📋 سجل الأصول'!J84/365*MAX(0,MIN(EOMONTH(DATE(2026,4,1),-1),IF('📋 سجل الأصول'!M84="",DATE(9999,12,31),'📋 سجل الأصول'!M84))-'📋 سجل الأصول'!G84+1))),0))</f>
        <v/>
      </c>
      <c r="K84" s="33" t="str">
        <f>IF('📋 سجل الأصول'!C84="","",IFERROR(MAX(0,MIN(('📋 سجل الأصول'!H84-IF('📋 سجل الأصول'!I84="",0,'📋 سجل الأصول'!I84)),('📋 سجل الأصول'!H84-IF('📋 سجل الأصول'!I84="",0,'📋 سجل الأصول'!I84))*'📋 سجل الأصول'!J84/365*MAX(0,MIN(EOMONTH(DATE(2026,5,1),0),IF('📋 سجل الأصول'!M84="",DATE(9999,12,31),'📋 سجل الأصول'!M84))-'📋 سجل الأصول'!G84+1))-MIN(('📋 سجل الأصول'!H84-IF('📋 سجل الأصول'!I84="",0,'📋 سجل الأصول'!I84)),('📋 سجل الأصول'!H84-IF('📋 سجل الأصول'!I84="",0,'📋 سجل الأصول'!I84))*'📋 سجل الأصول'!J84/365*MAX(0,MIN(EOMONTH(DATE(2026,5,1),-1),IF('📋 سجل الأصول'!M84="",DATE(9999,12,31),'📋 سجل الأصول'!M84))-'📋 سجل الأصول'!G84+1))),0))</f>
        <v/>
      </c>
      <c r="L84" s="33" t="str">
        <f>IF('📋 سجل الأصول'!C84="","",IFERROR(MAX(0,MIN(('📋 سجل الأصول'!H84-IF('📋 سجل الأصول'!I84="",0,'📋 سجل الأصول'!I84)),('📋 سجل الأصول'!H84-IF('📋 سجل الأصول'!I84="",0,'📋 سجل الأصول'!I84))*'📋 سجل الأصول'!J84/365*MAX(0,MIN(EOMONTH(DATE(2026,6,1),0),IF('📋 سجل الأصول'!M84="",DATE(9999,12,31),'📋 سجل الأصول'!M84))-'📋 سجل الأصول'!G84+1))-MIN(('📋 سجل الأصول'!H84-IF('📋 سجل الأصول'!I84="",0,'📋 سجل الأصول'!I84)),('📋 سجل الأصول'!H84-IF('📋 سجل الأصول'!I84="",0,'📋 سجل الأصول'!I84))*'📋 سجل الأصول'!J84/365*MAX(0,MIN(EOMONTH(DATE(2026,6,1),-1),IF('📋 سجل الأصول'!M84="",DATE(9999,12,31),'📋 سجل الأصول'!M84))-'📋 سجل الأصول'!G84+1))),0))</f>
        <v/>
      </c>
      <c r="M84" s="33" t="str">
        <f>IF('📋 سجل الأصول'!C84="","",IFERROR(MAX(0,MIN(('📋 سجل الأصول'!H84-IF('📋 سجل الأصول'!I84="",0,'📋 سجل الأصول'!I84)),('📋 سجل الأصول'!H84-IF('📋 سجل الأصول'!I84="",0,'📋 سجل الأصول'!I84))*'📋 سجل الأصول'!J84/365*MAX(0,MIN(EOMONTH(DATE(2026,7,1),0),IF('📋 سجل الأصول'!M84="",DATE(9999,12,31),'📋 سجل الأصول'!M84))-'📋 سجل الأصول'!G84+1))-MIN(('📋 سجل الأصول'!H84-IF('📋 سجل الأصول'!I84="",0,'📋 سجل الأصول'!I84)),('📋 سجل الأصول'!H84-IF('📋 سجل الأصول'!I84="",0,'📋 سجل الأصول'!I84))*'📋 سجل الأصول'!J84/365*MAX(0,MIN(EOMONTH(DATE(2026,7,1),-1),IF('📋 سجل الأصول'!M84="",DATE(9999,12,31),'📋 سجل الأصول'!M84))-'📋 سجل الأصول'!G84+1))),0))</f>
        <v/>
      </c>
      <c r="N84" s="33" t="str">
        <f>IF('📋 سجل الأصول'!C84="","",IFERROR(MAX(0,MIN(('📋 سجل الأصول'!H84-IF('📋 سجل الأصول'!I84="",0,'📋 سجل الأصول'!I84)),('📋 سجل الأصول'!H84-IF('📋 سجل الأصول'!I84="",0,'📋 سجل الأصول'!I84))*'📋 سجل الأصول'!J84/365*MAX(0,MIN(EOMONTH(DATE(2026,8,1),0),IF('📋 سجل الأصول'!M84="",DATE(9999,12,31),'📋 سجل الأصول'!M84))-'📋 سجل الأصول'!G84+1))-MIN(('📋 سجل الأصول'!H84-IF('📋 سجل الأصول'!I84="",0,'📋 سجل الأصول'!I84)),('📋 سجل الأصول'!H84-IF('📋 سجل الأصول'!I84="",0,'📋 سجل الأصول'!I84))*'📋 سجل الأصول'!J84/365*MAX(0,MIN(EOMONTH(DATE(2026,8,1),-1),IF('📋 سجل الأصول'!M84="",DATE(9999,12,31),'📋 سجل الأصول'!M84))-'📋 سجل الأصول'!G84+1))),0))</f>
        <v/>
      </c>
      <c r="O84" s="33" t="str">
        <f>IF('📋 سجل الأصول'!C84="","",IFERROR(MAX(0,MIN(('📋 سجل الأصول'!H84-IF('📋 سجل الأصول'!I84="",0,'📋 سجل الأصول'!I84)),('📋 سجل الأصول'!H84-IF('📋 سجل الأصول'!I84="",0,'📋 سجل الأصول'!I84))*'📋 سجل الأصول'!J84/365*MAX(0,MIN(EOMONTH(DATE(2026,9,1),0),IF('📋 سجل الأصول'!M84="",DATE(9999,12,31),'📋 سجل الأصول'!M84))-'📋 سجل الأصول'!G84+1))-MIN(('📋 سجل الأصول'!H84-IF('📋 سجل الأصول'!I84="",0,'📋 سجل الأصول'!I84)),('📋 سجل الأصول'!H84-IF('📋 سجل الأصول'!I84="",0,'📋 سجل الأصول'!I84))*'📋 سجل الأصول'!J84/365*MAX(0,MIN(EOMONTH(DATE(2026,9,1),-1),IF('📋 سجل الأصول'!M84="",DATE(9999,12,31),'📋 سجل الأصول'!M84))-'📋 سجل الأصول'!G84+1))),0))</f>
        <v/>
      </c>
      <c r="P84" s="33" t="str">
        <f>IF('📋 سجل الأصول'!C84="","",IFERROR(MAX(0,MIN(('📋 سجل الأصول'!H84-IF('📋 سجل الأصول'!I84="",0,'📋 سجل الأصول'!I84)),('📋 سجل الأصول'!H84-IF('📋 سجل الأصول'!I84="",0,'📋 سجل الأصول'!I84))*'📋 سجل الأصول'!J84/365*MAX(0,MIN(EOMONTH(DATE(2026,10,1),0),IF('📋 سجل الأصول'!M84="",DATE(9999,12,31),'📋 سجل الأصول'!M84))-'📋 سجل الأصول'!G84+1))-MIN(('📋 سجل الأصول'!H84-IF('📋 سجل الأصول'!I84="",0,'📋 سجل الأصول'!I84)),('📋 سجل الأصول'!H84-IF('📋 سجل الأصول'!I84="",0,'📋 سجل الأصول'!I84))*'📋 سجل الأصول'!J84/365*MAX(0,MIN(EOMONTH(DATE(2026,10,1),-1),IF('📋 سجل الأصول'!M84="",DATE(9999,12,31),'📋 سجل الأصول'!M84))-'📋 سجل الأصول'!G84+1))),0))</f>
        <v/>
      </c>
      <c r="Q84" s="33" t="str">
        <f>IF('📋 سجل الأصول'!C84="","",IFERROR(MAX(0,MIN(('📋 سجل الأصول'!H84-IF('📋 سجل الأصول'!I84="",0,'📋 سجل الأصول'!I84)),('📋 سجل الأصول'!H84-IF('📋 سجل الأصول'!I84="",0,'📋 سجل الأصول'!I84))*'📋 سجل الأصول'!J84/365*MAX(0,MIN(EOMONTH(DATE(2026,11,1),0),IF('📋 سجل الأصول'!M84="",DATE(9999,12,31),'📋 سجل الأصول'!M84))-'📋 سجل الأصول'!G84+1))-MIN(('📋 سجل الأصول'!H84-IF('📋 سجل الأصول'!I84="",0,'📋 سجل الأصول'!I84)),('📋 سجل الأصول'!H84-IF('📋 سجل الأصول'!I84="",0,'📋 سجل الأصول'!I84))*'📋 سجل الأصول'!J84/365*MAX(0,MIN(EOMONTH(DATE(2026,11,1),-1),IF('📋 سجل الأصول'!M84="",DATE(9999,12,31),'📋 سجل الأصول'!M84))-'📋 سجل الأصول'!G84+1))),0))</f>
        <v/>
      </c>
      <c r="R84" s="33" t="str">
        <f>IF('📋 سجل الأصول'!C84="","",IFERROR(MAX(0,MIN(('📋 سجل الأصول'!H84-IF('📋 سجل الأصول'!I84="",0,'📋 سجل الأصول'!I84)),('📋 سجل الأصول'!H84-IF('📋 سجل الأصول'!I84="",0,'📋 سجل الأصول'!I84))*'📋 سجل الأصول'!J84/365*MAX(0,MIN(EOMONTH(DATE(2026,12,1),0),IF('📋 سجل الأصول'!M84="",DATE(9999,12,31),'📋 سجل الأصول'!M84))-'📋 سجل الأصول'!G84+1))-MIN(('📋 سجل الأصول'!H84-IF('📋 سجل الأصول'!I84="",0,'📋 سجل الأصول'!I84)),('📋 سجل الأصول'!H84-IF('📋 سجل الأصول'!I84="",0,'📋 سجل الأصول'!I84))*'📋 سجل الأصول'!J84/365*MAX(0,MIN(EOMONTH(DATE(2026,12,1),-1),IF('📋 سجل الأصول'!M84="",DATE(9999,12,31),'📋 سجل الأصول'!M84))-'📋 سجل الأصول'!G84+1))),0))</f>
        <v/>
      </c>
    </row>
    <row r="85" spans="1:18" ht="24.75" customHeight="1" x14ac:dyDescent="0.25">
      <c r="A85" s="18" t="str">
        <f>IF('📋 سجل الأصول'!C85="","",'📋 سجل الأصول'!A85)</f>
        <v/>
      </c>
      <c r="B85" s="18" t="str">
        <f>IF('📋 سجل الأصول'!C85="","",'📋 سجل الأصول'!B85)</f>
        <v/>
      </c>
      <c r="C85" s="36" t="str">
        <f>IF('📋 سجل الأصول'!C85="","",'📋 سجل الأصول'!C85)</f>
        <v/>
      </c>
      <c r="D85" s="18" t="str">
        <f>IF('📋 سجل الأصول'!C85="","",'📋 سجل الأصول'!E85)</f>
        <v/>
      </c>
      <c r="E85" s="37" t="str">
        <f>IF('📋 سجل الأصول'!C85="","",'📋 سجل الأصول'!G85)</f>
        <v/>
      </c>
      <c r="F85" s="25" t="str">
        <f>IF('📋 سجل الأصول'!C85="","",'📋 سجل الأصول'!H85)</f>
        <v/>
      </c>
      <c r="G85" s="25" t="str">
        <f>IF('📋 سجل الأصول'!C85="","",IFERROR(MAX(0,MIN(('📋 سجل الأصول'!H85-IF('📋 سجل الأصول'!I85="",0,'📋 سجل الأصول'!I85)),('📋 سجل الأصول'!H85-IF('📋 سجل الأصول'!I85="",0,'📋 سجل الأصول'!I85))*'📋 سجل الأصول'!J85/365*MAX(0,MIN(EOMONTH(DATE(2026,1,1),0),IF('📋 سجل الأصول'!M85="",DATE(9999,12,31),'📋 سجل الأصول'!M85))-'📋 سجل الأصول'!G85+1))-MIN(('📋 سجل الأصول'!H85-IF('📋 سجل الأصول'!I85="",0,'📋 سجل الأصول'!I85)),('📋 سجل الأصول'!H85-IF('📋 سجل الأصول'!I85="",0,'📋 سجل الأصول'!I85))*'📋 سجل الأصول'!J85/365*MAX(0,MIN(EOMONTH(DATE(2026,1,1),-1),IF('📋 سجل الأصول'!M85="",DATE(9999,12,31),'📋 سجل الأصول'!M85))-'📋 سجل الأصول'!G85+1))),0))</f>
        <v/>
      </c>
      <c r="H85" s="25" t="str">
        <f>IF('📋 سجل الأصول'!C85="","",IFERROR(MAX(0,MIN(('📋 سجل الأصول'!H85-IF('📋 سجل الأصول'!I85="",0,'📋 سجل الأصول'!I85)),('📋 سجل الأصول'!H85-IF('📋 سجل الأصول'!I85="",0,'📋 سجل الأصول'!I85))*'📋 سجل الأصول'!J85/365*MAX(0,MIN(EOMONTH(DATE(2026,2,1),0),IF('📋 سجل الأصول'!M85="",DATE(9999,12,31),'📋 سجل الأصول'!M85))-'📋 سجل الأصول'!G85+1))-MIN(('📋 سجل الأصول'!H85-IF('📋 سجل الأصول'!I85="",0,'📋 سجل الأصول'!I85)),('📋 سجل الأصول'!H85-IF('📋 سجل الأصول'!I85="",0,'📋 سجل الأصول'!I85))*'📋 سجل الأصول'!J85/365*MAX(0,MIN(EOMONTH(DATE(2026,2,1),-1),IF('📋 سجل الأصول'!M85="",DATE(9999,12,31),'📋 سجل الأصول'!M85))-'📋 سجل الأصول'!G85+1))),0))</f>
        <v/>
      </c>
      <c r="I85" s="25" t="str">
        <f>IF('📋 سجل الأصول'!C85="","",IFERROR(MAX(0,MIN(('📋 سجل الأصول'!H85-IF('📋 سجل الأصول'!I85="",0,'📋 سجل الأصول'!I85)),('📋 سجل الأصول'!H85-IF('📋 سجل الأصول'!I85="",0,'📋 سجل الأصول'!I85))*'📋 سجل الأصول'!J85/365*MAX(0,MIN(EOMONTH(DATE(2026,3,1),0),IF('📋 سجل الأصول'!M85="",DATE(9999,12,31),'📋 سجل الأصول'!M85))-'📋 سجل الأصول'!G85+1))-MIN(('📋 سجل الأصول'!H85-IF('📋 سجل الأصول'!I85="",0,'📋 سجل الأصول'!I85)),('📋 سجل الأصول'!H85-IF('📋 سجل الأصول'!I85="",0,'📋 سجل الأصول'!I85))*'📋 سجل الأصول'!J85/365*MAX(0,MIN(EOMONTH(DATE(2026,3,1),-1),IF('📋 سجل الأصول'!M85="",DATE(9999,12,31),'📋 سجل الأصول'!M85))-'📋 سجل الأصول'!G85+1))),0))</f>
        <v/>
      </c>
      <c r="J85" s="25" t="str">
        <f>IF('📋 سجل الأصول'!C85="","",IFERROR(MAX(0,MIN(('📋 سجل الأصول'!H85-IF('📋 سجل الأصول'!I85="",0,'📋 سجل الأصول'!I85)),('📋 سجل الأصول'!H85-IF('📋 سجل الأصول'!I85="",0,'📋 سجل الأصول'!I85))*'📋 سجل الأصول'!J85/365*MAX(0,MIN(EOMONTH(DATE(2026,4,1),0),IF('📋 سجل الأصول'!M85="",DATE(9999,12,31),'📋 سجل الأصول'!M85))-'📋 سجل الأصول'!G85+1))-MIN(('📋 سجل الأصول'!H85-IF('📋 سجل الأصول'!I85="",0,'📋 سجل الأصول'!I85)),('📋 سجل الأصول'!H85-IF('📋 سجل الأصول'!I85="",0,'📋 سجل الأصول'!I85))*'📋 سجل الأصول'!J85/365*MAX(0,MIN(EOMONTH(DATE(2026,4,1),-1),IF('📋 سجل الأصول'!M85="",DATE(9999,12,31),'📋 سجل الأصول'!M85))-'📋 سجل الأصول'!G85+1))),0))</f>
        <v/>
      </c>
      <c r="K85" s="25" t="str">
        <f>IF('📋 سجل الأصول'!C85="","",IFERROR(MAX(0,MIN(('📋 سجل الأصول'!H85-IF('📋 سجل الأصول'!I85="",0,'📋 سجل الأصول'!I85)),('📋 سجل الأصول'!H85-IF('📋 سجل الأصول'!I85="",0,'📋 سجل الأصول'!I85))*'📋 سجل الأصول'!J85/365*MAX(0,MIN(EOMONTH(DATE(2026,5,1),0),IF('📋 سجل الأصول'!M85="",DATE(9999,12,31),'📋 سجل الأصول'!M85))-'📋 سجل الأصول'!G85+1))-MIN(('📋 سجل الأصول'!H85-IF('📋 سجل الأصول'!I85="",0,'📋 سجل الأصول'!I85)),('📋 سجل الأصول'!H85-IF('📋 سجل الأصول'!I85="",0,'📋 سجل الأصول'!I85))*'📋 سجل الأصول'!J85/365*MAX(0,MIN(EOMONTH(DATE(2026,5,1),-1),IF('📋 سجل الأصول'!M85="",DATE(9999,12,31),'📋 سجل الأصول'!M85))-'📋 سجل الأصول'!G85+1))),0))</f>
        <v/>
      </c>
      <c r="L85" s="25" t="str">
        <f>IF('📋 سجل الأصول'!C85="","",IFERROR(MAX(0,MIN(('📋 سجل الأصول'!H85-IF('📋 سجل الأصول'!I85="",0,'📋 سجل الأصول'!I85)),('📋 سجل الأصول'!H85-IF('📋 سجل الأصول'!I85="",0,'📋 سجل الأصول'!I85))*'📋 سجل الأصول'!J85/365*MAX(0,MIN(EOMONTH(DATE(2026,6,1),0),IF('📋 سجل الأصول'!M85="",DATE(9999,12,31),'📋 سجل الأصول'!M85))-'📋 سجل الأصول'!G85+1))-MIN(('📋 سجل الأصول'!H85-IF('📋 سجل الأصول'!I85="",0,'📋 سجل الأصول'!I85)),('📋 سجل الأصول'!H85-IF('📋 سجل الأصول'!I85="",0,'📋 سجل الأصول'!I85))*'📋 سجل الأصول'!J85/365*MAX(0,MIN(EOMONTH(DATE(2026,6,1),-1),IF('📋 سجل الأصول'!M85="",DATE(9999,12,31),'📋 سجل الأصول'!M85))-'📋 سجل الأصول'!G85+1))),0))</f>
        <v/>
      </c>
      <c r="M85" s="25" t="str">
        <f>IF('📋 سجل الأصول'!C85="","",IFERROR(MAX(0,MIN(('📋 سجل الأصول'!H85-IF('📋 سجل الأصول'!I85="",0,'📋 سجل الأصول'!I85)),('📋 سجل الأصول'!H85-IF('📋 سجل الأصول'!I85="",0,'📋 سجل الأصول'!I85))*'📋 سجل الأصول'!J85/365*MAX(0,MIN(EOMONTH(DATE(2026,7,1),0),IF('📋 سجل الأصول'!M85="",DATE(9999,12,31),'📋 سجل الأصول'!M85))-'📋 سجل الأصول'!G85+1))-MIN(('📋 سجل الأصول'!H85-IF('📋 سجل الأصول'!I85="",0,'📋 سجل الأصول'!I85)),('📋 سجل الأصول'!H85-IF('📋 سجل الأصول'!I85="",0,'📋 سجل الأصول'!I85))*'📋 سجل الأصول'!J85/365*MAX(0,MIN(EOMONTH(DATE(2026,7,1),-1),IF('📋 سجل الأصول'!M85="",DATE(9999,12,31),'📋 سجل الأصول'!M85))-'📋 سجل الأصول'!G85+1))),0))</f>
        <v/>
      </c>
      <c r="N85" s="25" t="str">
        <f>IF('📋 سجل الأصول'!C85="","",IFERROR(MAX(0,MIN(('📋 سجل الأصول'!H85-IF('📋 سجل الأصول'!I85="",0,'📋 سجل الأصول'!I85)),('📋 سجل الأصول'!H85-IF('📋 سجل الأصول'!I85="",0,'📋 سجل الأصول'!I85))*'📋 سجل الأصول'!J85/365*MAX(0,MIN(EOMONTH(DATE(2026,8,1),0),IF('📋 سجل الأصول'!M85="",DATE(9999,12,31),'📋 سجل الأصول'!M85))-'📋 سجل الأصول'!G85+1))-MIN(('📋 سجل الأصول'!H85-IF('📋 سجل الأصول'!I85="",0,'📋 سجل الأصول'!I85)),('📋 سجل الأصول'!H85-IF('📋 سجل الأصول'!I85="",0,'📋 سجل الأصول'!I85))*'📋 سجل الأصول'!J85/365*MAX(0,MIN(EOMONTH(DATE(2026,8,1),-1),IF('📋 سجل الأصول'!M85="",DATE(9999,12,31),'📋 سجل الأصول'!M85))-'📋 سجل الأصول'!G85+1))),0))</f>
        <v/>
      </c>
      <c r="O85" s="25" t="str">
        <f>IF('📋 سجل الأصول'!C85="","",IFERROR(MAX(0,MIN(('📋 سجل الأصول'!H85-IF('📋 سجل الأصول'!I85="",0,'📋 سجل الأصول'!I85)),('📋 سجل الأصول'!H85-IF('📋 سجل الأصول'!I85="",0,'📋 سجل الأصول'!I85))*'📋 سجل الأصول'!J85/365*MAX(0,MIN(EOMONTH(DATE(2026,9,1),0),IF('📋 سجل الأصول'!M85="",DATE(9999,12,31),'📋 سجل الأصول'!M85))-'📋 سجل الأصول'!G85+1))-MIN(('📋 سجل الأصول'!H85-IF('📋 سجل الأصول'!I85="",0,'📋 سجل الأصول'!I85)),('📋 سجل الأصول'!H85-IF('📋 سجل الأصول'!I85="",0,'📋 سجل الأصول'!I85))*'📋 سجل الأصول'!J85/365*MAX(0,MIN(EOMONTH(DATE(2026,9,1),-1),IF('📋 سجل الأصول'!M85="",DATE(9999,12,31),'📋 سجل الأصول'!M85))-'📋 سجل الأصول'!G85+1))),0))</f>
        <v/>
      </c>
      <c r="P85" s="25" t="str">
        <f>IF('📋 سجل الأصول'!C85="","",IFERROR(MAX(0,MIN(('📋 سجل الأصول'!H85-IF('📋 سجل الأصول'!I85="",0,'📋 سجل الأصول'!I85)),('📋 سجل الأصول'!H85-IF('📋 سجل الأصول'!I85="",0,'📋 سجل الأصول'!I85))*'📋 سجل الأصول'!J85/365*MAX(0,MIN(EOMONTH(DATE(2026,10,1),0),IF('📋 سجل الأصول'!M85="",DATE(9999,12,31),'📋 سجل الأصول'!M85))-'📋 سجل الأصول'!G85+1))-MIN(('📋 سجل الأصول'!H85-IF('📋 سجل الأصول'!I85="",0,'📋 سجل الأصول'!I85)),('📋 سجل الأصول'!H85-IF('📋 سجل الأصول'!I85="",0,'📋 سجل الأصول'!I85))*'📋 سجل الأصول'!J85/365*MAX(0,MIN(EOMONTH(DATE(2026,10,1),-1),IF('📋 سجل الأصول'!M85="",DATE(9999,12,31),'📋 سجل الأصول'!M85))-'📋 سجل الأصول'!G85+1))),0))</f>
        <v/>
      </c>
      <c r="Q85" s="25" t="str">
        <f>IF('📋 سجل الأصول'!C85="","",IFERROR(MAX(0,MIN(('📋 سجل الأصول'!H85-IF('📋 سجل الأصول'!I85="",0,'📋 سجل الأصول'!I85)),('📋 سجل الأصول'!H85-IF('📋 سجل الأصول'!I85="",0,'📋 سجل الأصول'!I85))*'📋 سجل الأصول'!J85/365*MAX(0,MIN(EOMONTH(DATE(2026,11,1),0),IF('📋 سجل الأصول'!M85="",DATE(9999,12,31),'📋 سجل الأصول'!M85))-'📋 سجل الأصول'!G85+1))-MIN(('📋 سجل الأصول'!H85-IF('📋 سجل الأصول'!I85="",0,'📋 سجل الأصول'!I85)),('📋 سجل الأصول'!H85-IF('📋 سجل الأصول'!I85="",0,'📋 سجل الأصول'!I85))*'📋 سجل الأصول'!J85/365*MAX(0,MIN(EOMONTH(DATE(2026,11,1),-1),IF('📋 سجل الأصول'!M85="",DATE(9999,12,31),'📋 سجل الأصول'!M85))-'📋 سجل الأصول'!G85+1))),0))</f>
        <v/>
      </c>
      <c r="R85" s="25" t="str">
        <f>IF('📋 سجل الأصول'!C85="","",IFERROR(MAX(0,MIN(('📋 سجل الأصول'!H85-IF('📋 سجل الأصول'!I85="",0,'📋 سجل الأصول'!I85)),('📋 سجل الأصول'!H85-IF('📋 سجل الأصول'!I85="",0,'📋 سجل الأصول'!I85))*'📋 سجل الأصول'!J85/365*MAX(0,MIN(EOMONTH(DATE(2026,12,1),0),IF('📋 سجل الأصول'!M85="",DATE(9999,12,31),'📋 سجل الأصول'!M85))-'📋 سجل الأصول'!G85+1))-MIN(('📋 سجل الأصول'!H85-IF('📋 سجل الأصول'!I85="",0,'📋 سجل الأصول'!I85)),('📋 سجل الأصول'!H85-IF('📋 سجل الأصول'!I85="",0,'📋 سجل الأصول'!I85))*'📋 سجل الأصول'!J85/365*MAX(0,MIN(EOMONTH(DATE(2026,12,1),-1),IF('📋 سجل الأصول'!M85="",DATE(9999,12,31),'📋 سجل الأصول'!M85))-'📋 سجل الأصول'!G85+1))),0))</f>
        <v/>
      </c>
    </row>
    <row r="86" spans="1:18" ht="24.75" customHeight="1" x14ac:dyDescent="0.25">
      <c r="A86" s="26" t="str">
        <f>IF('📋 سجل الأصول'!C86="","",'📋 سجل الأصول'!A86)</f>
        <v/>
      </c>
      <c r="B86" s="26" t="str">
        <f>IF('📋 سجل الأصول'!C86="","",'📋 سجل الأصول'!B86)</f>
        <v/>
      </c>
      <c r="C86" s="38" t="str">
        <f>IF('📋 سجل الأصول'!C86="","",'📋 سجل الأصول'!C86)</f>
        <v/>
      </c>
      <c r="D86" s="26" t="str">
        <f>IF('📋 سجل الأصول'!C86="","",'📋 سجل الأصول'!E86)</f>
        <v/>
      </c>
      <c r="E86" s="39" t="str">
        <f>IF('📋 سجل الأصول'!C86="","",'📋 سجل الأصول'!G86)</f>
        <v/>
      </c>
      <c r="F86" s="33" t="str">
        <f>IF('📋 سجل الأصول'!C86="","",'📋 سجل الأصول'!H86)</f>
        <v/>
      </c>
      <c r="G86" s="33" t="str">
        <f>IF('📋 سجل الأصول'!C86="","",IFERROR(MAX(0,MIN(('📋 سجل الأصول'!H86-IF('📋 سجل الأصول'!I86="",0,'📋 سجل الأصول'!I86)),('📋 سجل الأصول'!H86-IF('📋 سجل الأصول'!I86="",0,'📋 سجل الأصول'!I86))*'📋 سجل الأصول'!J86/365*MAX(0,MIN(EOMONTH(DATE(2026,1,1),0),IF('📋 سجل الأصول'!M86="",DATE(9999,12,31),'📋 سجل الأصول'!M86))-'📋 سجل الأصول'!G86+1))-MIN(('📋 سجل الأصول'!H86-IF('📋 سجل الأصول'!I86="",0,'📋 سجل الأصول'!I86)),('📋 سجل الأصول'!H86-IF('📋 سجل الأصول'!I86="",0,'📋 سجل الأصول'!I86))*'📋 سجل الأصول'!J86/365*MAX(0,MIN(EOMONTH(DATE(2026,1,1),-1),IF('📋 سجل الأصول'!M86="",DATE(9999,12,31),'📋 سجل الأصول'!M86))-'📋 سجل الأصول'!G86+1))),0))</f>
        <v/>
      </c>
      <c r="H86" s="33" t="str">
        <f>IF('📋 سجل الأصول'!C86="","",IFERROR(MAX(0,MIN(('📋 سجل الأصول'!H86-IF('📋 سجل الأصول'!I86="",0,'📋 سجل الأصول'!I86)),('📋 سجل الأصول'!H86-IF('📋 سجل الأصول'!I86="",0,'📋 سجل الأصول'!I86))*'📋 سجل الأصول'!J86/365*MAX(0,MIN(EOMONTH(DATE(2026,2,1),0),IF('📋 سجل الأصول'!M86="",DATE(9999,12,31),'📋 سجل الأصول'!M86))-'📋 سجل الأصول'!G86+1))-MIN(('📋 سجل الأصول'!H86-IF('📋 سجل الأصول'!I86="",0,'📋 سجل الأصول'!I86)),('📋 سجل الأصول'!H86-IF('📋 سجل الأصول'!I86="",0,'📋 سجل الأصول'!I86))*'📋 سجل الأصول'!J86/365*MAX(0,MIN(EOMONTH(DATE(2026,2,1),-1),IF('📋 سجل الأصول'!M86="",DATE(9999,12,31),'📋 سجل الأصول'!M86))-'📋 سجل الأصول'!G86+1))),0))</f>
        <v/>
      </c>
      <c r="I86" s="33" t="str">
        <f>IF('📋 سجل الأصول'!C86="","",IFERROR(MAX(0,MIN(('📋 سجل الأصول'!H86-IF('📋 سجل الأصول'!I86="",0,'📋 سجل الأصول'!I86)),('📋 سجل الأصول'!H86-IF('📋 سجل الأصول'!I86="",0,'📋 سجل الأصول'!I86))*'📋 سجل الأصول'!J86/365*MAX(0,MIN(EOMONTH(DATE(2026,3,1),0),IF('📋 سجل الأصول'!M86="",DATE(9999,12,31),'📋 سجل الأصول'!M86))-'📋 سجل الأصول'!G86+1))-MIN(('📋 سجل الأصول'!H86-IF('📋 سجل الأصول'!I86="",0,'📋 سجل الأصول'!I86)),('📋 سجل الأصول'!H86-IF('📋 سجل الأصول'!I86="",0,'📋 سجل الأصول'!I86))*'📋 سجل الأصول'!J86/365*MAX(0,MIN(EOMONTH(DATE(2026,3,1),-1),IF('📋 سجل الأصول'!M86="",DATE(9999,12,31),'📋 سجل الأصول'!M86))-'📋 سجل الأصول'!G86+1))),0))</f>
        <v/>
      </c>
      <c r="J86" s="33" t="str">
        <f>IF('📋 سجل الأصول'!C86="","",IFERROR(MAX(0,MIN(('📋 سجل الأصول'!H86-IF('📋 سجل الأصول'!I86="",0,'📋 سجل الأصول'!I86)),('📋 سجل الأصول'!H86-IF('📋 سجل الأصول'!I86="",0,'📋 سجل الأصول'!I86))*'📋 سجل الأصول'!J86/365*MAX(0,MIN(EOMONTH(DATE(2026,4,1),0),IF('📋 سجل الأصول'!M86="",DATE(9999,12,31),'📋 سجل الأصول'!M86))-'📋 سجل الأصول'!G86+1))-MIN(('📋 سجل الأصول'!H86-IF('📋 سجل الأصول'!I86="",0,'📋 سجل الأصول'!I86)),('📋 سجل الأصول'!H86-IF('📋 سجل الأصول'!I86="",0,'📋 سجل الأصول'!I86))*'📋 سجل الأصول'!J86/365*MAX(0,MIN(EOMONTH(DATE(2026,4,1),-1),IF('📋 سجل الأصول'!M86="",DATE(9999,12,31),'📋 سجل الأصول'!M86))-'📋 سجل الأصول'!G86+1))),0))</f>
        <v/>
      </c>
      <c r="K86" s="33" t="str">
        <f>IF('📋 سجل الأصول'!C86="","",IFERROR(MAX(0,MIN(('📋 سجل الأصول'!H86-IF('📋 سجل الأصول'!I86="",0,'📋 سجل الأصول'!I86)),('📋 سجل الأصول'!H86-IF('📋 سجل الأصول'!I86="",0,'📋 سجل الأصول'!I86))*'📋 سجل الأصول'!J86/365*MAX(0,MIN(EOMONTH(DATE(2026,5,1),0),IF('📋 سجل الأصول'!M86="",DATE(9999,12,31),'📋 سجل الأصول'!M86))-'📋 سجل الأصول'!G86+1))-MIN(('📋 سجل الأصول'!H86-IF('📋 سجل الأصول'!I86="",0,'📋 سجل الأصول'!I86)),('📋 سجل الأصول'!H86-IF('📋 سجل الأصول'!I86="",0,'📋 سجل الأصول'!I86))*'📋 سجل الأصول'!J86/365*MAX(0,MIN(EOMONTH(DATE(2026,5,1),-1),IF('📋 سجل الأصول'!M86="",DATE(9999,12,31),'📋 سجل الأصول'!M86))-'📋 سجل الأصول'!G86+1))),0))</f>
        <v/>
      </c>
      <c r="L86" s="33" t="str">
        <f>IF('📋 سجل الأصول'!C86="","",IFERROR(MAX(0,MIN(('📋 سجل الأصول'!H86-IF('📋 سجل الأصول'!I86="",0,'📋 سجل الأصول'!I86)),('📋 سجل الأصول'!H86-IF('📋 سجل الأصول'!I86="",0,'📋 سجل الأصول'!I86))*'📋 سجل الأصول'!J86/365*MAX(0,MIN(EOMONTH(DATE(2026,6,1),0),IF('📋 سجل الأصول'!M86="",DATE(9999,12,31),'📋 سجل الأصول'!M86))-'📋 سجل الأصول'!G86+1))-MIN(('📋 سجل الأصول'!H86-IF('📋 سجل الأصول'!I86="",0,'📋 سجل الأصول'!I86)),('📋 سجل الأصول'!H86-IF('📋 سجل الأصول'!I86="",0,'📋 سجل الأصول'!I86))*'📋 سجل الأصول'!J86/365*MAX(0,MIN(EOMONTH(DATE(2026,6,1),-1),IF('📋 سجل الأصول'!M86="",DATE(9999,12,31),'📋 سجل الأصول'!M86))-'📋 سجل الأصول'!G86+1))),0))</f>
        <v/>
      </c>
      <c r="M86" s="33" t="str">
        <f>IF('📋 سجل الأصول'!C86="","",IFERROR(MAX(0,MIN(('📋 سجل الأصول'!H86-IF('📋 سجل الأصول'!I86="",0,'📋 سجل الأصول'!I86)),('📋 سجل الأصول'!H86-IF('📋 سجل الأصول'!I86="",0,'📋 سجل الأصول'!I86))*'📋 سجل الأصول'!J86/365*MAX(0,MIN(EOMONTH(DATE(2026,7,1),0),IF('📋 سجل الأصول'!M86="",DATE(9999,12,31),'📋 سجل الأصول'!M86))-'📋 سجل الأصول'!G86+1))-MIN(('📋 سجل الأصول'!H86-IF('📋 سجل الأصول'!I86="",0,'📋 سجل الأصول'!I86)),('📋 سجل الأصول'!H86-IF('📋 سجل الأصول'!I86="",0,'📋 سجل الأصول'!I86))*'📋 سجل الأصول'!J86/365*MAX(0,MIN(EOMONTH(DATE(2026,7,1),-1),IF('📋 سجل الأصول'!M86="",DATE(9999,12,31),'📋 سجل الأصول'!M86))-'📋 سجل الأصول'!G86+1))),0))</f>
        <v/>
      </c>
      <c r="N86" s="33" t="str">
        <f>IF('📋 سجل الأصول'!C86="","",IFERROR(MAX(0,MIN(('📋 سجل الأصول'!H86-IF('📋 سجل الأصول'!I86="",0,'📋 سجل الأصول'!I86)),('📋 سجل الأصول'!H86-IF('📋 سجل الأصول'!I86="",0,'📋 سجل الأصول'!I86))*'📋 سجل الأصول'!J86/365*MAX(0,MIN(EOMONTH(DATE(2026,8,1),0),IF('📋 سجل الأصول'!M86="",DATE(9999,12,31),'📋 سجل الأصول'!M86))-'📋 سجل الأصول'!G86+1))-MIN(('📋 سجل الأصول'!H86-IF('📋 سجل الأصول'!I86="",0,'📋 سجل الأصول'!I86)),('📋 سجل الأصول'!H86-IF('📋 سجل الأصول'!I86="",0,'📋 سجل الأصول'!I86))*'📋 سجل الأصول'!J86/365*MAX(0,MIN(EOMONTH(DATE(2026,8,1),-1),IF('📋 سجل الأصول'!M86="",DATE(9999,12,31),'📋 سجل الأصول'!M86))-'📋 سجل الأصول'!G86+1))),0))</f>
        <v/>
      </c>
      <c r="O86" s="33" t="str">
        <f>IF('📋 سجل الأصول'!C86="","",IFERROR(MAX(0,MIN(('📋 سجل الأصول'!H86-IF('📋 سجل الأصول'!I86="",0,'📋 سجل الأصول'!I86)),('📋 سجل الأصول'!H86-IF('📋 سجل الأصول'!I86="",0,'📋 سجل الأصول'!I86))*'📋 سجل الأصول'!J86/365*MAX(0,MIN(EOMONTH(DATE(2026,9,1),0),IF('📋 سجل الأصول'!M86="",DATE(9999,12,31),'📋 سجل الأصول'!M86))-'📋 سجل الأصول'!G86+1))-MIN(('📋 سجل الأصول'!H86-IF('📋 سجل الأصول'!I86="",0,'📋 سجل الأصول'!I86)),('📋 سجل الأصول'!H86-IF('📋 سجل الأصول'!I86="",0,'📋 سجل الأصول'!I86))*'📋 سجل الأصول'!J86/365*MAX(0,MIN(EOMONTH(DATE(2026,9,1),-1),IF('📋 سجل الأصول'!M86="",DATE(9999,12,31),'📋 سجل الأصول'!M86))-'📋 سجل الأصول'!G86+1))),0))</f>
        <v/>
      </c>
      <c r="P86" s="33" t="str">
        <f>IF('📋 سجل الأصول'!C86="","",IFERROR(MAX(0,MIN(('📋 سجل الأصول'!H86-IF('📋 سجل الأصول'!I86="",0,'📋 سجل الأصول'!I86)),('📋 سجل الأصول'!H86-IF('📋 سجل الأصول'!I86="",0,'📋 سجل الأصول'!I86))*'📋 سجل الأصول'!J86/365*MAX(0,MIN(EOMONTH(DATE(2026,10,1),0),IF('📋 سجل الأصول'!M86="",DATE(9999,12,31),'📋 سجل الأصول'!M86))-'📋 سجل الأصول'!G86+1))-MIN(('📋 سجل الأصول'!H86-IF('📋 سجل الأصول'!I86="",0,'📋 سجل الأصول'!I86)),('📋 سجل الأصول'!H86-IF('📋 سجل الأصول'!I86="",0,'📋 سجل الأصول'!I86))*'📋 سجل الأصول'!J86/365*MAX(0,MIN(EOMONTH(DATE(2026,10,1),-1),IF('📋 سجل الأصول'!M86="",DATE(9999,12,31),'📋 سجل الأصول'!M86))-'📋 سجل الأصول'!G86+1))),0))</f>
        <v/>
      </c>
      <c r="Q86" s="33" t="str">
        <f>IF('📋 سجل الأصول'!C86="","",IFERROR(MAX(0,MIN(('📋 سجل الأصول'!H86-IF('📋 سجل الأصول'!I86="",0,'📋 سجل الأصول'!I86)),('📋 سجل الأصول'!H86-IF('📋 سجل الأصول'!I86="",0,'📋 سجل الأصول'!I86))*'📋 سجل الأصول'!J86/365*MAX(0,MIN(EOMONTH(DATE(2026,11,1),0),IF('📋 سجل الأصول'!M86="",DATE(9999,12,31),'📋 سجل الأصول'!M86))-'📋 سجل الأصول'!G86+1))-MIN(('📋 سجل الأصول'!H86-IF('📋 سجل الأصول'!I86="",0,'📋 سجل الأصول'!I86)),('📋 سجل الأصول'!H86-IF('📋 سجل الأصول'!I86="",0,'📋 سجل الأصول'!I86))*'📋 سجل الأصول'!J86/365*MAX(0,MIN(EOMONTH(DATE(2026,11,1),-1),IF('📋 سجل الأصول'!M86="",DATE(9999,12,31),'📋 سجل الأصول'!M86))-'📋 سجل الأصول'!G86+1))),0))</f>
        <v/>
      </c>
      <c r="R86" s="33" t="str">
        <f>IF('📋 سجل الأصول'!C86="","",IFERROR(MAX(0,MIN(('📋 سجل الأصول'!H86-IF('📋 سجل الأصول'!I86="",0,'📋 سجل الأصول'!I86)),('📋 سجل الأصول'!H86-IF('📋 سجل الأصول'!I86="",0,'📋 سجل الأصول'!I86))*'📋 سجل الأصول'!J86/365*MAX(0,MIN(EOMONTH(DATE(2026,12,1),0),IF('📋 سجل الأصول'!M86="",DATE(9999,12,31),'📋 سجل الأصول'!M86))-'📋 سجل الأصول'!G86+1))-MIN(('📋 سجل الأصول'!H86-IF('📋 سجل الأصول'!I86="",0,'📋 سجل الأصول'!I86)),('📋 سجل الأصول'!H86-IF('📋 سجل الأصول'!I86="",0,'📋 سجل الأصول'!I86))*'📋 سجل الأصول'!J86/365*MAX(0,MIN(EOMONTH(DATE(2026,12,1),-1),IF('📋 سجل الأصول'!M86="",DATE(9999,12,31),'📋 سجل الأصول'!M86))-'📋 سجل الأصول'!G86+1))),0))</f>
        <v/>
      </c>
    </row>
    <row r="87" spans="1:18" ht="24.75" customHeight="1" x14ac:dyDescent="0.25">
      <c r="A87" s="18" t="str">
        <f>IF('📋 سجل الأصول'!C87="","",'📋 سجل الأصول'!A87)</f>
        <v/>
      </c>
      <c r="B87" s="18" t="str">
        <f>IF('📋 سجل الأصول'!C87="","",'📋 سجل الأصول'!B87)</f>
        <v/>
      </c>
      <c r="C87" s="36" t="str">
        <f>IF('📋 سجل الأصول'!C87="","",'📋 سجل الأصول'!C87)</f>
        <v/>
      </c>
      <c r="D87" s="18" t="str">
        <f>IF('📋 سجل الأصول'!C87="","",'📋 سجل الأصول'!E87)</f>
        <v/>
      </c>
      <c r="E87" s="37" t="str">
        <f>IF('📋 سجل الأصول'!C87="","",'📋 سجل الأصول'!G87)</f>
        <v/>
      </c>
      <c r="F87" s="25" t="str">
        <f>IF('📋 سجل الأصول'!C87="","",'📋 سجل الأصول'!H87)</f>
        <v/>
      </c>
      <c r="G87" s="25" t="str">
        <f>IF('📋 سجل الأصول'!C87="","",IFERROR(MAX(0,MIN(('📋 سجل الأصول'!H87-IF('📋 سجل الأصول'!I87="",0,'📋 سجل الأصول'!I87)),('📋 سجل الأصول'!H87-IF('📋 سجل الأصول'!I87="",0,'📋 سجل الأصول'!I87))*'📋 سجل الأصول'!J87/365*MAX(0,MIN(EOMONTH(DATE(2026,1,1),0),IF('📋 سجل الأصول'!M87="",DATE(9999,12,31),'📋 سجل الأصول'!M87))-'📋 سجل الأصول'!G87+1))-MIN(('📋 سجل الأصول'!H87-IF('📋 سجل الأصول'!I87="",0,'📋 سجل الأصول'!I87)),('📋 سجل الأصول'!H87-IF('📋 سجل الأصول'!I87="",0,'📋 سجل الأصول'!I87))*'📋 سجل الأصول'!J87/365*MAX(0,MIN(EOMONTH(DATE(2026,1,1),-1),IF('📋 سجل الأصول'!M87="",DATE(9999,12,31),'📋 سجل الأصول'!M87))-'📋 سجل الأصول'!G87+1))),0))</f>
        <v/>
      </c>
      <c r="H87" s="25" t="str">
        <f>IF('📋 سجل الأصول'!C87="","",IFERROR(MAX(0,MIN(('📋 سجل الأصول'!H87-IF('📋 سجل الأصول'!I87="",0,'📋 سجل الأصول'!I87)),('📋 سجل الأصول'!H87-IF('📋 سجل الأصول'!I87="",0,'📋 سجل الأصول'!I87))*'📋 سجل الأصول'!J87/365*MAX(0,MIN(EOMONTH(DATE(2026,2,1),0),IF('📋 سجل الأصول'!M87="",DATE(9999,12,31),'📋 سجل الأصول'!M87))-'📋 سجل الأصول'!G87+1))-MIN(('📋 سجل الأصول'!H87-IF('📋 سجل الأصول'!I87="",0,'📋 سجل الأصول'!I87)),('📋 سجل الأصول'!H87-IF('📋 سجل الأصول'!I87="",0,'📋 سجل الأصول'!I87))*'📋 سجل الأصول'!J87/365*MAX(0,MIN(EOMONTH(DATE(2026,2,1),-1),IF('📋 سجل الأصول'!M87="",DATE(9999,12,31),'📋 سجل الأصول'!M87))-'📋 سجل الأصول'!G87+1))),0))</f>
        <v/>
      </c>
      <c r="I87" s="25" t="str">
        <f>IF('📋 سجل الأصول'!C87="","",IFERROR(MAX(0,MIN(('📋 سجل الأصول'!H87-IF('📋 سجل الأصول'!I87="",0,'📋 سجل الأصول'!I87)),('📋 سجل الأصول'!H87-IF('📋 سجل الأصول'!I87="",0,'📋 سجل الأصول'!I87))*'📋 سجل الأصول'!J87/365*MAX(0,MIN(EOMONTH(DATE(2026,3,1),0),IF('📋 سجل الأصول'!M87="",DATE(9999,12,31),'📋 سجل الأصول'!M87))-'📋 سجل الأصول'!G87+1))-MIN(('📋 سجل الأصول'!H87-IF('📋 سجل الأصول'!I87="",0,'📋 سجل الأصول'!I87)),('📋 سجل الأصول'!H87-IF('📋 سجل الأصول'!I87="",0,'📋 سجل الأصول'!I87))*'📋 سجل الأصول'!J87/365*MAX(0,MIN(EOMONTH(DATE(2026,3,1),-1),IF('📋 سجل الأصول'!M87="",DATE(9999,12,31),'📋 سجل الأصول'!M87))-'📋 سجل الأصول'!G87+1))),0))</f>
        <v/>
      </c>
      <c r="J87" s="25" t="str">
        <f>IF('📋 سجل الأصول'!C87="","",IFERROR(MAX(0,MIN(('📋 سجل الأصول'!H87-IF('📋 سجل الأصول'!I87="",0,'📋 سجل الأصول'!I87)),('📋 سجل الأصول'!H87-IF('📋 سجل الأصول'!I87="",0,'📋 سجل الأصول'!I87))*'📋 سجل الأصول'!J87/365*MAX(0,MIN(EOMONTH(DATE(2026,4,1),0),IF('📋 سجل الأصول'!M87="",DATE(9999,12,31),'📋 سجل الأصول'!M87))-'📋 سجل الأصول'!G87+1))-MIN(('📋 سجل الأصول'!H87-IF('📋 سجل الأصول'!I87="",0,'📋 سجل الأصول'!I87)),('📋 سجل الأصول'!H87-IF('📋 سجل الأصول'!I87="",0,'📋 سجل الأصول'!I87))*'📋 سجل الأصول'!J87/365*MAX(0,MIN(EOMONTH(DATE(2026,4,1),-1),IF('📋 سجل الأصول'!M87="",DATE(9999,12,31),'📋 سجل الأصول'!M87))-'📋 سجل الأصول'!G87+1))),0))</f>
        <v/>
      </c>
      <c r="K87" s="25" t="str">
        <f>IF('📋 سجل الأصول'!C87="","",IFERROR(MAX(0,MIN(('📋 سجل الأصول'!H87-IF('📋 سجل الأصول'!I87="",0,'📋 سجل الأصول'!I87)),('📋 سجل الأصول'!H87-IF('📋 سجل الأصول'!I87="",0,'📋 سجل الأصول'!I87))*'📋 سجل الأصول'!J87/365*MAX(0,MIN(EOMONTH(DATE(2026,5,1),0),IF('📋 سجل الأصول'!M87="",DATE(9999,12,31),'📋 سجل الأصول'!M87))-'📋 سجل الأصول'!G87+1))-MIN(('📋 سجل الأصول'!H87-IF('📋 سجل الأصول'!I87="",0,'📋 سجل الأصول'!I87)),('📋 سجل الأصول'!H87-IF('📋 سجل الأصول'!I87="",0,'📋 سجل الأصول'!I87))*'📋 سجل الأصول'!J87/365*MAX(0,MIN(EOMONTH(DATE(2026,5,1),-1),IF('📋 سجل الأصول'!M87="",DATE(9999,12,31),'📋 سجل الأصول'!M87))-'📋 سجل الأصول'!G87+1))),0))</f>
        <v/>
      </c>
      <c r="L87" s="25" t="str">
        <f>IF('📋 سجل الأصول'!C87="","",IFERROR(MAX(0,MIN(('📋 سجل الأصول'!H87-IF('📋 سجل الأصول'!I87="",0,'📋 سجل الأصول'!I87)),('📋 سجل الأصول'!H87-IF('📋 سجل الأصول'!I87="",0,'📋 سجل الأصول'!I87))*'📋 سجل الأصول'!J87/365*MAX(0,MIN(EOMONTH(DATE(2026,6,1),0),IF('📋 سجل الأصول'!M87="",DATE(9999,12,31),'📋 سجل الأصول'!M87))-'📋 سجل الأصول'!G87+1))-MIN(('📋 سجل الأصول'!H87-IF('📋 سجل الأصول'!I87="",0,'📋 سجل الأصول'!I87)),('📋 سجل الأصول'!H87-IF('📋 سجل الأصول'!I87="",0,'📋 سجل الأصول'!I87))*'📋 سجل الأصول'!J87/365*MAX(0,MIN(EOMONTH(DATE(2026,6,1),-1),IF('📋 سجل الأصول'!M87="",DATE(9999,12,31),'📋 سجل الأصول'!M87))-'📋 سجل الأصول'!G87+1))),0))</f>
        <v/>
      </c>
      <c r="M87" s="25" t="str">
        <f>IF('📋 سجل الأصول'!C87="","",IFERROR(MAX(0,MIN(('📋 سجل الأصول'!H87-IF('📋 سجل الأصول'!I87="",0,'📋 سجل الأصول'!I87)),('📋 سجل الأصول'!H87-IF('📋 سجل الأصول'!I87="",0,'📋 سجل الأصول'!I87))*'📋 سجل الأصول'!J87/365*MAX(0,MIN(EOMONTH(DATE(2026,7,1),0),IF('📋 سجل الأصول'!M87="",DATE(9999,12,31),'📋 سجل الأصول'!M87))-'📋 سجل الأصول'!G87+1))-MIN(('📋 سجل الأصول'!H87-IF('📋 سجل الأصول'!I87="",0,'📋 سجل الأصول'!I87)),('📋 سجل الأصول'!H87-IF('📋 سجل الأصول'!I87="",0,'📋 سجل الأصول'!I87))*'📋 سجل الأصول'!J87/365*MAX(0,MIN(EOMONTH(DATE(2026,7,1),-1),IF('📋 سجل الأصول'!M87="",DATE(9999,12,31),'📋 سجل الأصول'!M87))-'📋 سجل الأصول'!G87+1))),0))</f>
        <v/>
      </c>
      <c r="N87" s="25" t="str">
        <f>IF('📋 سجل الأصول'!C87="","",IFERROR(MAX(0,MIN(('📋 سجل الأصول'!H87-IF('📋 سجل الأصول'!I87="",0,'📋 سجل الأصول'!I87)),('📋 سجل الأصول'!H87-IF('📋 سجل الأصول'!I87="",0,'📋 سجل الأصول'!I87))*'📋 سجل الأصول'!J87/365*MAX(0,MIN(EOMONTH(DATE(2026,8,1),0),IF('📋 سجل الأصول'!M87="",DATE(9999,12,31),'📋 سجل الأصول'!M87))-'📋 سجل الأصول'!G87+1))-MIN(('📋 سجل الأصول'!H87-IF('📋 سجل الأصول'!I87="",0,'📋 سجل الأصول'!I87)),('📋 سجل الأصول'!H87-IF('📋 سجل الأصول'!I87="",0,'📋 سجل الأصول'!I87))*'📋 سجل الأصول'!J87/365*MAX(0,MIN(EOMONTH(DATE(2026,8,1),-1),IF('📋 سجل الأصول'!M87="",DATE(9999,12,31),'📋 سجل الأصول'!M87))-'📋 سجل الأصول'!G87+1))),0))</f>
        <v/>
      </c>
      <c r="O87" s="25" t="str">
        <f>IF('📋 سجل الأصول'!C87="","",IFERROR(MAX(0,MIN(('📋 سجل الأصول'!H87-IF('📋 سجل الأصول'!I87="",0,'📋 سجل الأصول'!I87)),('📋 سجل الأصول'!H87-IF('📋 سجل الأصول'!I87="",0,'📋 سجل الأصول'!I87))*'📋 سجل الأصول'!J87/365*MAX(0,MIN(EOMONTH(DATE(2026,9,1),0),IF('📋 سجل الأصول'!M87="",DATE(9999,12,31),'📋 سجل الأصول'!M87))-'📋 سجل الأصول'!G87+1))-MIN(('📋 سجل الأصول'!H87-IF('📋 سجل الأصول'!I87="",0,'📋 سجل الأصول'!I87)),('📋 سجل الأصول'!H87-IF('📋 سجل الأصول'!I87="",0,'📋 سجل الأصول'!I87))*'📋 سجل الأصول'!J87/365*MAX(0,MIN(EOMONTH(DATE(2026,9,1),-1),IF('📋 سجل الأصول'!M87="",DATE(9999,12,31),'📋 سجل الأصول'!M87))-'📋 سجل الأصول'!G87+1))),0))</f>
        <v/>
      </c>
      <c r="P87" s="25" t="str">
        <f>IF('📋 سجل الأصول'!C87="","",IFERROR(MAX(0,MIN(('📋 سجل الأصول'!H87-IF('📋 سجل الأصول'!I87="",0,'📋 سجل الأصول'!I87)),('📋 سجل الأصول'!H87-IF('📋 سجل الأصول'!I87="",0,'📋 سجل الأصول'!I87))*'📋 سجل الأصول'!J87/365*MAX(0,MIN(EOMONTH(DATE(2026,10,1),0),IF('📋 سجل الأصول'!M87="",DATE(9999,12,31),'📋 سجل الأصول'!M87))-'📋 سجل الأصول'!G87+1))-MIN(('📋 سجل الأصول'!H87-IF('📋 سجل الأصول'!I87="",0,'📋 سجل الأصول'!I87)),('📋 سجل الأصول'!H87-IF('📋 سجل الأصول'!I87="",0,'📋 سجل الأصول'!I87))*'📋 سجل الأصول'!J87/365*MAX(0,MIN(EOMONTH(DATE(2026,10,1),-1),IF('📋 سجل الأصول'!M87="",DATE(9999,12,31),'📋 سجل الأصول'!M87))-'📋 سجل الأصول'!G87+1))),0))</f>
        <v/>
      </c>
      <c r="Q87" s="25" t="str">
        <f>IF('📋 سجل الأصول'!C87="","",IFERROR(MAX(0,MIN(('📋 سجل الأصول'!H87-IF('📋 سجل الأصول'!I87="",0,'📋 سجل الأصول'!I87)),('📋 سجل الأصول'!H87-IF('📋 سجل الأصول'!I87="",0,'📋 سجل الأصول'!I87))*'📋 سجل الأصول'!J87/365*MAX(0,MIN(EOMONTH(DATE(2026,11,1),0),IF('📋 سجل الأصول'!M87="",DATE(9999,12,31),'📋 سجل الأصول'!M87))-'📋 سجل الأصول'!G87+1))-MIN(('📋 سجل الأصول'!H87-IF('📋 سجل الأصول'!I87="",0,'📋 سجل الأصول'!I87)),('📋 سجل الأصول'!H87-IF('📋 سجل الأصول'!I87="",0,'📋 سجل الأصول'!I87))*'📋 سجل الأصول'!J87/365*MAX(0,MIN(EOMONTH(DATE(2026,11,1),-1),IF('📋 سجل الأصول'!M87="",DATE(9999,12,31),'📋 سجل الأصول'!M87))-'📋 سجل الأصول'!G87+1))),0))</f>
        <v/>
      </c>
      <c r="R87" s="25" t="str">
        <f>IF('📋 سجل الأصول'!C87="","",IFERROR(MAX(0,MIN(('📋 سجل الأصول'!H87-IF('📋 سجل الأصول'!I87="",0,'📋 سجل الأصول'!I87)),('📋 سجل الأصول'!H87-IF('📋 سجل الأصول'!I87="",0,'📋 سجل الأصول'!I87))*'📋 سجل الأصول'!J87/365*MAX(0,MIN(EOMONTH(DATE(2026,12,1),0),IF('📋 سجل الأصول'!M87="",DATE(9999,12,31),'📋 سجل الأصول'!M87))-'📋 سجل الأصول'!G87+1))-MIN(('📋 سجل الأصول'!H87-IF('📋 سجل الأصول'!I87="",0,'📋 سجل الأصول'!I87)),('📋 سجل الأصول'!H87-IF('📋 سجل الأصول'!I87="",0,'📋 سجل الأصول'!I87))*'📋 سجل الأصول'!J87/365*MAX(0,MIN(EOMONTH(DATE(2026,12,1),-1),IF('📋 سجل الأصول'!M87="",DATE(9999,12,31),'📋 سجل الأصول'!M87))-'📋 سجل الأصول'!G87+1))),0))</f>
        <v/>
      </c>
    </row>
    <row r="88" spans="1:18" ht="24.75" customHeight="1" x14ac:dyDescent="0.25">
      <c r="A88" s="26" t="str">
        <f>IF('📋 سجل الأصول'!C88="","",'📋 سجل الأصول'!A88)</f>
        <v/>
      </c>
      <c r="B88" s="26" t="str">
        <f>IF('📋 سجل الأصول'!C88="","",'📋 سجل الأصول'!B88)</f>
        <v/>
      </c>
      <c r="C88" s="38" t="str">
        <f>IF('📋 سجل الأصول'!C88="","",'📋 سجل الأصول'!C88)</f>
        <v/>
      </c>
      <c r="D88" s="26" t="str">
        <f>IF('📋 سجل الأصول'!C88="","",'📋 سجل الأصول'!E88)</f>
        <v/>
      </c>
      <c r="E88" s="39" t="str">
        <f>IF('📋 سجل الأصول'!C88="","",'📋 سجل الأصول'!G88)</f>
        <v/>
      </c>
      <c r="F88" s="33" t="str">
        <f>IF('📋 سجل الأصول'!C88="","",'📋 سجل الأصول'!H88)</f>
        <v/>
      </c>
      <c r="G88" s="33" t="str">
        <f>IF('📋 سجل الأصول'!C88="","",IFERROR(MAX(0,MIN(('📋 سجل الأصول'!H88-IF('📋 سجل الأصول'!I88="",0,'📋 سجل الأصول'!I88)),('📋 سجل الأصول'!H88-IF('📋 سجل الأصول'!I88="",0,'📋 سجل الأصول'!I88))*'📋 سجل الأصول'!J88/365*MAX(0,MIN(EOMONTH(DATE(2026,1,1),0),IF('📋 سجل الأصول'!M88="",DATE(9999,12,31),'📋 سجل الأصول'!M88))-'📋 سجل الأصول'!G88+1))-MIN(('📋 سجل الأصول'!H88-IF('📋 سجل الأصول'!I88="",0,'📋 سجل الأصول'!I88)),('📋 سجل الأصول'!H88-IF('📋 سجل الأصول'!I88="",0,'📋 سجل الأصول'!I88))*'📋 سجل الأصول'!J88/365*MAX(0,MIN(EOMONTH(DATE(2026,1,1),-1),IF('📋 سجل الأصول'!M88="",DATE(9999,12,31),'📋 سجل الأصول'!M88))-'📋 سجل الأصول'!G88+1))),0))</f>
        <v/>
      </c>
      <c r="H88" s="33" t="str">
        <f>IF('📋 سجل الأصول'!C88="","",IFERROR(MAX(0,MIN(('📋 سجل الأصول'!H88-IF('📋 سجل الأصول'!I88="",0,'📋 سجل الأصول'!I88)),('📋 سجل الأصول'!H88-IF('📋 سجل الأصول'!I88="",0,'📋 سجل الأصول'!I88))*'📋 سجل الأصول'!J88/365*MAX(0,MIN(EOMONTH(DATE(2026,2,1),0),IF('📋 سجل الأصول'!M88="",DATE(9999,12,31),'📋 سجل الأصول'!M88))-'📋 سجل الأصول'!G88+1))-MIN(('📋 سجل الأصول'!H88-IF('📋 سجل الأصول'!I88="",0,'📋 سجل الأصول'!I88)),('📋 سجل الأصول'!H88-IF('📋 سجل الأصول'!I88="",0,'📋 سجل الأصول'!I88))*'📋 سجل الأصول'!J88/365*MAX(0,MIN(EOMONTH(DATE(2026,2,1),-1),IF('📋 سجل الأصول'!M88="",DATE(9999,12,31),'📋 سجل الأصول'!M88))-'📋 سجل الأصول'!G88+1))),0))</f>
        <v/>
      </c>
      <c r="I88" s="33" t="str">
        <f>IF('📋 سجل الأصول'!C88="","",IFERROR(MAX(0,MIN(('📋 سجل الأصول'!H88-IF('📋 سجل الأصول'!I88="",0,'📋 سجل الأصول'!I88)),('📋 سجل الأصول'!H88-IF('📋 سجل الأصول'!I88="",0,'📋 سجل الأصول'!I88))*'📋 سجل الأصول'!J88/365*MAX(0,MIN(EOMONTH(DATE(2026,3,1),0),IF('📋 سجل الأصول'!M88="",DATE(9999,12,31),'📋 سجل الأصول'!M88))-'📋 سجل الأصول'!G88+1))-MIN(('📋 سجل الأصول'!H88-IF('📋 سجل الأصول'!I88="",0,'📋 سجل الأصول'!I88)),('📋 سجل الأصول'!H88-IF('📋 سجل الأصول'!I88="",0,'📋 سجل الأصول'!I88))*'📋 سجل الأصول'!J88/365*MAX(0,MIN(EOMONTH(DATE(2026,3,1),-1),IF('📋 سجل الأصول'!M88="",DATE(9999,12,31),'📋 سجل الأصول'!M88))-'📋 سجل الأصول'!G88+1))),0))</f>
        <v/>
      </c>
      <c r="J88" s="33" t="str">
        <f>IF('📋 سجل الأصول'!C88="","",IFERROR(MAX(0,MIN(('📋 سجل الأصول'!H88-IF('📋 سجل الأصول'!I88="",0,'📋 سجل الأصول'!I88)),('📋 سجل الأصول'!H88-IF('📋 سجل الأصول'!I88="",0,'📋 سجل الأصول'!I88))*'📋 سجل الأصول'!J88/365*MAX(0,MIN(EOMONTH(DATE(2026,4,1),0),IF('📋 سجل الأصول'!M88="",DATE(9999,12,31),'📋 سجل الأصول'!M88))-'📋 سجل الأصول'!G88+1))-MIN(('📋 سجل الأصول'!H88-IF('📋 سجل الأصول'!I88="",0,'📋 سجل الأصول'!I88)),('📋 سجل الأصول'!H88-IF('📋 سجل الأصول'!I88="",0,'📋 سجل الأصول'!I88))*'📋 سجل الأصول'!J88/365*MAX(0,MIN(EOMONTH(DATE(2026,4,1),-1),IF('📋 سجل الأصول'!M88="",DATE(9999,12,31),'📋 سجل الأصول'!M88))-'📋 سجل الأصول'!G88+1))),0))</f>
        <v/>
      </c>
      <c r="K88" s="33" t="str">
        <f>IF('📋 سجل الأصول'!C88="","",IFERROR(MAX(0,MIN(('📋 سجل الأصول'!H88-IF('📋 سجل الأصول'!I88="",0,'📋 سجل الأصول'!I88)),('📋 سجل الأصول'!H88-IF('📋 سجل الأصول'!I88="",0,'📋 سجل الأصول'!I88))*'📋 سجل الأصول'!J88/365*MAX(0,MIN(EOMONTH(DATE(2026,5,1),0),IF('📋 سجل الأصول'!M88="",DATE(9999,12,31),'📋 سجل الأصول'!M88))-'📋 سجل الأصول'!G88+1))-MIN(('📋 سجل الأصول'!H88-IF('📋 سجل الأصول'!I88="",0,'📋 سجل الأصول'!I88)),('📋 سجل الأصول'!H88-IF('📋 سجل الأصول'!I88="",0,'📋 سجل الأصول'!I88))*'📋 سجل الأصول'!J88/365*MAX(0,MIN(EOMONTH(DATE(2026,5,1),-1),IF('📋 سجل الأصول'!M88="",DATE(9999,12,31),'📋 سجل الأصول'!M88))-'📋 سجل الأصول'!G88+1))),0))</f>
        <v/>
      </c>
      <c r="L88" s="33" t="str">
        <f>IF('📋 سجل الأصول'!C88="","",IFERROR(MAX(0,MIN(('📋 سجل الأصول'!H88-IF('📋 سجل الأصول'!I88="",0,'📋 سجل الأصول'!I88)),('📋 سجل الأصول'!H88-IF('📋 سجل الأصول'!I88="",0,'📋 سجل الأصول'!I88))*'📋 سجل الأصول'!J88/365*MAX(0,MIN(EOMONTH(DATE(2026,6,1),0),IF('📋 سجل الأصول'!M88="",DATE(9999,12,31),'📋 سجل الأصول'!M88))-'📋 سجل الأصول'!G88+1))-MIN(('📋 سجل الأصول'!H88-IF('📋 سجل الأصول'!I88="",0,'📋 سجل الأصول'!I88)),('📋 سجل الأصول'!H88-IF('📋 سجل الأصول'!I88="",0,'📋 سجل الأصول'!I88))*'📋 سجل الأصول'!J88/365*MAX(0,MIN(EOMONTH(DATE(2026,6,1),-1),IF('📋 سجل الأصول'!M88="",DATE(9999,12,31),'📋 سجل الأصول'!M88))-'📋 سجل الأصول'!G88+1))),0))</f>
        <v/>
      </c>
      <c r="M88" s="33" t="str">
        <f>IF('📋 سجل الأصول'!C88="","",IFERROR(MAX(0,MIN(('📋 سجل الأصول'!H88-IF('📋 سجل الأصول'!I88="",0,'📋 سجل الأصول'!I88)),('📋 سجل الأصول'!H88-IF('📋 سجل الأصول'!I88="",0,'📋 سجل الأصول'!I88))*'📋 سجل الأصول'!J88/365*MAX(0,MIN(EOMONTH(DATE(2026,7,1),0),IF('📋 سجل الأصول'!M88="",DATE(9999,12,31),'📋 سجل الأصول'!M88))-'📋 سجل الأصول'!G88+1))-MIN(('📋 سجل الأصول'!H88-IF('📋 سجل الأصول'!I88="",0,'📋 سجل الأصول'!I88)),('📋 سجل الأصول'!H88-IF('📋 سجل الأصول'!I88="",0,'📋 سجل الأصول'!I88))*'📋 سجل الأصول'!J88/365*MAX(0,MIN(EOMONTH(DATE(2026,7,1),-1),IF('📋 سجل الأصول'!M88="",DATE(9999,12,31),'📋 سجل الأصول'!M88))-'📋 سجل الأصول'!G88+1))),0))</f>
        <v/>
      </c>
      <c r="N88" s="33" t="str">
        <f>IF('📋 سجل الأصول'!C88="","",IFERROR(MAX(0,MIN(('📋 سجل الأصول'!H88-IF('📋 سجل الأصول'!I88="",0,'📋 سجل الأصول'!I88)),('📋 سجل الأصول'!H88-IF('📋 سجل الأصول'!I88="",0,'📋 سجل الأصول'!I88))*'📋 سجل الأصول'!J88/365*MAX(0,MIN(EOMONTH(DATE(2026,8,1),0),IF('📋 سجل الأصول'!M88="",DATE(9999,12,31),'📋 سجل الأصول'!M88))-'📋 سجل الأصول'!G88+1))-MIN(('📋 سجل الأصول'!H88-IF('📋 سجل الأصول'!I88="",0,'📋 سجل الأصول'!I88)),('📋 سجل الأصول'!H88-IF('📋 سجل الأصول'!I88="",0,'📋 سجل الأصول'!I88))*'📋 سجل الأصول'!J88/365*MAX(0,MIN(EOMONTH(DATE(2026,8,1),-1),IF('📋 سجل الأصول'!M88="",DATE(9999,12,31),'📋 سجل الأصول'!M88))-'📋 سجل الأصول'!G88+1))),0))</f>
        <v/>
      </c>
      <c r="O88" s="33" t="str">
        <f>IF('📋 سجل الأصول'!C88="","",IFERROR(MAX(0,MIN(('📋 سجل الأصول'!H88-IF('📋 سجل الأصول'!I88="",0,'📋 سجل الأصول'!I88)),('📋 سجل الأصول'!H88-IF('📋 سجل الأصول'!I88="",0,'📋 سجل الأصول'!I88))*'📋 سجل الأصول'!J88/365*MAX(0,MIN(EOMONTH(DATE(2026,9,1),0),IF('📋 سجل الأصول'!M88="",DATE(9999,12,31),'📋 سجل الأصول'!M88))-'📋 سجل الأصول'!G88+1))-MIN(('📋 سجل الأصول'!H88-IF('📋 سجل الأصول'!I88="",0,'📋 سجل الأصول'!I88)),('📋 سجل الأصول'!H88-IF('📋 سجل الأصول'!I88="",0,'📋 سجل الأصول'!I88))*'📋 سجل الأصول'!J88/365*MAX(0,MIN(EOMONTH(DATE(2026,9,1),-1),IF('📋 سجل الأصول'!M88="",DATE(9999,12,31),'📋 سجل الأصول'!M88))-'📋 سجل الأصول'!G88+1))),0))</f>
        <v/>
      </c>
      <c r="P88" s="33" t="str">
        <f>IF('📋 سجل الأصول'!C88="","",IFERROR(MAX(0,MIN(('📋 سجل الأصول'!H88-IF('📋 سجل الأصول'!I88="",0,'📋 سجل الأصول'!I88)),('📋 سجل الأصول'!H88-IF('📋 سجل الأصول'!I88="",0,'📋 سجل الأصول'!I88))*'📋 سجل الأصول'!J88/365*MAX(0,MIN(EOMONTH(DATE(2026,10,1),0),IF('📋 سجل الأصول'!M88="",DATE(9999,12,31),'📋 سجل الأصول'!M88))-'📋 سجل الأصول'!G88+1))-MIN(('📋 سجل الأصول'!H88-IF('📋 سجل الأصول'!I88="",0,'📋 سجل الأصول'!I88)),('📋 سجل الأصول'!H88-IF('📋 سجل الأصول'!I88="",0,'📋 سجل الأصول'!I88))*'📋 سجل الأصول'!J88/365*MAX(0,MIN(EOMONTH(DATE(2026,10,1),-1),IF('📋 سجل الأصول'!M88="",DATE(9999,12,31),'📋 سجل الأصول'!M88))-'📋 سجل الأصول'!G88+1))),0))</f>
        <v/>
      </c>
      <c r="Q88" s="33" t="str">
        <f>IF('📋 سجل الأصول'!C88="","",IFERROR(MAX(0,MIN(('📋 سجل الأصول'!H88-IF('📋 سجل الأصول'!I88="",0,'📋 سجل الأصول'!I88)),('📋 سجل الأصول'!H88-IF('📋 سجل الأصول'!I88="",0,'📋 سجل الأصول'!I88))*'📋 سجل الأصول'!J88/365*MAX(0,MIN(EOMONTH(DATE(2026,11,1),0),IF('📋 سجل الأصول'!M88="",DATE(9999,12,31),'📋 سجل الأصول'!M88))-'📋 سجل الأصول'!G88+1))-MIN(('📋 سجل الأصول'!H88-IF('📋 سجل الأصول'!I88="",0,'📋 سجل الأصول'!I88)),('📋 سجل الأصول'!H88-IF('📋 سجل الأصول'!I88="",0,'📋 سجل الأصول'!I88))*'📋 سجل الأصول'!J88/365*MAX(0,MIN(EOMONTH(DATE(2026,11,1),-1),IF('📋 سجل الأصول'!M88="",DATE(9999,12,31),'📋 سجل الأصول'!M88))-'📋 سجل الأصول'!G88+1))),0))</f>
        <v/>
      </c>
      <c r="R88" s="33" t="str">
        <f>IF('📋 سجل الأصول'!C88="","",IFERROR(MAX(0,MIN(('📋 سجل الأصول'!H88-IF('📋 سجل الأصول'!I88="",0,'📋 سجل الأصول'!I88)),('📋 سجل الأصول'!H88-IF('📋 سجل الأصول'!I88="",0,'📋 سجل الأصول'!I88))*'📋 سجل الأصول'!J88/365*MAX(0,MIN(EOMONTH(DATE(2026,12,1),0),IF('📋 سجل الأصول'!M88="",DATE(9999,12,31),'📋 سجل الأصول'!M88))-'📋 سجل الأصول'!G88+1))-MIN(('📋 سجل الأصول'!H88-IF('📋 سجل الأصول'!I88="",0,'📋 سجل الأصول'!I88)),('📋 سجل الأصول'!H88-IF('📋 سجل الأصول'!I88="",0,'📋 سجل الأصول'!I88))*'📋 سجل الأصول'!J88/365*MAX(0,MIN(EOMONTH(DATE(2026,12,1),-1),IF('📋 سجل الأصول'!M88="",DATE(9999,12,31),'📋 سجل الأصول'!M88))-'📋 سجل الأصول'!G88+1))),0))</f>
        <v/>
      </c>
    </row>
    <row r="89" spans="1:18" ht="24.75" customHeight="1" x14ac:dyDescent="0.25">
      <c r="A89" s="18" t="str">
        <f>IF('📋 سجل الأصول'!C89="","",'📋 سجل الأصول'!A89)</f>
        <v/>
      </c>
      <c r="B89" s="18" t="str">
        <f>IF('📋 سجل الأصول'!C89="","",'📋 سجل الأصول'!B89)</f>
        <v/>
      </c>
      <c r="C89" s="36" t="str">
        <f>IF('📋 سجل الأصول'!C89="","",'📋 سجل الأصول'!C89)</f>
        <v/>
      </c>
      <c r="D89" s="18" t="str">
        <f>IF('📋 سجل الأصول'!C89="","",'📋 سجل الأصول'!E89)</f>
        <v/>
      </c>
      <c r="E89" s="37" t="str">
        <f>IF('📋 سجل الأصول'!C89="","",'📋 سجل الأصول'!G89)</f>
        <v/>
      </c>
      <c r="F89" s="25" t="str">
        <f>IF('📋 سجل الأصول'!C89="","",'📋 سجل الأصول'!H89)</f>
        <v/>
      </c>
      <c r="G89" s="25" t="str">
        <f>IF('📋 سجل الأصول'!C89="","",IFERROR(MAX(0,MIN(('📋 سجل الأصول'!H89-IF('📋 سجل الأصول'!I89="",0,'📋 سجل الأصول'!I89)),('📋 سجل الأصول'!H89-IF('📋 سجل الأصول'!I89="",0,'📋 سجل الأصول'!I89))*'📋 سجل الأصول'!J89/365*MAX(0,MIN(EOMONTH(DATE(2026,1,1),0),IF('📋 سجل الأصول'!M89="",DATE(9999,12,31),'📋 سجل الأصول'!M89))-'📋 سجل الأصول'!G89+1))-MIN(('📋 سجل الأصول'!H89-IF('📋 سجل الأصول'!I89="",0,'📋 سجل الأصول'!I89)),('📋 سجل الأصول'!H89-IF('📋 سجل الأصول'!I89="",0,'📋 سجل الأصول'!I89))*'📋 سجل الأصول'!J89/365*MAX(0,MIN(EOMONTH(DATE(2026,1,1),-1),IF('📋 سجل الأصول'!M89="",DATE(9999,12,31),'📋 سجل الأصول'!M89))-'📋 سجل الأصول'!G89+1))),0))</f>
        <v/>
      </c>
      <c r="H89" s="25" t="str">
        <f>IF('📋 سجل الأصول'!C89="","",IFERROR(MAX(0,MIN(('📋 سجل الأصول'!H89-IF('📋 سجل الأصول'!I89="",0,'📋 سجل الأصول'!I89)),('📋 سجل الأصول'!H89-IF('📋 سجل الأصول'!I89="",0,'📋 سجل الأصول'!I89))*'📋 سجل الأصول'!J89/365*MAX(0,MIN(EOMONTH(DATE(2026,2,1),0),IF('📋 سجل الأصول'!M89="",DATE(9999,12,31),'📋 سجل الأصول'!M89))-'📋 سجل الأصول'!G89+1))-MIN(('📋 سجل الأصول'!H89-IF('📋 سجل الأصول'!I89="",0,'📋 سجل الأصول'!I89)),('📋 سجل الأصول'!H89-IF('📋 سجل الأصول'!I89="",0,'📋 سجل الأصول'!I89))*'📋 سجل الأصول'!J89/365*MAX(0,MIN(EOMONTH(DATE(2026,2,1),-1),IF('📋 سجل الأصول'!M89="",DATE(9999,12,31),'📋 سجل الأصول'!M89))-'📋 سجل الأصول'!G89+1))),0))</f>
        <v/>
      </c>
      <c r="I89" s="25" t="str">
        <f>IF('📋 سجل الأصول'!C89="","",IFERROR(MAX(0,MIN(('📋 سجل الأصول'!H89-IF('📋 سجل الأصول'!I89="",0,'📋 سجل الأصول'!I89)),('📋 سجل الأصول'!H89-IF('📋 سجل الأصول'!I89="",0,'📋 سجل الأصول'!I89))*'📋 سجل الأصول'!J89/365*MAX(0,MIN(EOMONTH(DATE(2026,3,1),0),IF('📋 سجل الأصول'!M89="",DATE(9999,12,31),'📋 سجل الأصول'!M89))-'📋 سجل الأصول'!G89+1))-MIN(('📋 سجل الأصول'!H89-IF('📋 سجل الأصول'!I89="",0,'📋 سجل الأصول'!I89)),('📋 سجل الأصول'!H89-IF('📋 سجل الأصول'!I89="",0,'📋 سجل الأصول'!I89))*'📋 سجل الأصول'!J89/365*MAX(0,MIN(EOMONTH(DATE(2026,3,1),-1),IF('📋 سجل الأصول'!M89="",DATE(9999,12,31),'📋 سجل الأصول'!M89))-'📋 سجل الأصول'!G89+1))),0))</f>
        <v/>
      </c>
      <c r="J89" s="25" t="str">
        <f>IF('📋 سجل الأصول'!C89="","",IFERROR(MAX(0,MIN(('📋 سجل الأصول'!H89-IF('📋 سجل الأصول'!I89="",0,'📋 سجل الأصول'!I89)),('📋 سجل الأصول'!H89-IF('📋 سجل الأصول'!I89="",0,'📋 سجل الأصول'!I89))*'📋 سجل الأصول'!J89/365*MAX(0,MIN(EOMONTH(DATE(2026,4,1),0),IF('📋 سجل الأصول'!M89="",DATE(9999,12,31),'📋 سجل الأصول'!M89))-'📋 سجل الأصول'!G89+1))-MIN(('📋 سجل الأصول'!H89-IF('📋 سجل الأصول'!I89="",0,'📋 سجل الأصول'!I89)),('📋 سجل الأصول'!H89-IF('📋 سجل الأصول'!I89="",0,'📋 سجل الأصول'!I89))*'📋 سجل الأصول'!J89/365*MAX(0,MIN(EOMONTH(DATE(2026,4,1),-1),IF('📋 سجل الأصول'!M89="",DATE(9999,12,31),'📋 سجل الأصول'!M89))-'📋 سجل الأصول'!G89+1))),0))</f>
        <v/>
      </c>
      <c r="K89" s="25" t="str">
        <f>IF('📋 سجل الأصول'!C89="","",IFERROR(MAX(0,MIN(('📋 سجل الأصول'!H89-IF('📋 سجل الأصول'!I89="",0,'📋 سجل الأصول'!I89)),('📋 سجل الأصول'!H89-IF('📋 سجل الأصول'!I89="",0,'📋 سجل الأصول'!I89))*'📋 سجل الأصول'!J89/365*MAX(0,MIN(EOMONTH(DATE(2026,5,1),0),IF('📋 سجل الأصول'!M89="",DATE(9999,12,31),'📋 سجل الأصول'!M89))-'📋 سجل الأصول'!G89+1))-MIN(('📋 سجل الأصول'!H89-IF('📋 سجل الأصول'!I89="",0,'📋 سجل الأصول'!I89)),('📋 سجل الأصول'!H89-IF('📋 سجل الأصول'!I89="",0,'📋 سجل الأصول'!I89))*'📋 سجل الأصول'!J89/365*MAX(0,MIN(EOMONTH(DATE(2026,5,1),-1),IF('📋 سجل الأصول'!M89="",DATE(9999,12,31),'📋 سجل الأصول'!M89))-'📋 سجل الأصول'!G89+1))),0))</f>
        <v/>
      </c>
      <c r="L89" s="25" t="str">
        <f>IF('📋 سجل الأصول'!C89="","",IFERROR(MAX(0,MIN(('📋 سجل الأصول'!H89-IF('📋 سجل الأصول'!I89="",0,'📋 سجل الأصول'!I89)),('📋 سجل الأصول'!H89-IF('📋 سجل الأصول'!I89="",0,'📋 سجل الأصول'!I89))*'📋 سجل الأصول'!J89/365*MAX(0,MIN(EOMONTH(DATE(2026,6,1),0),IF('📋 سجل الأصول'!M89="",DATE(9999,12,31),'📋 سجل الأصول'!M89))-'📋 سجل الأصول'!G89+1))-MIN(('📋 سجل الأصول'!H89-IF('📋 سجل الأصول'!I89="",0,'📋 سجل الأصول'!I89)),('📋 سجل الأصول'!H89-IF('📋 سجل الأصول'!I89="",0,'📋 سجل الأصول'!I89))*'📋 سجل الأصول'!J89/365*MAX(0,MIN(EOMONTH(DATE(2026,6,1),-1),IF('📋 سجل الأصول'!M89="",DATE(9999,12,31),'📋 سجل الأصول'!M89))-'📋 سجل الأصول'!G89+1))),0))</f>
        <v/>
      </c>
      <c r="M89" s="25" t="str">
        <f>IF('📋 سجل الأصول'!C89="","",IFERROR(MAX(0,MIN(('📋 سجل الأصول'!H89-IF('📋 سجل الأصول'!I89="",0,'📋 سجل الأصول'!I89)),('📋 سجل الأصول'!H89-IF('📋 سجل الأصول'!I89="",0,'📋 سجل الأصول'!I89))*'📋 سجل الأصول'!J89/365*MAX(0,MIN(EOMONTH(DATE(2026,7,1),0),IF('📋 سجل الأصول'!M89="",DATE(9999,12,31),'📋 سجل الأصول'!M89))-'📋 سجل الأصول'!G89+1))-MIN(('📋 سجل الأصول'!H89-IF('📋 سجل الأصول'!I89="",0,'📋 سجل الأصول'!I89)),('📋 سجل الأصول'!H89-IF('📋 سجل الأصول'!I89="",0,'📋 سجل الأصول'!I89))*'📋 سجل الأصول'!J89/365*MAX(0,MIN(EOMONTH(DATE(2026,7,1),-1),IF('📋 سجل الأصول'!M89="",DATE(9999,12,31),'📋 سجل الأصول'!M89))-'📋 سجل الأصول'!G89+1))),0))</f>
        <v/>
      </c>
      <c r="N89" s="25" t="str">
        <f>IF('📋 سجل الأصول'!C89="","",IFERROR(MAX(0,MIN(('📋 سجل الأصول'!H89-IF('📋 سجل الأصول'!I89="",0,'📋 سجل الأصول'!I89)),('📋 سجل الأصول'!H89-IF('📋 سجل الأصول'!I89="",0,'📋 سجل الأصول'!I89))*'📋 سجل الأصول'!J89/365*MAX(0,MIN(EOMONTH(DATE(2026,8,1),0),IF('📋 سجل الأصول'!M89="",DATE(9999,12,31),'📋 سجل الأصول'!M89))-'📋 سجل الأصول'!G89+1))-MIN(('📋 سجل الأصول'!H89-IF('📋 سجل الأصول'!I89="",0,'📋 سجل الأصول'!I89)),('📋 سجل الأصول'!H89-IF('📋 سجل الأصول'!I89="",0,'📋 سجل الأصول'!I89))*'📋 سجل الأصول'!J89/365*MAX(0,MIN(EOMONTH(DATE(2026,8,1),-1),IF('📋 سجل الأصول'!M89="",DATE(9999,12,31),'📋 سجل الأصول'!M89))-'📋 سجل الأصول'!G89+1))),0))</f>
        <v/>
      </c>
      <c r="O89" s="25" t="str">
        <f>IF('📋 سجل الأصول'!C89="","",IFERROR(MAX(0,MIN(('📋 سجل الأصول'!H89-IF('📋 سجل الأصول'!I89="",0,'📋 سجل الأصول'!I89)),('📋 سجل الأصول'!H89-IF('📋 سجل الأصول'!I89="",0,'📋 سجل الأصول'!I89))*'📋 سجل الأصول'!J89/365*MAX(0,MIN(EOMONTH(DATE(2026,9,1),0),IF('📋 سجل الأصول'!M89="",DATE(9999,12,31),'📋 سجل الأصول'!M89))-'📋 سجل الأصول'!G89+1))-MIN(('📋 سجل الأصول'!H89-IF('📋 سجل الأصول'!I89="",0,'📋 سجل الأصول'!I89)),('📋 سجل الأصول'!H89-IF('📋 سجل الأصول'!I89="",0,'📋 سجل الأصول'!I89))*'📋 سجل الأصول'!J89/365*MAX(0,MIN(EOMONTH(DATE(2026,9,1),-1),IF('📋 سجل الأصول'!M89="",DATE(9999,12,31),'📋 سجل الأصول'!M89))-'📋 سجل الأصول'!G89+1))),0))</f>
        <v/>
      </c>
      <c r="P89" s="25" t="str">
        <f>IF('📋 سجل الأصول'!C89="","",IFERROR(MAX(0,MIN(('📋 سجل الأصول'!H89-IF('📋 سجل الأصول'!I89="",0,'📋 سجل الأصول'!I89)),('📋 سجل الأصول'!H89-IF('📋 سجل الأصول'!I89="",0,'📋 سجل الأصول'!I89))*'📋 سجل الأصول'!J89/365*MAX(0,MIN(EOMONTH(DATE(2026,10,1),0),IF('📋 سجل الأصول'!M89="",DATE(9999,12,31),'📋 سجل الأصول'!M89))-'📋 سجل الأصول'!G89+1))-MIN(('📋 سجل الأصول'!H89-IF('📋 سجل الأصول'!I89="",0,'📋 سجل الأصول'!I89)),('📋 سجل الأصول'!H89-IF('📋 سجل الأصول'!I89="",0,'📋 سجل الأصول'!I89))*'📋 سجل الأصول'!J89/365*MAX(0,MIN(EOMONTH(DATE(2026,10,1),-1),IF('📋 سجل الأصول'!M89="",DATE(9999,12,31),'📋 سجل الأصول'!M89))-'📋 سجل الأصول'!G89+1))),0))</f>
        <v/>
      </c>
      <c r="Q89" s="25" t="str">
        <f>IF('📋 سجل الأصول'!C89="","",IFERROR(MAX(0,MIN(('📋 سجل الأصول'!H89-IF('📋 سجل الأصول'!I89="",0,'📋 سجل الأصول'!I89)),('📋 سجل الأصول'!H89-IF('📋 سجل الأصول'!I89="",0,'📋 سجل الأصول'!I89))*'📋 سجل الأصول'!J89/365*MAX(0,MIN(EOMONTH(DATE(2026,11,1),0),IF('📋 سجل الأصول'!M89="",DATE(9999,12,31),'📋 سجل الأصول'!M89))-'📋 سجل الأصول'!G89+1))-MIN(('📋 سجل الأصول'!H89-IF('📋 سجل الأصول'!I89="",0,'📋 سجل الأصول'!I89)),('📋 سجل الأصول'!H89-IF('📋 سجل الأصول'!I89="",0,'📋 سجل الأصول'!I89))*'📋 سجل الأصول'!J89/365*MAX(0,MIN(EOMONTH(DATE(2026,11,1),-1),IF('📋 سجل الأصول'!M89="",DATE(9999,12,31),'📋 سجل الأصول'!M89))-'📋 سجل الأصول'!G89+1))),0))</f>
        <v/>
      </c>
      <c r="R89" s="25" t="str">
        <f>IF('📋 سجل الأصول'!C89="","",IFERROR(MAX(0,MIN(('📋 سجل الأصول'!H89-IF('📋 سجل الأصول'!I89="",0,'📋 سجل الأصول'!I89)),('📋 سجل الأصول'!H89-IF('📋 سجل الأصول'!I89="",0,'📋 سجل الأصول'!I89))*'📋 سجل الأصول'!J89/365*MAX(0,MIN(EOMONTH(DATE(2026,12,1),0),IF('📋 سجل الأصول'!M89="",DATE(9999,12,31),'📋 سجل الأصول'!M89))-'📋 سجل الأصول'!G89+1))-MIN(('📋 سجل الأصول'!H89-IF('📋 سجل الأصول'!I89="",0,'📋 سجل الأصول'!I89)),('📋 سجل الأصول'!H89-IF('📋 سجل الأصول'!I89="",0,'📋 سجل الأصول'!I89))*'📋 سجل الأصول'!J89/365*MAX(0,MIN(EOMONTH(DATE(2026,12,1),-1),IF('📋 سجل الأصول'!M89="",DATE(9999,12,31),'📋 سجل الأصول'!M89))-'📋 سجل الأصول'!G89+1))),0))</f>
        <v/>
      </c>
    </row>
    <row r="90" spans="1:18" ht="24.75" customHeight="1" x14ac:dyDescent="0.25">
      <c r="A90" s="26" t="str">
        <f>IF('📋 سجل الأصول'!C90="","",'📋 سجل الأصول'!A90)</f>
        <v/>
      </c>
      <c r="B90" s="26" t="str">
        <f>IF('📋 سجل الأصول'!C90="","",'📋 سجل الأصول'!B90)</f>
        <v/>
      </c>
      <c r="C90" s="38" t="str">
        <f>IF('📋 سجل الأصول'!C90="","",'📋 سجل الأصول'!C90)</f>
        <v/>
      </c>
      <c r="D90" s="26" t="str">
        <f>IF('📋 سجل الأصول'!C90="","",'📋 سجل الأصول'!E90)</f>
        <v/>
      </c>
      <c r="E90" s="39" t="str">
        <f>IF('📋 سجل الأصول'!C90="","",'📋 سجل الأصول'!G90)</f>
        <v/>
      </c>
      <c r="F90" s="33" t="str">
        <f>IF('📋 سجل الأصول'!C90="","",'📋 سجل الأصول'!H90)</f>
        <v/>
      </c>
      <c r="G90" s="33" t="str">
        <f>IF('📋 سجل الأصول'!C90="","",IFERROR(MAX(0,MIN(('📋 سجل الأصول'!H90-IF('📋 سجل الأصول'!I90="",0,'📋 سجل الأصول'!I90)),('📋 سجل الأصول'!H90-IF('📋 سجل الأصول'!I90="",0,'📋 سجل الأصول'!I90))*'📋 سجل الأصول'!J90/365*MAX(0,MIN(EOMONTH(DATE(2026,1,1),0),IF('📋 سجل الأصول'!M90="",DATE(9999,12,31),'📋 سجل الأصول'!M90))-'📋 سجل الأصول'!G90+1))-MIN(('📋 سجل الأصول'!H90-IF('📋 سجل الأصول'!I90="",0,'📋 سجل الأصول'!I90)),('📋 سجل الأصول'!H90-IF('📋 سجل الأصول'!I90="",0,'📋 سجل الأصول'!I90))*'📋 سجل الأصول'!J90/365*MAX(0,MIN(EOMONTH(DATE(2026,1,1),-1),IF('📋 سجل الأصول'!M90="",DATE(9999,12,31),'📋 سجل الأصول'!M90))-'📋 سجل الأصول'!G90+1))),0))</f>
        <v/>
      </c>
      <c r="H90" s="33" t="str">
        <f>IF('📋 سجل الأصول'!C90="","",IFERROR(MAX(0,MIN(('📋 سجل الأصول'!H90-IF('📋 سجل الأصول'!I90="",0,'📋 سجل الأصول'!I90)),('📋 سجل الأصول'!H90-IF('📋 سجل الأصول'!I90="",0,'📋 سجل الأصول'!I90))*'📋 سجل الأصول'!J90/365*MAX(0,MIN(EOMONTH(DATE(2026,2,1),0),IF('📋 سجل الأصول'!M90="",DATE(9999,12,31),'📋 سجل الأصول'!M90))-'📋 سجل الأصول'!G90+1))-MIN(('📋 سجل الأصول'!H90-IF('📋 سجل الأصول'!I90="",0,'📋 سجل الأصول'!I90)),('📋 سجل الأصول'!H90-IF('📋 سجل الأصول'!I90="",0,'📋 سجل الأصول'!I90))*'📋 سجل الأصول'!J90/365*MAX(0,MIN(EOMONTH(DATE(2026,2,1),-1),IF('📋 سجل الأصول'!M90="",DATE(9999,12,31),'📋 سجل الأصول'!M90))-'📋 سجل الأصول'!G90+1))),0))</f>
        <v/>
      </c>
      <c r="I90" s="33" t="str">
        <f>IF('📋 سجل الأصول'!C90="","",IFERROR(MAX(0,MIN(('📋 سجل الأصول'!H90-IF('📋 سجل الأصول'!I90="",0,'📋 سجل الأصول'!I90)),('📋 سجل الأصول'!H90-IF('📋 سجل الأصول'!I90="",0,'📋 سجل الأصول'!I90))*'📋 سجل الأصول'!J90/365*MAX(0,MIN(EOMONTH(DATE(2026,3,1),0),IF('📋 سجل الأصول'!M90="",DATE(9999,12,31),'📋 سجل الأصول'!M90))-'📋 سجل الأصول'!G90+1))-MIN(('📋 سجل الأصول'!H90-IF('📋 سجل الأصول'!I90="",0,'📋 سجل الأصول'!I90)),('📋 سجل الأصول'!H90-IF('📋 سجل الأصول'!I90="",0,'📋 سجل الأصول'!I90))*'📋 سجل الأصول'!J90/365*MAX(0,MIN(EOMONTH(DATE(2026,3,1),-1),IF('📋 سجل الأصول'!M90="",DATE(9999,12,31),'📋 سجل الأصول'!M90))-'📋 سجل الأصول'!G90+1))),0))</f>
        <v/>
      </c>
      <c r="J90" s="33" t="str">
        <f>IF('📋 سجل الأصول'!C90="","",IFERROR(MAX(0,MIN(('📋 سجل الأصول'!H90-IF('📋 سجل الأصول'!I90="",0,'📋 سجل الأصول'!I90)),('📋 سجل الأصول'!H90-IF('📋 سجل الأصول'!I90="",0,'📋 سجل الأصول'!I90))*'📋 سجل الأصول'!J90/365*MAX(0,MIN(EOMONTH(DATE(2026,4,1),0),IF('📋 سجل الأصول'!M90="",DATE(9999,12,31),'📋 سجل الأصول'!M90))-'📋 سجل الأصول'!G90+1))-MIN(('📋 سجل الأصول'!H90-IF('📋 سجل الأصول'!I90="",0,'📋 سجل الأصول'!I90)),('📋 سجل الأصول'!H90-IF('📋 سجل الأصول'!I90="",0,'📋 سجل الأصول'!I90))*'📋 سجل الأصول'!J90/365*MAX(0,MIN(EOMONTH(DATE(2026,4,1),-1),IF('📋 سجل الأصول'!M90="",DATE(9999,12,31),'📋 سجل الأصول'!M90))-'📋 سجل الأصول'!G90+1))),0))</f>
        <v/>
      </c>
      <c r="K90" s="33" t="str">
        <f>IF('📋 سجل الأصول'!C90="","",IFERROR(MAX(0,MIN(('📋 سجل الأصول'!H90-IF('📋 سجل الأصول'!I90="",0,'📋 سجل الأصول'!I90)),('📋 سجل الأصول'!H90-IF('📋 سجل الأصول'!I90="",0,'📋 سجل الأصول'!I90))*'📋 سجل الأصول'!J90/365*MAX(0,MIN(EOMONTH(DATE(2026,5,1),0),IF('📋 سجل الأصول'!M90="",DATE(9999,12,31),'📋 سجل الأصول'!M90))-'📋 سجل الأصول'!G90+1))-MIN(('📋 سجل الأصول'!H90-IF('📋 سجل الأصول'!I90="",0,'📋 سجل الأصول'!I90)),('📋 سجل الأصول'!H90-IF('📋 سجل الأصول'!I90="",0,'📋 سجل الأصول'!I90))*'📋 سجل الأصول'!J90/365*MAX(0,MIN(EOMONTH(DATE(2026,5,1),-1),IF('📋 سجل الأصول'!M90="",DATE(9999,12,31),'📋 سجل الأصول'!M90))-'📋 سجل الأصول'!G90+1))),0))</f>
        <v/>
      </c>
      <c r="L90" s="33" t="str">
        <f>IF('📋 سجل الأصول'!C90="","",IFERROR(MAX(0,MIN(('📋 سجل الأصول'!H90-IF('📋 سجل الأصول'!I90="",0,'📋 سجل الأصول'!I90)),('📋 سجل الأصول'!H90-IF('📋 سجل الأصول'!I90="",0,'📋 سجل الأصول'!I90))*'📋 سجل الأصول'!J90/365*MAX(0,MIN(EOMONTH(DATE(2026,6,1),0),IF('📋 سجل الأصول'!M90="",DATE(9999,12,31),'📋 سجل الأصول'!M90))-'📋 سجل الأصول'!G90+1))-MIN(('📋 سجل الأصول'!H90-IF('📋 سجل الأصول'!I90="",0,'📋 سجل الأصول'!I90)),('📋 سجل الأصول'!H90-IF('📋 سجل الأصول'!I90="",0,'📋 سجل الأصول'!I90))*'📋 سجل الأصول'!J90/365*MAX(0,MIN(EOMONTH(DATE(2026,6,1),-1),IF('📋 سجل الأصول'!M90="",DATE(9999,12,31),'📋 سجل الأصول'!M90))-'📋 سجل الأصول'!G90+1))),0))</f>
        <v/>
      </c>
      <c r="M90" s="33" t="str">
        <f>IF('📋 سجل الأصول'!C90="","",IFERROR(MAX(0,MIN(('📋 سجل الأصول'!H90-IF('📋 سجل الأصول'!I90="",0,'📋 سجل الأصول'!I90)),('📋 سجل الأصول'!H90-IF('📋 سجل الأصول'!I90="",0,'📋 سجل الأصول'!I90))*'📋 سجل الأصول'!J90/365*MAX(0,MIN(EOMONTH(DATE(2026,7,1),0),IF('📋 سجل الأصول'!M90="",DATE(9999,12,31),'📋 سجل الأصول'!M90))-'📋 سجل الأصول'!G90+1))-MIN(('📋 سجل الأصول'!H90-IF('📋 سجل الأصول'!I90="",0,'📋 سجل الأصول'!I90)),('📋 سجل الأصول'!H90-IF('📋 سجل الأصول'!I90="",0,'📋 سجل الأصول'!I90))*'📋 سجل الأصول'!J90/365*MAX(0,MIN(EOMONTH(DATE(2026,7,1),-1),IF('📋 سجل الأصول'!M90="",DATE(9999,12,31),'📋 سجل الأصول'!M90))-'📋 سجل الأصول'!G90+1))),0))</f>
        <v/>
      </c>
      <c r="N90" s="33" t="str">
        <f>IF('📋 سجل الأصول'!C90="","",IFERROR(MAX(0,MIN(('📋 سجل الأصول'!H90-IF('📋 سجل الأصول'!I90="",0,'📋 سجل الأصول'!I90)),('📋 سجل الأصول'!H90-IF('📋 سجل الأصول'!I90="",0,'📋 سجل الأصول'!I90))*'📋 سجل الأصول'!J90/365*MAX(0,MIN(EOMONTH(DATE(2026,8,1),0),IF('📋 سجل الأصول'!M90="",DATE(9999,12,31),'📋 سجل الأصول'!M90))-'📋 سجل الأصول'!G90+1))-MIN(('📋 سجل الأصول'!H90-IF('📋 سجل الأصول'!I90="",0,'📋 سجل الأصول'!I90)),('📋 سجل الأصول'!H90-IF('📋 سجل الأصول'!I90="",0,'📋 سجل الأصول'!I90))*'📋 سجل الأصول'!J90/365*MAX(0,MIN(EOMONTH(DATE(2026,8,1),-1),IF('📋 سجل الأصول'!M90="",DATE(9999,12,31),'📋 سجل الأصول'!M90))-'📋 سجل الأصول'!G90+1))),0))</f>
        <v/>
      </c>
      <c r="O90" s="33" t="str">
        <f>IF('📋 سجل الأصول'!C90="","",IFERROR(MAX(0,MIN(('📋 سجل الأصول'!H90-IF('📋 سجل الأصول'!I90="",0,'📋 سجل الأصول'!I90)),('📋 سجل الأصول'!H90-IF('📋 سجل الأصول'!I90="",0,'📋 سجل الأصول'!I90))*'📋 سجل الأصول'!J90/365*MAX(0,MIN(EOMONTH(DATE(2026,9,1),0),IF('📋 سجل الأصول'!M90="",DATE(9999,12,31),'📋 سجل الأصول'!M90))-'📋 سجل الأصول'!G90+1))-MIN(('📋 سجل الأصول'!H90-IF('📋 سجل الأصول'!I90="",0,'📋 سجل الأصول'!I90)),('📋 سجل الأصول'!H90-IF('📋 سجل الأصول'!I90="",0,'📋 سجل الأصول'!I90))*'📋 سجل الأصول'!J90/365*MAX(0,MIN(EOMONTH(DATE(2026,9,1),-1),IF('📋 سجل الأصول'!M90="",DATE(9999,12,31),'📋 سجل الأصول'!M90))-'📋 سجل الأصول'!G90+1))),0))</f>
        <v/>
      </c>
      <c r="P90" s="33" t="str">
        <f>IF('📋 سجل الأصول'!C90="","",IFERROR(MAX(0,MIN(('📋 سجل الأصول'!H90-IF('📋 سجل الأصول'!I90="",0,'📋 سجل الأصول'!I90)),('📋 سجل الأصول'!H90-IF('📋 سجل الأصول'!I90="",0,'📋 سجل الأصول'!I90))*'📋 سجل الأصول'!J90/365*MAX(0,MIN(EOMONTH(DATE(2026,10,1),0),IF('📋 سجل الأصول'!M90="",DATE(9999,12,31),'📋 سجل الأصول'!M90))-'📋 سجل الأصول'!G90+1))-MIN(('📋 سجل الأصول'!H90-IF('📋 سجل الأصول'!I90="",0,'📋 سجل الأصول'!I90)),('📋 سجل الأصول'!H90-IF('📋 سجل الأصول'!I90="",0,'📋 سجل الأصول'!I90))*'📋 سجل الأصول'!J90/365*MAX(0,MIN(EOMONTH(DATE(2026,10,1),-1),IF('📋 سجل الأصول'!M90="",DATE(9999,12,31),'📋 سجل الأصول'!M90))-'📋 سجل الأصول'!G90+1))),0))</f>
        <v/>
      </c>
      <c r="Q90" s="33" t="str">
        <f>IF('📋 سجل الأصول'!C90="","",IFERROR(MAX(0,MIN(('📋 سجل الأصول'!H90-IF('📋 سجل الأصول'!I90="",0,'📋 سجل الأصول'!I90)),('📋 سجل الأصول'!H90-IF('📋 سجل الأصول'!I90="",0,'📋 سجل الأصول'!I90))*'📋 سجل الأصول'!J90/365*MAX(0,MIN(EOMONTH(DATE(2026,11,1),0),IF('📋 سجل الأصول'!M90="",DATE(9999,12,31),'📋 سجل الأصول'!M90))-'📋 سجل الأصول'!G90+1))-MIN(('📋 سجل الأصول'!H90-IF('📋 سجل الأصول'!I90="",0,'📋 سجل الأصول'!I90)),('📋 سجل الأصول'!H90-IF('📋 سجل الأصول'!I90="",0,'📋 سجل الأصول'!I90))*'📋 سجل الأصول'!J90/365*MAX(0,MIN(EOMONTH(DATE(2026,11,1),-1),IF('📋 سجل الأصول'!M90="",DATE(9999,12,31),'📋 سجل الأصول'!M90))-'📋 سجل الأصول'!G90+1))),0))</f>
        <v/>
      </c>
      <c r="R90" s="33" t="str">
        <f>IF('📋 سجل الأصول'!C90="","",IFERROR(MAX(0,MIN(('📋 سجل الأصول'!H90-IF('📋 سجل الأصول'!I90="",0,'📋 سجل الأصول'!I90)),('📋 سجل الأصول'!H90-IF('📋 سجل الأصول'!I90="",0,'📋 سجل الأصول'!I90))*'📋 سجل الأصول'!J90/365*MAX(0,MIN(EOMONTH(DATE(2026,12,1),0),IF('📋 سجل الأصول'!M90="",DATE(9999,12,31),'📋 سجل الأصول'!M90))-'📋 سجل الأصول'!G90+1))-MIN(('📋 سجل الأصول'!H90-IF('📋 سجل الأصول'!I90="",0,'📋 سجل الأصول'!I90)),('📋 سجل الأصول'!H90-IF('📋 سجل الأصول'!I90="",0,'📋 سجل الأصول'!I90))*'📋 سجل الأصول'!J90/365*MAX(0,MIN(EOMONTH(DATE(2026,12,1),-1),IF('📋 سجل الأصول'!M90="",DATE(9999,12,31),'📋 سجل الأصول'!M90))-'📋 سجل الأصول'!G90+1))),0))</f>
        <v/>
      </c>
    </row>
    <row r="91" spans="1:18" ht="24.75" customHeight="1" x14ac:dyDescent="0.25">
      <c r="A91" s="18" t="str">
        <f>IF('📋 سجل الأصول'!C91="","",'📋 سجل الأصول'!A91)</f>
        <v/>
      </c>
      <c r="B91" s="18" t="str">
        <f>IF('📋 سجل الأصول'!C91="","",'📋 سجل الأصول'!B91)</f>
        <v/>
      </c>
      <c r="C91" s="36" t="str">
        <f>IF('📋 سجل الأصول'!C91="","",'📋 سجل الأصول'!C91)</f>
        <v/>
      </c>
      <c r="D91" s="18" t="str">
        <f>IF('📋 سجل الأصول'!C91="","",'📋 سجل الأصول'!E91)</f>
        <v/>
      </c>
      <c r="E91" s="37" t="str">
        <f>IF('📋 سجل الأصول'!C91="","",'📋 سجل الأصول'!G91)</f>
        <v/>
      </c>
      <c r="F91" s="25" t="str">
        <f>IF('📋 سجل الأصول'!C91="","",'📋 سجل الأصول'!H91)</f>
        <v/>
      </c>
      <c r="G91" s="25" t="str">
        <f>IF('📋 سجل الأصول'!C91="","",IFERROR(MAX(0,MIN(('📋 سجل الأصول'!H91-IF('📋 سجل الأصول'!I91="",0,'📋 سجل الأصول'!I91)),('📋 سجل الأصول'!H91-IF('📋 سجل الأصول'!I91="",0,'📋 سجل الأصول'!I91))*'📋 سجل الأصول'!J91/365*MAX(0,MIN(EOMONTH(DATE(2026,1,1),0),IF('📋 سجل الأصول'!M91="",DATE(9999,12,31),'📋 سجل الأصول'!M91))-'📋 سجل الأصول'!G91+1))-MIN(('📋 سجل الأصول'!H91-IF('📋 سجل الأصول'!I91="",0,'📋 سجل الأصول'!I91)),('📋 سجل الأصول'!H91-IF('📋 سجل الأصول'!I91="",0,'📋 سجل الأصول'!I91))*'📋 سجل الأصول'!J91/365*MAX(0,MIN(EOMONTH(DATE(2026,1,1),-1),IF('📋 سجل الأصول'!M91="",DATE(9999,12,31),'📋 سجل الأصول'!M91))-'📋 سجل الأصول'!G91+1))),0))</f>
        <v/>
      </c>
      <c r="H91" s="25" t="str">
        <f>IF('📋 سجل الأصول'!C91="","",IFERROR(MAX(0,MIN(('📋 سجل الأصول'!H91-IF('📋 سجل الأصول'!I91="",0,'📋 سجل الأصول'!I91)),('📋 سجل الأصول'!H91-IF('📋 سجل الأصول'!I91="",0,'📋 سجل الأصول'!I91))*'📋 سجل الأصول'!J91/365*MAX(0,MIN(EOMONTH(DATE(2026,2,1),0),IF('📋 سجل الأصول'!M91="",DATE(9999,12,31),'📋 سجل الأصول'!M91))-'📋 سجل الأصول'!G91+1))-MIN(('📋 سجل الأصول'!H91-IF('📋 سجل الأصول'!I91="",0,'📋 سجل الأصول'!I91)),('📋 سجل الأصول'!H91-IF('📋 سجل الأصول'!I91="",0,'📋 سجل الأصول'!I91))*'📋 سجل الأصول'!J91/365*MAX(0,MIN(EOMONTH(DATE(2026,2,1),-1),IF('📋 سجل الأصول'!M91="",DATE(9999,12,31),'📋 سجل الأصول'!M91))-'📋 سجل الأصول'!G91+1))),0))</f>
        <v/>
      </c>
      <c r="I91" s="25" t="str">
        <f>IF('📋 سجل الأصول'!C91="","",IFERROR(MAX(0,MIN(('📋 سجل الأصول'!H91-IF('📋 سجل الأصول'!I91="",0,'📋 سجل الأصول'!I91)),('📋 سجل الأصول'!H91-IF('📋 سجل الأصول'!I91="",0,'📋 سجل الأصول'!I91))*'📋 سجل الأصول'!J91/365*MAX(0,MIN(EOMONTH(DATE(2026,3,1),0),IF('📋 سجل الأصول'!M91="",DATE(9999,12,31),'📋 سجل الأصول'!M91))-'📋 سجل الأصول'!G91+1))-MIN(('📋 سجل الأصول'!H91-IF('📋 سجل الأصول'!I91="",0,'📋 سجل الأصول'!I91)),('📋 سجل الأصول'!H91-IF('📋 سجل الأصول'!I91="",0,'📋 سجل الأصول'!I91))*'📋 سجل الأصول'!J91/365*MAX(0,MIN(EOMONTH(DATE(2026,3,1),-1),IF('📋 سجل الأصول'!M91="",DATE(9999,12,31),'📋 سجل الأصول'!M91))-'📋 سجل الأصول'!G91+1))),0))</f>
        <v/>
      </c>
      <c r="J91" s="25" t="str">
        <f>IF('📋 سجل الأصول'!C91="","",IFERROR(MAX(0,MIN(('📋 سجل الأصول'!H91-IF('📋 سجل الأصول'!I91="",0,'📋 سجل الأصول'!I91)),('📋 سجل الأصول'!H91-IF('📋 سجل الأصول'!I91="",0,'📋 سجل الأصول'!I91))*'📋 سجل الأصول'!J91/365*MAX(0,MIN(EOMONTH(DATE(2026,4,1),0),IF('📋 سجل الأصول'!M91="",DATE(9999,12,31),'📋 سجل الأصول'!M91))-'📋 سجل الأصول'!G91+1))-MIN(('📋 سجل الأصول'!H91-IF('📋 سجل الأصول'!I91="",0,'📋 سجل الأصول'!I91)),('📋 سجل الأصول'!H91-IF('📋 سجل الأصول'!I91="",0,'📋 سجل الأصول'!I91))*'📋 سجل الأصول'!J91/365*MAX(0,MIN(EOMONTH(DATE(2026,4,1),-1),IF('📋 سجل الأصول'!M91="",DATE(9999,12,31),'📋 سجل الأصول'!M91))-'📋 سجل الأصول'!G91+1))),0))</f>
        <v/>
      </c>
      <c r="K91" s="25" t="str">
        <f>IF('📋 سجل الأصول'!C91="","",IFERROR(MAX(0,MIN(('📋 سجل الأصول'!H91-IF('📋 سجل الأصول'!I91="",0,'📋 سجل الأصول'!I91)),('📋 سجل الأصول'!H91-IF('📋 سجل الأصول'!I91="",0,'📋 سجل الأصول'!I91))*'📋 سجل الأصول'!J91/365*MAX(0,MIN(EOMONTH(DATE(2026,5,1),0),IF('📋 سجل الأصول'!M91="",DATE(9999,12,31),'📋 سجل الأصول'!M91))-'📋 سجل الأصول'!G91+1))-MIN(('📋 سجل الأصول'!H91-IF('📋 سجل الأصول'!I91="",0,'📋 سجل الأصول'!I91)),('📋 سجل الأصول'!H91-IF('📋 سجل الأصول'!I91="",0,'📋 سجل الأصول'!I91))*'📋 سجل الأصول'!J91/365*MAX(0,MIN(EOMONTH(DATE(2026,5,1),-1),IF('📋 سجل الأصول'!M91="",DATE(9999,12,31),'📋 سجل الأصول'!M91))-'📋 سجل الأصول'!G91+1))),0))</f>
        <v/>
      </c>
      <c r="L91" s="25" t="str">
        <f>IF('📋 سجل الأصول'!C91="","",IFERROR(MAX(0,MIN(('📋 سجل الأصول'!H91-IF('📋 سجل الأصول'!I91="",0,'📋 سجل الأصول'!I91)),('📋 سجل الأصول'!H91-IF('📋 سجل الأصول'!I91="",0,'📋 سجل الأصول'!I91))*'📋 سجل الأصول'!J91/365*MAX(0,MIN(EOMONTH(DATE(2026,6,1),0),IF('📋 سجل الأصول'!M91="",DATE(9999,12,31),'📋 سجل الأصول'!M91))-'📋 سجل الأصول'!G91+1))-MIN(('📋 سجل الأصول'!H91-IF('📋 سجل الأصول'!I91="",0,'📋 سجل الأصول'!I91)),('📋 سجل الأصول'!H91-IF('📋 سجل الأصول'!I91="",0,'📋 سجل الأصول'!I91))*'📋 سجل الأصول'!J91/365*MAX(0,MIN(EOMONTH(DATE(2026,6,1),-1),IF('📋 سجل الأصول'!M91="",DATE(9999,12,31),'📋 سجل الأصول'!M91))-'📋 سجل الأصول'!G91+1))),0))</f>
        <v/>
      </c>
      <c r="M91" s="25" t="str">
        <f>IF('📋 سجل الأصول'!C91="","",IFERROR(MAX(0,MIN(('📋 سجل الأصول'!H91-IF('📋 سجل الأصول'!I91="",0,'📋 سجل الأصول'!I91)),('📋 سجل الأصول'!H91-IF('📋 سجل الأصول'!I91="",0,'📋 سجل الأصول'!I91))*'📋 سجل الأصول'!J91/365*MAX(0,MIN(EOMONTH(DATE(2026,7,1),0),IF('📋 سجل الأصول'!M91="",DATE(9999,12,31),'📋 سجل الأصول'!M91))-'📋 سجل الأصول'!G91+1))-MIN(('📋 سجل الأصول'!H91-IF('📋 سجل الأصول'!I91="",0,'📋 سجل الأصول'!I91)),('📋 سجل الأصول'!H91-IF('📋 سجل الأصول'!I91="",0,'📋 سجل الأصول'!I91))*'📋 سجل الأصول'!J91/365*MAX(0,MIN(EOMONTH(DATE(2026,7,1),-1),IF('📋 سجل الأصول'!M91="",DATE(9999,12,31),'📋 سجل الأصول'!M91))-'📋 سجل الأصول'!G91+1))),0))</f>
        <v/>
      </c>
      <c r="N91" s="25" t="str">
        <f>IF('📋 سجل الأصول'!C91="","",IFERROR(MAX(0,MIN(('📋 سجل الأصول'!H91-IF('📋 سجل الأصول'!I91="",0,'📋 سجل الأصول'!I91)),('📋 سجل الأصول'!H91-IF('📋 سجل الأصول'!I91="",0,'📋 سجل الأصول'!I91))*'📋 سجل الأصول'!J91/365*MAX(0,MIN(EOMONTH(DATE(2026,8,1),0),IF('📋 سجل الأصول'!M91="",DATE(9999,12,31),'📋 سجل الأصول'!M91))-'📋 سجل الأصول'!G91+1))-MIN(('📋 سجل الأصول'!H91-IF('📋 سجل الأصول'!I91="",0,'📋 سجل الأصول'!I91)),('📋 سجل الأصول'!H91-IF('📋 سجل الأصول'!I91="",0,'📋 سجل الأصول'!I91))*'📋 سجل الأصول'!J91/365*MAX(0,MIN(EOMONTH(DATE(2026,8,1),-1),IF('📋 سجل الأصول'!M91="",DATE(9999,12,31),'📋 سجل الأصول'!M91))-'📋 سجل الأصول'!G91+1))),0))</f>
        <v/>
      </c>
      <c r="O91" s="25" t="str">
        <f>IF('📋 سجل الأصول'!C91="","",IFERROR(MAX(0,MIN(('📋 سجل الأصول'!H91-IF('📋 سجل الأصول'!I91="",0,'📋 سجل الأصول'!I91)),('📋 سجل الأصول'!H91-IF('📋 سجل الأصول'!I91="",0,'📋 سجل الأصول'!I91))*'📋 سجل الأصول'!J91/365*MAX(0,MIN(EOMONTH(DATE(2026,9,1),0),IF('📋 سجل الأصول'!M91="",DATE(9999,12,31),'📋 سجل الأصول'!M91))-'📋 سجل الأصول'!G91+1))-MIN(('📋 سجل الأصول'!H91-IF('📋 سجل الأصول'!I91="",0,'📋 سجل الأصول'!I91)),('📋 سجل الأصول'!H91-IF('📋 سجل الأصول'!I91="",0,'📋 سجل الأصول'!I91))*'📋 سجل الأصول'!J91/365*MAX(0,MIN(EOMONTH(DATE(2026,9,1),-1),IF('📋 سجل الأصول'!M91="",DATE(9999,12,31),'📋 سجل الأصول'!M91))-'📋 سجل الأصول'!G91+1))),0))</f>
        <v/>
      </c>
      <c r="P91" s="25" t="str">
        <f>IF('📋 سجل الأصول'!C91="","",IFERROR(MAX(0,MIN(('📋 سجل الأصول'!H91-IF('📋 سجل الأصول'!I91="",0,'📋 سجل الأصول'!I91)),('📋 سجل الأصول'!H91-IF('📋 سجل الأصول'!I91="",0,'📋 سجل الأصول'!I91))*'📋 سجل الأصول'!J91/365*MAX(0,MIN(EOMONTH(DATE(2026,10,1),0),IF('📋 سجل الأصول'!M91="",DATE(9999,12,31),'📋 سجل الأصول'!M91))-'📋 سجل الأصول'!G91+1))-MIN(('📋 سجل الأصول'!H91-IF('📋 سجل الأصول'!I91="",0,'📋 سجل الأصول'!I91)),('📋 سجل الأصول'!H91-IF('📋 سجل الأصول'!I91="",0,'📋 سجل الأصول'!I91))*'📋 سجل الأصول'!J91/365*MAX(0,MIN(EOMONTH(DATE(2026,10,1),-1),IF('📋 سجل الأصول'!M91="",DATE(9999,12,31),'📋 سجل الأصول'!M91))-'📋 سجل الأصول'!G91+1))),0))</f>
        <v/>
      </c>
      <c r="Q91" s="25" t="str">
        <f>IF('📋 سجل الأصول'!C91="","",IFERROR(MAX(0,MIN(('📋 سجل الأصول'!H91-IF('📋 سجل الأصول'!I91="",0,'📋 سجل الأصول'!I91)),('📋 سجل الأصول'!H91-IF('📋 سجل الأصول'!I91="",0,'📋 سجل الأصول'!I91))*'📋 سجل الأصول'!J91/365*MAX(0,MIN(EOMONTH(DATE(2026,11,1),0),IF('📋 سجل الأصول'!M91="",DATE(9999,12,31),'📋 سجل الأصول'!M91))-'📋 سجل الأصول'!G91+1))-MIN(('📋 سجل الأصول'!H91-IF('📋 سجل الأصول'!I91="",0,'📋 سجل الأصول'!I91)),('📋 سجل الأصول'!H91-IF('📋 سجل الأصول'!I91="",0,'📋 سجل الأصول'!I91))*'📋 سجل الأصول'!J91/365*MAX(0,MIN(EOMONTH(DATE(2026,11,1),-1),IF('📋 سجل الأصول'!M91="",DATE(9999,12,31),'📋 سجل الأصول'!M91))-'📋 سجل الأصول'!G91+1))),0))</f>
        <v/>
      </c>
      <c r="R91" s="25" t="str">
        <f>IF('📋 سجل الأصول'!C91="","",IFERROR(MAX(0,MIN(('📋 سجل الأصول'!H91-IF('📋 سجل الأصول'!I91="",0,'📋 سجل الأصول'!I91)),('📋 سجل الأصول'!H91-IF('📋 سجل الأصول'!I91="",0,'📋 سجل الأصول'!I91))*'📋 سجل الأصول'!J91/365*MAX(0,MIN(EOMONTH(DATE(2026,12,1),0),IF('📋 سجل الأصول'!M91="",DATE(9999,12,31),'📋 سجل الأصول'!M91))-'📋 سجل الأصول'!G91+1))-MIN(('📋 سجل الأصول'!H91-IF('📋 سجل الأصول'!I91="",0,'📋 سجل الأصول'!I91)),('📋 سجل الأصول'!H91-IF('📋 سجل الأصول'!I91="",0,'📋 سجل الأصول'!I91))*'📋 سجل الأصول'!J91/365*MAX(0,MIN(EOMONTH(DATE(2026,12,1),-1),IF('📋 سجل الأصول'!M91="",DATE(9999,12,31),'📋 سجل الأصول'!M91))-'📋 سجل الأصول'!G91+1))),0))</f>
        <v/>
      </c>
    </row>
    <row r="92" spans="1:18" ht="24.75" customHeight="1" x14ac:dyDescent="0.25">
      <c r="A92" s="26" t="str">
        <f>IF('📋 سجل الأصول'!C92="","",'📋 سجل الأصول'!A92)</f>
        <v/>
      </c>
      <c r="B92" s="26" t="str">
        <f>IF('📋 سجل الأصول'!C92="","",'📋 سجل الأصول'!B92)</f>
        <v/>
      </c>
      <c r="C92" s="38" t="str">
        <f>IF('📋 سجل الأصول'!C92="","",'📋 سجل الأصول'!C92)</f>
        <v/>
      </c>
      <c r="D92" s="26" t="str">
        <f>IF('📋 سجل الأصول'!C92="","",'📋 سجل الأصول'!E92)</f>
        <v/>
      </c>
      <c r="E92" s="39" t="str">
        <f>IF('📋 سجل الأصول'!C92="","",'📋 سجل الأصول'!G92)</f>
        <v/>
      </c>
      <c r="F92" s="33" t="str">
        <f>IF('📋 سجل الأصول'!C92="","",'📋 سجل الأصول'!H92)</f>
        <v/>
      </c>
      <c r="G92" s="33" t="str">
        <f>IF('📋 سجل الأصول'!C92="","",IFERROR(MAX(0,MIN(('📋 سجل الأصول'!H92-IF('📋 سجل الأصول'!I92="",0,'📋 سجل الأصول'!I92)),('📋 سجل الأصول'!H92-IF('📋 سجل الأصول'!I92="",0,'📋 سجل الأصول'!I92))*'📋 سجل الأصول'!J92/365*MAX(0,MIN(EOMONTH(DATE(2026,1,1),0),IF('📋 سجل الأصول'!M92="",DATE(9999,12,31),'📋 سجل الأصول'!M92))-'📋 سجل الأصول'!G92+1))-MIN(('📋 سجل الأصول'!H92-IF('📋 سجل الأصول'!I92="",0,'📋 سجل الأصول'!I92)),('📋 سجل الأصول'!H92-IF('📋 سجل الأصول'!I92="",0,'📋 سجل الأصول'!I92))*'📋 سجل الأصول'!J92/365*MAX(0,MIN(EOMONTH(DATE(2026,1,1),-1),IF('📋 سجل الأصول'!M92="",DATE(9999,12,31),'📋 سجل الأصول'!M92))-'📋 سجل الأصول'!G92+1))),0))</f>
        <v/>
      </c>
      <c r="H92" s="33" t="str">
        <f>IF('📋 سجل الأصول'!C92="","",IFERROR(MAX(0,MIN(('📋 سجل الأصول'!H92-IF('📋 سجل الأصول'!I92="",0,'📋 سجل الأصول'!I92)),('📋 سجل الأصول'!H92-IF('📋 سجل الأصول'!I92="",0,'📋 سجل الأصول'!I92))*'📋 سجل الأصول'!J92/365*MAX(0,MIN(EOMONTH(DATE(2026,2,1),0),IF('📋 سجل الأصول'!M92="",DATE(9999,12,31),'📋 سجل الأصول'!M92))-'📋 سجل الأصول'!G92+1))-MIN(('📋 سجل الأصول'!H92-IF('📋 سجل الأصول'!I92="",0,'📋 سجل الأصول'!I92)),('📋 سجل الأصول'!H92-IF('📋 سجل الأصول'!I92="",0,'📋 سجل الأصول'!I92))*'📋 سجل الأصول'!J92/365*MAX(0,MIN(EOMONTH(DATE(2026,2,1),-1),IF('📋 سجل الأصول'!M92="",DATE(9999,12,31),'📋 سجل الأصول'!M92))-'📋 سجل الأصول'!G92+1))),0))</f>
        <v/>
      </c>
      <c r="I92" s="33" t="str">
        <f>IF('📋 سجل الأصول'!C92="","",IFERROR(MAX(0,MIN(('📋 سجل الأصول'!H92-IF('📋 سجل الأصول'!I92="",0,'📋 سجل الأصول'!I92)),('📋 سجل الأصول'!H92-IF('📋 سجل الأصول'!I92="",0,'📋 سجل الأصول'!I92))*'📋 سجل الأصول'!J92/365*MAX(0,MIN(EOMONTH(DATE(2026,3,1),0),IF('📋 سجل الأصول'!M92="",DATE(9999,12,31),'📋 سجل الأصول'!M92))-'📋 سجل الأصول'!G92+1))-MIN(('📋 سجل الأصول'!H92-IF('📋 سجل الأصول'!I92="",0,'📋 سجل الأصول'!I92)),('📋 سجل الأصول'!H92-IF('📋 سجل الأصول'!I92="",0,'📋 سجل الأصول'!I92))*'📋 سجل الأصول'!J92/365*MAX(0,MIN(EOMONTH(DATE(2026,3,1),-1),IF('📋 سجل الأصول'!M92="",DATE(9999,12,31),'📋 سجل الأصول'!M92))-'📋 سجل الأصول'!G92+1))),0))</f>
        <v/>
      </c>
      <c r="J92" s="33" t="str">
        <f>IF('📋 سجل الأصول'!C92="","",IFERROR(MAX(0,MIN(('📋 سجل الأصول'!H92-IF('📋 سجل الأصول'!I92="",0,'📋 سجل الأصول'!I92)),('📋 سجل الأصول'!H92-IF('📋 سجل الأصول'!I92="",0,'📋 سجل الأصول'!I92))*'📋 سجل الأصول'!J92/365*MAX(0,MIN(EOMONTH(DATE(2026,4,1),0),IF('📋 سجل الأصول'!M92="",DATE(9999,12,31),'📋 سجل الأصول'!M92))-'📋 سجل الأصول'!G92+1))-MIN(('📋 سجل الأصول'!H92-IF('📋 سجل الأصول'!I92="",0,'📋 سجل الأصول'!I92)),('📋 سجل الأصول'!H92-IF('📋 سجل الأصول'!I92="",0,'📋 سجل الأصول'!I92))*'📋 سجل الأصول'!J92/365*MAX(0,MIN(EOMONTH(DATE(2026,4,1),-1),IF('📋 سجل الأصول'!M92="",DATE(9999,12,31),'📋 سجل الأصول'!M92))-'📋 سجل الأصول'!G92+1))),0))</f>
        <v/>
      </c>
      <c r="K92" s="33" t="str">
        <f>IF('📋 سجل الأصول'!C92="","",IFERROR(MAX(0,MIN(('📋 سجل الأصول'!H92-IF('📋 سجل الأصول'!I92="",0,'📋 سجل الأصول'!I92)),('📋 سجل الأصول'!H92-IF('📋 سجل الأصول'!I92="",0,'📋 سجل الأصول'!I92))*'📋 سجل الأصول'!J92/365*MAX(0,MIN(EOMONTH(DATE(2026,5,1),0),IF('📋 سجل الأصول'!M92="",DATE(9999,12,31),'📋 سجل الأصول'!M92))-'📋 سجل الأصول'!G92+1))-MIN(('📋 سجل الأصول'!H92-IF('📋 سجل الأصول'!I92="",0,'📋 سجل الأصول'!I92)),('📋 سجل الأصول'!H92-IF('📋 سجل الأصول'!I92="",0,'📋 سجل الأصول'!I92))*'📋 سجل الأصول'!J92/365*MAX(0,MIN(EOMONTH(DATE(2026,5,1),-1),IF('📋 سجل الأصول'!M92="",DATE(9999,12,31),'📋 سجل الأصول'!M92))-'📋 سجل الأصول'!G92+1))),0))</f>
        <v/>
      </c>
      <c r="L92" s="33" t="str">
        <f>IF('📋 سجل الأصول'!C92="","",IFERROR(MAX(0,MIN(('📋 سجل الأصول'!H92-IF('📋 سجل الأصول'!I92="",0,'📋 سجل الأصول'!I92)),('📋 سجل الأصول'!H92-IF('📋 سجل الأصول'!I92="",0,'📋 سجل الأصول'!I92))*'📋 سجل الأصول'!J92/365*MAX(0,MIN(EOMONTH(DATE(2026,6,1),0),IF('📋 سجل الأصول'!M92="",DATE(9999,12,31),'📋 سجل الأصول'!M92))-'📋 سجل الأصول'!G92+1))-MIN(('📋 سجل الأصول'!H92-IF('📋 سجل الأصول'!I92="",0,'📋 سجل الأصول'!I92)),('📋 سجل الأصول'!H92-IF('📋 سجل الأصول'!I92="",0,'📋 سجل الأصول'!I92))*'📋 سجل الأصول'!J92/365*MAX(0,MIN(EOMONTH(DATE(2026,6,1),-1),IF('📋 سجل الأصول'!M92="",DATE(9999,12,31),'📋 سجل الأصول'!M92))-'📋 سجل الأصول'!G92+1))),0))</f>
        <v/>
      </c>
      <c r="M92" s="33" t="str">
        <f>IF('📋 سجل الأصول'!C92="","",IFERROR(MAX(0,MIN(('📋 سجل الأصول'!H92-IF('📋 سجل الأصول'!I92="",0,'📋 سجل الأصول'!I92)),('📋 سجل الأصول'!H92-IF('📋 سجل الأصول'!I92="",0,'📋 سجل الأصول'!I92))*'📋 سجل الأصول'!J92/365*MAX(0,MIN(EOMONTH(DATE(2026,7,1),0),IF('📋 سجل الأصول'!M92="",DATE(9999,12,31),'📋 سجل الأصول'!M92))-'📋 سجل الأصول'!G92+1))-MIN(('📋 سجل الأصول'!H92-IF('📋 سجل الأصول'!I92="",0,'📋 سجل الأصول'!I92)),('📋 سجل الأصول'!H92-IF('📋 سجل الأصول'!I92="",0,'📋 سجل الأصول'!I92))*'📋 سجل الأصول'!J92/365*MAX(0,MIN(EOMONTH(DATE(2026,7,1),-1),IF('📋 سجل الأصول'!M92="",DATE(9999,12,31),'📋 سجل الأصول'!M92))-'📋 سجل الأصول'!G92+1))),0))</f>
        <v/>
      </c>
      <c r="N92" s="33" t="str">
        <f>IF('📋 سجل الأصول'!C92="","",IFERROR(MAX(0,MIN(('📋 سجل الأصول'!H92-IF('📋 سجل الأصول'!I92="",0,'📋 سجل الأصول'!I92)),('📋 سجل الأصول'!H92-IF('📋 سجل الأصول'!I92="",0,'📋 سجل الأصول'!I92))*'📋 سجل الأصول'!J92/365*MAX(0,MIN(EOMONTH(DATE(2026,8,1),0),IF('📋 سجل الأصول'!M92="",DATE(9999,12,31),'📋 سجل الأصول'!M92))-'📋 سجل الأصول'!G92+1))-MIN(('📋 سجل الأصول'!H92-IF('📋 سجل الأصول'!I92="",0,'📋 سجل الأصول'!I92)),('📋 سجل الأصول'!H92-IF('📋 سجل الأصول'!I92="",0,'📋 سجل الأصول'!I92))*'📋 سجل الأصول'!J92/365*MAX(0,MIN(EOMONTH(DATE(2026,8,1),-1),IF('📋 سجل الأصول'!M92="",DATE(9999,12,31),'📋 سجل الأصول'!M92))-'📋 سجل الأصول'!G92+1))),0))</f>
        <v/>
      </c>
      <c r="O92" s="33" t="str">
        <f>IF('📋 سجل الأصول'!C92="","",IFERROR(MAX(0,MIN(('📋 سجل الأصول'!H92-IF('📋 سجل الأصول'!I92="",0,'📋 سجل الأصول'!I92)),('📋 سجل الأصول'!H92-IF('📋 سجل الأصول'!I92="",0,'📋 سجل الأصول'!I92))*'📋 سجل الأصول'!J92/365*MAX(0,MIN(EOMONTH(DATE(2026,9,1),0),IF('📋 سجل الأصول'!M92="",DATE(9999,12,31),'📋 سجل الأصول'!M92))-'📋 سجل الأصول'!G92+1))-MIN(('📋 سجل الأصول'!H92-IF('📋 سجل الأصول'!I92="",0,'📋 سجل الأصول'!I92)),('📋 سجل الأصول'!H92-IF('📋 سجل الأصول'!I92="",0,'📋 سجل الأصول'!I92))*'📋 سجل الأصول'!J92/365*MAX(0,MIN(EOMONTH(DATE(2026,9,1),-1),IF('📋 سجل الأصول'!M92="",DATE(9999,12,31),'📋 سجل الأصول'!M92))-'📋 سجل الأصول'!G92+1))),0))</f>
        <v/>
      </c>
      <c r="P92" s="33" t="str">
        <f>IF('📋 سجل الأصول'!C92="","",IFERROR(MAX(0,MIN(('📋 سجل الأصول'!H92-IF('📋 سجل الأصول'!I92="",0,'📋 سجل الأصول'!I92)),('📋 سجل الأصول'!H92-IF('📋 سجل الأصول'!I92="",0,'📋 سجل الأصول'!I92))*'📋 سجل الأصول'!J92/365*MAX(0,MIN(EOMONTH(DATE(2026,10,1),0),IF('📋 سجل الأصول'!M92="",DATE(9999,12,31),'📋 سجل الأصول'!M92))-'📋 سجل الأصول'!G92+1))-MIN(('📋 سجل الأصول'!H92-IF('📋 سجل الأصول'!I92="",0,'📋 سجل الأصول'!I92)),('📋 سجل الأصول'!H92-IF('📋 سجل الأصول'!I92="",0,'📋 سجل الأصول'!I92))*'📋 سجل الأصول'!J92/365*MAX(0,MIN(EOMONTH(DATE(2026,10,1),-1),IF('📋 سجل الأصول'!M92="",DATE(9999,12,31),'📋 سجل الأصول'!M92))-'📋 سجل الأصول'!G92+1))),0))</f>
        <v/>
      </c>
      <c r="Q92" s="33" t="str">
        <f>IF('📋 سجل الأصول'!C92="","",IFERROR(MAX(0,MIN(('📋 سجل الأصول'!H92-IF('📋 سجل الأصول'!I92="",0,'📋 سجل الأصول'!I92)),('📋 سجل الأصول'!H92-IF('📋 سجل الأصول'!I92="",0,'📋 سجل الأصول'!I92))*'📋 سجل الأصول'!J92/365*MAX(0,MIN(EOMONTH(DATE(2026,11,1),0),IF('📋 سجل الأصول'!M92="",DATE(9999,12,31),'📋 سجل الأصول'!M92))-'📋 سجل الأصول'!G92+1))-MIN(('📋 سجل الأصول'!H92-IF('📋 سجل الأصول'!I92="",0,'📋 سجل الأصول'!I92)),('📋 سجل الأصول'!H92-IF('📋 سجل الأصول'!I92="",0,'📋 سجل الأصول'!I92))*'📋 سجل الأصول'!J92/365*MAX(0,MIN(EOMONTH(DATE(2026,11,1),-1),IF('📋 سجل الأصول'!M92="",DATE(9999,12,31),'📋 سجل الأصول'!M92))-'📋 سجل الأصول'!G92+1))),0))</f>
        <v/>
      </c>
      <c r="R92" s="33" t="str">
        <f>IF('📋 سجل الأصول'!C92="","",IFERROR(MAX(0,MIN(('📋 سجل الأصول'!H92-IF('📋 سجل الأصول'!I92="",0,'📋 سجل الأصول'!I92)),('📋 سجل الأصول'!H92-IF('📋 سجل الأصول'!I92="",0,'📋 سجل الأصول'!I92))*'📋 سجل الأصول'!J92/365*MAX(0,MIN(EOMONTH(DATE(2026,12,1),0),IF('📋 سجل الأصول'!M92="",DATE(9999,12,31),'📋 سجل الأصول'!M92))-'📋 سجل الأصول'!G92+1))-MIN(('📋 سجل الأصول'!H92-IF('📋 سجل الأصول'!I92="",0,'📋 سجل الأصول'!I92)),('📋 سجل الأصول'!H92-IF('📋 سجل الأصول'!I92="",0,'📋 سجل الأصول'!I92))*'📋 سجل الأصول'!J92/365*MAX(0,MIN(EOMONTH(DATE(2026,12,1),-1),IF('📋 سجل الأصول'!M92="",DATE(9999,12,31),'📋 سجل الأصول'!M92))-'📋 سجل الأصول'!G92+1))),0))</f>
        <v/>
      </c>
    </row>
    <row r="93" spans="1:18" ht="24.75" customHeight="1" x14ac:dyDescent="0.25">
      <c r="A93" s="18" t="str">
        <f>IF('📋 سجل الأصول'!C93="","",'📋 سجل الأصول'!A93)</f>
        <v/>
      </c>
      <c r="B93" s="18" t="str">
        <f>IF('📋 سجل الأصول'!C93="","",'📋 سجل الأصول'!B93)</f>
        <v/>
      </c>
      <c r="C93" s="36" t="str">
        <f>IF('📋 سجل الأصول'!C93="","",'📋 سجل الأصول'!C93)</f>
        <v/>
      </c>
      <c r="D93" s="18" t="str">
        <f>IF('📋 سجل الأصول'!C93="","",'📋 سجل الأصول'!E93)</f>
        <v/>
      </c>
      <c r="E93" s="37" t="str">
        <f>IF('📋 سجل الأصول'!C93="","",'📋 سجل الأصول'!G93)</f>
        <v/>
      </c>
      <c r="F93" s="25" t="str">
        <f>IF('📋 سجل الأصول'!C93="","",'📋 سجل الأصول'!H93)</f>
        <v/>
      </c>
      <c r="G93" s="25" t="str">
        <f>IF('📋 سجل الأصول'!C93="","",IFERROR(MAX(0,MIN(('📋 سجل الأصول'!H93-IF('📋 سجل الأصول'!I93="",0,'📋 سجل الأصول'!I93)),('📋 سجل الأصول'!H93-IF('📋 سجل الأصول'!I93="",0,'📋 سجل الأصول'!I93))*'📋 سجل الأصول'!J93/365*MAX(0,MIN(EOMONTH(DATE(2026,1,1),0),IF('📋 سجل الأصول'!M93="",DATE(9999,12,31),'📋 سجل الأصول'!M93))-'📋 سجل الأصول'!G93+1))-MIN(('📋 سجل الأصول'!H93-IF('📋 سجل الأصول'!I93="",0,'📋 سجل الأصول'!I93)),('📋 سجل الأصول'!H93-IF('📋 سجل الأصول'!I93="",0,'📋 سجل الأصول'!I93))*'📋 سجل الأصول'!J93/365*MAX(0,MIN(EOMONTH(DATE(2026,1,1),-1),IF('📋 سجل الأصول'!M93="",DATE(9999,12,31),'📋 سجل الأصول'!M93))-'📋 سجل الأصول'!G93+1))),0))</f>
        <v/>
      </c>
      <c r="H93" s="25" t="str">
        <f>IF('📋 سجل الأصول'!C93="","",IFERROR(MAX(0,MIN(('📋 سجل الأصول'!H93-IF('📋 سجل الأصول'!I93="",0,'📋 سجل الأصول'!I93)),('📋 سجل الأصول'!H93-IF('📋 سجل الأصول'!I93="",0,'📋 سجل الأصول'!I93))*'📋 سجل الأصول'!J93/365*MAX(0,MIN(EOMONTH(DATE(2026,2,1),0),IF('📋 سجل الأصول'!M93="",DATE(9999,12,31),'📋 سجل الأصول'!M93))-'📋 سجل الأصول'!G93+1))-MIN(('📋 سجل الأصول'!H93-IF('📋 سجل الأصول'!I93="",0,'📋 سجل الأصول'!I93)),('📋 سجل الأصول'!H93-IF('📋 سجل الأصول'!I93="",0,'📋 سجل الأصول'!I93))*'📋 سجل الأصول'!J93/365*MAX(0,MIN(EOMONTH(DATE(2026,2,1),-1),IF('📋 سجل الأصول'!M93="",DATE(9999,12,31),'📋 سجل الأصول'!M93))-'📋 سجل الأصول'!G93+1))),0))</f>
        <v/>
      </c>
      <c r="I93" s="25" t="str">
        <f>IF('📋 سجل الأصول'!C93="","",IFERROR(MAX(0,MIN(('📋 سجل الأصول'!H93-IF('📋 سجل الأصول'!I93="",0,'📋 سجل الأصول'!I93)),('📋 سجل الأصول'!H93-IF('📋 سجل الأصول'!I93="",0,'📋 سجل الأصول'!I93))*'📋 سجل الأصول'!J93/365*MAX(0,MIN(EOMONTH(DATE(2026,3,1),0),IF('📋 سجل الأصول'!M93="",DATE(9999,12,31),'📋 سجل الأصول'!M93))-'📋 سجل الأصول'!G93+1))-MIN(('📋 سجل الأصول'!H93-IF('📋 سجل الأصول'!I93="",0,'📋 سجل الأصول'!I93)),('📋 سجل الأصول'!H93-IF('📋 سجل الأصول'!I93="",0,'📋 سجل الأصول'!I93))*'📋 سجل الأصول'!J93/365*MAX(0,MIN(EOMONTH(DATE(2026,3,1),-1),IF('📋 سجل الأصول'!M93="",DATE(9999,12,31),'📋 سجل الأصول'!M93))-'📋 سجل الأصول'!G93+1))),0))</f>
        <v/>
      </c>
      <c r="J93" s="25" t="str">
        <f>IF('📋 سجل الأصول'!C93="","",IFERROR(MAX(0,MIN(('📋 سجل الأصول'!H93-IF('📋 سجل الأصول'!I93="",0,'📋 سجل الأصول'!I93)),('📋 سجل الأصول'!H93-IF('📋 سجل الأصول'!I93="",0,'📋 سجل الأصول'!I93))*'📋 سجل الأصول'!J93/365*MAX(0,MIN(EOMONTH(DATE(2026,4,1),0),IF('📋 سجل الأصول'!M93="",DATE(9999,12,31),'📋 سجل الأصول'!M93))-'📋 سجل الأصول'!G93+1))-MIN(('📋 سجل الأصول'!H93-IF('📋 سجل الأصول'!I93="",0,'📋 سجل الأصول'!I93)),('📋 سجل الأصول'!H93-IF('📋 سجل الأصول'!I93="",0,'📋 سجل الأصول'!I93))*'📋 سجل الأصول'!J93/365*MAX(0,MIN(EOMONTH(DATE(2026,4,1),-1),IF('📋 سجل الأصول'!M93="",DATE(9999,12,31),'📋 سجل الأصول'!M93))-'📋 سجل الأصول'!G93+1))),0))</f>
        <v/>
      </c>
      <c r="K93" s="25" t="str">
        <f>IF('📋 سجل الأصول'!C93="","",IFERROR(MAX(0,MIN(('📋 سجل الأصول'!H93-IF('📋 سجل الأصول'!I93="",0,'📋 سجل الأصول'!I93)),('📋 سجل الأصول'!H93-IF('📋 سجل الأصول'!I93="",0,'📋 سجل الأصول'!I93))*'📋 سجل الأصول'!J93/365*MAX(0,MIN(EOMONTH(DATE(2026,5,1),0),IF('📋 سجل الأصول'!M93="",DATE(9999,12,31),'📋 سجل الأصول'!M93))-'📋 سجل الأصول'!G93+1))-MIN(('📋 سجل الأصول'!H93-IF('📋 سجل الأصول'!I93="",0,'📋 سجل الأصول'!I93)),('📋 سجل الأصول'!H93-IF('📋 سجل الأصول'!I93="",0,'📋 سجل الأصول'!I93))*'📋 سجل الأصول'!J93/365*MAX(0,MIN(EOMONTH(DATE(2026,5,1),-1),IF('📋 سجل الأصول'!M93="",DATE(9999,12,31),'📋 سجل الأصول'!M93))-'📋 سجل الأصول'!G93+1))),0))</f>
        <v/>
      </c>
      <c r="L93" s="25" t="str">
        <f>IF('📋 سجل الأصول'!C93="","",IFERROR(MAX(0,MIN(('📋 سجل الأصول'!H93-IF('📋 سجل الأصول'!I93="",0,'📋 سجل الأصول'!I93)),('📋 سجل الأصول'!H93-IF('📋 سجل الأصول'!I93="",0,'📋 سجل الأصول'!I93))*'📋 سجل الأصول'!J93/365*MAX(0,MIN(EOMONTH(DATE(2026,6,1),0),IF('📋 سجل الأصول'!M93="",DATE(9999,12,31),'📋 سجل الأصول'!M93))-'📋 سجل الأصول'!G93+1))-MIN(('📋 سجل الأصول'!H93-IF('📋 سجل الأصول'!I93="",0,'📋 سجل الأصول'!I93)),('📋 سجل الأصول'!H93-IF('📋 سجل الأصول'!I93="",0,'📋 سجل الأصول'!I93))*'📋 سجل الأصول'!J93/365*MAX(0,MIN(EOMONTH(DATE(2026,6,1),-1),IF('📋 سجل الأصول'!M93="",DATE(9999,12,31),'📋 سجل الأصول'!M93))-'📋 سجل الأصول'!G93+1))),0))</f>
        <v/>
      </c>
      <c r="M93" s="25" t="str">
        <f>IF('📋 سجل الأصول'!C93="","",IFERROR(MAX(0,MIN(('📋 سجل الأصول'!H93-IF('📋 سجل الأصول'!I93="",0,'📋 سجل الأصول'!I93)),('📋 سجل الأصول'!H93-IF('📋 سجل الأصول'!I93="",0,'📋 سجل الأصول'!I93))*'📋 سجل الأصول'!J93/365*MAX(0,MIN(EOMONTH(DATE(2026,7,1),0),IF('📋 سجل الأصول'!M93="",DATE(9999,12,31),'📋 سجل الأصول'!M93))-'📋 سجل الأصول'!G93+1))-MIN(('📋 سجل الأصول'!H93-IF('📋 سجل الأصول'!I93="",0,'📋 سجل الأصول'!I93)),('📋 سجل الأصول'!H93-IF('📋 سجل الأصول'!I93="",0,'📋 سجل الأصول'!I93))*'📋 سجل الأصول'!J93/365*MAX(0,MIN(EOMONTH(DATE(2026,7,1),-1),IF('📋 سجل الأصول'!M93="",DATE(9999,12,31),'📋 سجل الأصول'!M93))-'📋 سجل الأصول'!G93+1))),0))</f>
        <v/>
      </c>
      <c r="N93" s="25" t="str">
        <f>IF('📋 سجل الأصول'!C93="","",IFERROR(MAX(0,MIN(('📋 سجل الأصول'!H93-IF('📋 سجل الأصول'!I93="",0,'📋 سجل الأصول'!I93)),('📋 سجل الأصول'!H93-IF('📋 سجل الأصول'!I93="",0,'📋 سجل الأصول'!I93))*'📋 سجل الأصول'!J93/365*MAX(0,MIN(EOMONTH(DATE(2026,8,1),0),IF('📋 سجل الأصول'!M93="",DATE(9999,12,31),'📋 سجل الأصول'!M93))-'📋 سجل الأصول'!G93+1))-MIN(('📋 سجل الأصول'!H93-IF('📋 سجل الأصول'!I93="",0,'📋 سجل الأصول'!I93)),('📋 سجل الأصول'!H93-IF('📋 سجل الأصول'!I93="",0,'📋 سجل الأصول'!I93))*'📋 سجل الأصول'!J93/365*MAX(0,MIN(EOMONTH(DATE(2026,8,1),-1),IF('📋 سجل الأصول'!M93="",DATE(9999,12,31),'📋 سجل الأصول'!M93))-'📋 سجل الأصول'!G93+1))),0))</f>
        <v/>
      </c>
      <c r="O93" s="25" t="str">
        <f>IF('📋 سجل الأصول'!C93="","",IFERROR(MAX(0,MIN(('📋 سجل الأصول'!H93-IF('📋 سجل الأصول'!I93="",0,'📋 سجل الأصول'!I93)),('📋 سجل الأصول'!H93-IF('📋 سجل الأصول'!I93="",0,'📋 سجل الأصول'!I93))*'📋 سجل الأصول'!J93/365*MAX(0,MIN(EOMONTH(DATE(2026,9,1),0),IF('📋 سجل الأصول'!M93="",DATE(9999,12,31),'📋 سجل الأصول'!M93))-'📋 سجل الأصول'!G93+1))-MIN(('📋 سجل الأصول'!H93-IF('📋 سجل الأصول'!I93="",0,'📋 سجل الأصول'!I93)),('📋 سجل الأصول'!H93-IF('📋 سجل الأصول'!I93="",0,'📋 سجل الأصول'!I93))*'📋 سجل الأصول'!J93/365*MAX(0,MIN(EOMONTH(DATE(2026,9,1),-1),IF('📋 سجل الأصول'!M93="",DATE(9999,12,31),'📋 سجل الأصول'!M93))-'📋 سجل الأصول'!G93+1))),0))</f>
        <v/>
      </c>
      <c r="P93" s="25" t="str">
        <f>IF('📋 سجل الأصول'!C93="","",IFERROR(MAX(0,MIN(('📋 سجل الأصول'!H93-IF('📋 سجل الأصول'!I93="",0,'📋 سجل الأصول'!I93)),('📋 سجل الأصول'!H93-IF('📋 سجل الأصول'!I93="",0,'📋 سجل الأصول'!I93))*'📋 سجل الأصول'!J93/365*MAX(0,MIN(EOMONTH(DATE(2026,10,1),0),IF('📋 سجل الأصول'!M93="",DATE(9999,12,31),'📋 سجل الأصول'!M93))-'📋 سجل الأصول'!G93+1))-MIN(('📋 سجل الأصول'!H93-IF('📋 سجل الأصول'!I93="",0,'📋 سجل الأصول'!I93)),('📋 سجل الأصول'!H93-IF('📋 سجل الأصول'!I93="",0,'📋 سجل الأصول'!I93))*'📋 سجل الأصول'!J93/365*MAX(0,MIN(EOMONTH(DATE(2026,10,1),-1),IF('📋 سجل الأصول'!M93="",DATE(9999,12,31),'📋 سجل الأصول'!M93))-'📋 سجل الأصول'!G93+1))),0))</f>
        <v/>
      </c>
      <c r="Q93" s="25" t="str">
        <f>IF('📋 سجل الأصول'!C93="","",IFERROR(MAX(0,MIN(('📋 سجل الأصول'!H93-IF('📋 سجل الأصول'!I93="",0,'📋 سجل الأصول'!I93)),('📋 سجل الأصول'!H93-IF('📋 سجل الأصول'!I93="",0,'📋 سجل الأصول'!I93))*'📋 سجل الأصول'!J93/365*MAX(0,MIN(EOMONTH(DATE(2026,11,1),0),IF('📋 سجل الأصول'!M93="",DATE(9999,12,31),'📋 سجل الأصول'!M93))-'📋 سجل الأصول'!G93+1))-MIN(('📋 سجل الأصول'!H93-IF('📋 سجل الأصول'!I93="",0,'📋 سجل الأصول'!I93)),('📋 سجل الأصول'!H93-IF('📋 سجل الأصول'!I93="",0,'📋 سجل الأصول'!I93))*'📋 سجل الأصول'!J93/365*MAX(0,MIN(EOMONTH(DATE(2026,11,1),-1),IF('📋 سجل الأصول'!M93="",DATE(9999,12,31),'📋 سجل الأصول'!M93))-'📋 سجل الأصول'!G93+1))),0))</f>
        <v/>
      </c>
      <c r="R93" s="25" t="str">
        <f>IF('📋 سجل الأصول'!C93="","",IFERROR(MAX(0,MIN(('📋 سجل الأصول'!H93-IF('📋 سجل الأصول'!I93="",0,'📋 سجل الأصول'!I93)),('📋 سجل الأصول'!H93-IF('📋 سجل الأصول'!I93="",0,'📋 سجل الأصول'!I93))*'📋 سجل الأصول'!J93/365*MAX(0,MIN(EOMONTH(DATE(2026,12,1),0),IF('📋 سجل الأصول'!M93="",DATE(9999,12,31),'📋 سجل الأصول'!M93))-'📋 سجل الأصول'!G93+1))-MIN(('📋 سجل الأصول'!H93-IF('📋 سجل الأصول'!I93="",0,'📋 سجل الأصول'!I93)),('📋 سجل الأصول'!H93-IF('📋 سجل الأصول'!I93="",0,'📋 سجل الأصول'!I93))*'📋 سجل الأصول'!J93/365*MAX(0,MIN(EOMONTH(DATE(2026,12,1),-1),IF('📋 سجل الأصول'!M93="",DATE(9999,12,31),'📋 سجل الأصول'!M93))-'📋 سجل الأصول'!G93+1))),0))</f>
        <v/>
      </c>
    </row>
    <row r="94" spans="1:18" ht="24.75" customHeight="1" x14ac:dyDescent="0.25">
      <c r="A94" s="26" t="str">
        <f>IF('📋 سجل الأصول'!C94="","",'📋 سجل الأصول'!A94)</f>
        <v/>
      </c>
      <c r="B94" s="26" t="str">
        <f>IF('📋 سجل الأصول'!C94="","",'📋 سجل الأصول'!B94)</f>
        <v/>
      </c>
      <c r="C94" s="38" t="str">
        <f>IF('📋 سجل الأصول'!C94="","",'📋 سجل الأصول'!C94)</f>
        <v/>
      </c>
      <c r="D94" s="26" t="str">
        <f>IF('📋 سجل الأصول'!C94="","",'📋 سجل الأصول'!E94)</f>
        <v/>
      </c>
      <c r="E94" s="39" t="str">
        <f>IF('📋 سجل الأصول'!C94="","",'📋 سجل الأصول'!G94)</f>
        <v/>
      </c>
      <c r="F94" s="33" t="str">
        <f>IF('📋 سجل الأصول'!C94="","",'📋 سجل الأصول'!H94)</f>
        <v/>
      </c>
      <c r="G94" s="33" t="str">
        <f>IF('📋 سجل الأصول'!C94="","",IFERROR(MAX(0,MIN(('📋 سجل الأصول'!H94-IF('📋 سجل الأصول'!I94="",0,'📋 سجل الأصول'!I94)),('📋 سجل الأصول'!H94-IF('📋 سجل الأصول'!I94="",0,'📋 سجل الأصول'!I94))*'📋 سجل الأصول'!J94/365*MAX(0,MIN(EOMONTH(DATE(2026,1,1),0),IF('📋 سجل الأصول'!M94="",DATE(9999,12,31),'📋 سجل الأصول'!M94))-'📋 سجل الأصول'!G94+1))-MIN(('📋 سجل الأصول'!H94-IF('📋 سجل الأصول'!I94="",0,'📋 سجل الأصول'!I94)),('📋 سجل الأصول'!H94-IF('📋 سجل الأصول'!I94="",0,'📋 سجل الأصول'!I94))*'📋 سجل الأصول'!J94/365*MAX(0,MIN(EOMONTH(DATE(2026,1,1),-1),IF('📋 سجل الأصول'!M94="",DATE(9999,12,31),'📋 سجل الأصول'!M94))-'📋 سجل الأصول'!G94+1))),0))</f>
        <v/>
      </c>
      <c r="H94" s="33" t="str">
        <f>IF('📋 سجل الأصول'!C94="","",IFERROR(MAX(0,MIN(('📋 سجل الأصول'!H94-IF('📋 سجل الأصول'!I94="",0,'📋 سجل الأصول'!I94)),('📋 سجل الأصول'!H94-IF('📋 سجل الأصول'!I94="",0,'📋 سجل الأصول'!I94))*'📋 سجل الأصول'!J94/365*MAX(0,MIN(EOMONTH(DATE(2026,2,1),0),IF('📋 سجل الأصول'!M94="",DATE(9999,12,31),'📋 سجل الأصول'!M94))-'📋 سجل الأصول'!G94+1))-MIN(('📋 سجل الأصول'!H94-IF('📋 سجل الأصول'!I94="",0,'📋 سجل الأصول'!I94)),('📋 سجل الأصول'!H94-IF('📋 سجل الأصول'!I94="",0,'📋 سجل الأصول'!I94))*'📋 سجل الأصول'!J94/365*MAX(0,MIN(EOMONTH(DATE(2026,2,1),-1),IF('📋 سجل الأصول'!M94="",DATE(9999,12,31),'📋 سجل الأصول'!M94))-'📋 سجل الأصول'!G94+1))),0))</f>
        <v/>
      </c>
      <c r="I94" s="33" t="str">
        <f>IF('📋 سجل الأصول'!C94="","",IFERROR(MAX(0,MIN(('📋 سجل الأصول'!H94-IF('📋 سجل الأصول'!I94="",0,'📋 سجل الأصول'!I94)),('📋 سجل الأصول'!H94-IF('📋 سجل الأصول'!I94="",0,'📋 سجل الأصول'!I94))*'📋 سجل الأصول'!J94/365*MAX(0,MIN(EOMONTH(DATE(2026,3,1),0),IF('📋 سجل الأصول'!M94="",DATE(9999,12,31),'📋 سجل الأصول'!M94))-'📋 سجل الأصول'!G94+1))-MIN(('📋 سجل الأصول'!H94-IF('📋 سجل الأصول'!I94="",0,'📋 سجل الأصول'!I94)),('📋 سجل الأصول'!H94-IF('📋 سجل الأصول'!I94="",0,'📋 سجل الأصول'!I94))*'📋 سجل الأصول'!J94/365*MAX(0,MIN(EOMONTH(DATE(2026,3,1),-1),IF('📋 سجل الأصول'!M94="",DATE(9999,12,31),'📋 سجل الأصول'!M94))-'📋 سجل الأصول'!G94+1))),0))</f>
        <v/>
      </c>
      <c r="J94" s="33" t="str">
        <f>IF('📋 سجل الأصول'!C94="","",IFERROR(MAX(0,MIN(('📋 سجل الأصول'!H94-IF('📋 سجل الأصول'!I94="",0,'📋 سجل الأصول'!I94)),('📋 سجل الأصول'!H94-IF('📋 سجل الأصول'!I94="",0,'📋 سجل الأصول'!I94))*'📋 سجل الأصول'!J94/365*MAX(0,MIN(EOMONTH(DATE(2026,4,1),0),IF('📋 سجل الأصول'!M94="",DATE(9999,12,31),'📋 سجل الأصول'!M94))-'📋 سجل الأصول'!G94+1))-MIN(('📋 سجل الأصول'!H94-IF('📋 سجل الأصول'!I94="",0,'📋 سجل الأصول'!I94)),('📋 سجل الأصول'!H94-IF('📋 سجل الأصول'!I94="",0,'📋 سجل الأصول'!I94))*'📋 سجل الأصول'!J94/365*MAX(0,MIN(EOMONTH(DATE(2026,4,1),-1),IF('📋 سجل الأصول'!M94="",DATE(9999,12,31),'📋 سجل الأصول'!M94))-'📋 سجل الأصول'!G94+1))),0))</f>
        <v/>
      </c>
      <c r="K94" s="33" t="str">
        <f>IF('📋 سجل الأصول'!C94="","",IFERROR(MAX(0,MIN(('📋 سجل الأصول'!H94-IF('📋 سجل الأصول'!I94="",0,'📋 سجل الأصول'!I94)),('📋 سجل الأصول'!H94-IF('📋 سجل الأصول'!I94="",0,'📋 سجل الأصول'!I94))*'📋 سجل الأصول'!J94/365*MAX(0,MIN(EOMONTH(DATE(2026,5,1),0),IF('📋 سجل الأصول'!M94="",DATE(9999,12,31),'📋 سجل الأصول'!M94))-'📋 سجل الأصول'!G94+1))-MIN(('📋 سجل الأصول'!H94-IF('📋 سجل الأصول'!I94="",0,'📋 سجل الأصول'!I94)),('📋 سجل الأصول'!H94-IF('📋 سجل الأصول'!I94="",0,'📋 سجل الأصول'!I94))*'📋 سجل الأصول'!J94/365*MAX(0,MIN(EOMONTH(DATE(2026,5,1),-1),IF('📋 سجل الأصول'!M94="",DATE(9999,12,31),'📋 سجل الأصول'!M94))-'📋 سجل الأصول'!G94+1))),0))</f>
        <v/>
      </c>
      <c r="L94" s="33" t="str">
        <f>IF('📋 سجل الأصول'!C94="","",IFERROR(MAX(0,MIN(('📋 سجل الأصول'!H94-IF('📋 سجل الأصول'!I94="",0,'📋 سجل الأصول'!I94)),('📋 سجل الأصول'!H94-IF('📋 سجل الأصول'!I94="",0,'📋 سجل الأصول'!I94))*'📋 سجل الأصول'!J94/365*MAX(0,MIN(EOMONTH(DATE(2026,6,1),0),IF('📋 سجل الأصول'!M94="",DATE(9999,12,31),'📋 سجل الأصول'!M94))-'📋 سجل الأصول'!G94+1))-MIN(('📋 سجل الأصول'!H94-IF('📋 سجل الأصول'!I94="",0,'📋 سجل الأصول'!I94)),('📋 سجل الأصول'!H94-IF('📋 سجل الأصول'!I94="",0,'📋 سجل الأصول'!I94))*'📋 سجل الأصول'!J94/365*MAX(0,MIN(EOMONTH(DATE(2026,6,1),-1),IF('📋 سجل الأصول'!M94="",DATE(9999,12,31),'📋 سجل الأصول'!M94))-'📋 سجل الأصول'!G94+1))),0))</f>
        <v/>
      </c>
      <c r="M94" s="33" t="str">
        <f>IF('📋 سجل الأصول'!C94="","",IFERROR(MAX(0,MIN(('📋 سجل الأصول'!H94-IF('📋 سجل الأصول'!I94="",0,'📋 سجل الأصول'!I94)),('📋 سجل الأصول'!H94-IF('📋 سجل الأصول'!I94="",0,'📋 سجل الأصول'!I94))*'📋 سجل الأصول'!J94/365*MAX(0,MIN(EOMONTH(DATE(2026,7,1),0),IF('📋 سجل الأصول'!M94="",DATE(9999,12,31),'📋 سجل الأصول'!M94))-'📋 سجل الأصول'!G94+1))-MIN(('📋 سجل الأصول'!H94-IF('📋 سجل الأصول'!I94="",0,'📋 سجل الأصول'!I94)),('📋 سجل الأصول'!H94-IF('📋 سجل الأصول'!I94="",0,'📋 سجل الأصول'!I94))*'📋 سجل الأصول'!J94/365*MAX(0,MIN(EOMONTH(DATE(2026,7,1),-1),IF('📋 سجل الأصول'!M94="",DATE(9999,12,31),'📋 سجل الأصول'!M94))-'📋 سجل الأصول'!G94+1))),0))</f>
        <v/>
      </c>
      <c r="N94" s="33" t="str">
        <f>IF('📋 سجل الأصول'!C94="","",IFERROR(MAX(0,MIN(('📋 سجل الأصول'!H94-IF('📋 سجل الأصول'!I94="",0,'📋 سجل الأصول'!I94)),('📋 سجل الأصول'!H94-IF('📋 سجل الأصول'!I94="",0,'📋 سجل الأصول'!I94))*'📋 سجل الأصول'!J94/365*MAX(0,MIN(EOMONTH(DATE(2026,8,1),0),IF('📋 سجل الأصول'!M94="",DATE(9999,12,31),'📋 سجل الأصول'!M94))-'📋 سجل الأصول'!G94+1))-MIN(('📋 سجل الأصول'!H94-IF('📋 سجل الأصول'!I94="",0,'📋 سجل الأصول'!I94)),('📋 سجل الأصول'!H94-IF('📋 سجل الأصول'!I94="",0,'📋 سجل الأصول'!I94))*'📋 سجل الأصول'!J94/365*MAX(0,MIN(EOMONTH(DATE(2026,8,1),-1),IF('📋 سجل الأصول'!M94="",DATE(9999,12,31),'📋 سجل الأصول'!M94))-'📋 سجل الأصول'!G94+1))),0))</f>
        <v/>
      </c>
      <c r="O94" s="33" t="str">
        <f>IF('📋 سجل الأصول'!C94="","",IFERROR(MAX(0,MIN(('📋 سجل الأصول'!H94-IF('📋 سجل الأصول'!I94="",0,'📋 سجل الأصول'!I94)),('📋 سجل الأصول'!H94-IF('📋 سجل الأصول'!I94="",0,'📋 سجل الأصول'!I94))*'📋 سجل الأصول'!J94/365*MAX(0,MIN(EOMONTH(DATE(2026,9,1),0),IF('📋 سجل الأصول'!M94="",DATE(9999,12,31),'📋 سجل الأصول'!M94))-'📋 سجل الأصول'!G94+1))-MIN(('📋 سجل الأصول'!H94-IF('📋 سجل الأصول'!I94="",0,'📋 سجل الأصول'!I94)),('📋 سجل الأصول'!H94-IF('📋 سجل الأصول'!I94="",0,'📋 سجل الأصول'!I94))*'📋 سجل الأصول'!J94/365*MAX(0,MIN(EOMONTH(DATE(2026,9,1),-1),IF('📋 سجل الأصول'!M94="",DATE(9999,12,31),'📋 سجل الأصول'!M94))-'📋 سجل الأصول'!G94+1))),0))</f>
        <v/>
      </c>
      <c r="P94" s="33" t="str">
        <f>IF('📋 سجل الأصول'!C94="","",IFERROR(MAX(0,MIN(('📋 سجل الأصول'!H94-IF('📋 سجل الأصول'!I94="",0,'📋 سجل الأصول'!I94)),('📋 سجل الأصول'!H94-IF('📋 سجل الأصول'!I94="",0,'📋 سجل الأصول'!I94))*'📋 سجل الأصول'!J94/365*MAX(0,MIN(EOMONTH(DATE(2026,10,1),0),IF('📋 سجل الأصول'!M94="",DATE(9999,12,31),'📋 سجل الأصول'!M94))-'📋 سجل الأصول'!G94+1))-MIN(('📋 سجل الأصول'!H94-IF('📋 سجل الأصول'!I94="",0,'📋 سجل الأصول'!I94)),('📋 سجل الأصول'!H94-IF('📋 سجل الأصول'!I94="",0,'📋 سجل الأصول'!I94))*'📋 سجل الأصول'!J94/365*MAX(0,MIN(EOMONTH(DATE(2026,10,1),-1),IF('📋 سجل الأصول'!M94="",DATE(9999,12,31),'📋 سجل الأصول'!M94))-'📋 سجل الأصول'!G94+1))),0))</f>
        <v/>
      </c>
      <c r="Q94" s="33" t="str">
        <f>IF('📋 سجل الأصول'!C94="","",IFERROR(MAX(0,MIN(('📋 سجل الأصول'!H94-IF('📋 سجل الأصول'!I94="",0,'📋 سجل الأصول'!I94)),('📋 سجل الأصول'!H94-IF('📋 سجل الأصول'!I94="",0,'📋 سجل الأصول'!I94))*'📋 سجل الأصول'!J94/365*MAX(0,MIN(EOMONTH(DATE(2026,11,1),0),IF('📋 سجل الأصول'!M94="",DATE(9999,12,31),'📋 سجل الأصول'!M94))-'📋 سجل الأصول'!G94+1))-MIN(('📋 سجل الأصول'!H94-IF('📋 سجل الأصول'!I94="",0,'📋 سجل الأصول'!I94)),('📋 سجل الأصول'!H94-IF('📋 سجل الأصول'!I94="",0,'📋 سجل الأصول'!I94))*'📋 سجل الأصول'!J94/365*MAX(0,MIN(EOMONTH(DATE(2026,11,1),-1),IF('📋 سجل الأصول'!M94="",DATE(9999,12,31),'📋 سجل الأصول'!M94))-'📋 سجل الأصول'!G94+1))),0))</f>
        <v/>
      </c>
      <c r="R94" s="33" t="str">
        <f>IF('📋 سجل الأصول'!C94="","",IFERROR(MAX(0,MIN(('📋 سجل الأصول'!H94-IF('📋 سجل الأصول'!I94="",0,'📋 سجل الأصول'!I94)),('📋 سجل الأصول'!H94-IF('📋 سجل الأصول'!I94="",0,'📋 سجل الأصول'!I94))*'📋 سجل الأصول'!J94/365*MAX(0,MIN(EOMONTH(DATE(2026,12,1),0),IF('📋 سجل الأصول'!M94="",DATE(9999,12,31),'📋 سجل الأصول'!M94))-'📋 سجل الأصول'!G94+1))-MIN(('📋 سجل الأصول'!H94-IF('📋 سجل الأصول'!I94="",0,'📋 سجل الأصول'!I94)),('📋 سجل الأصول'!H94-IF('📋 سجل الأصول'!I94="",0,'📋 سجل الأصول'!I94))*'📋 سجل الأصول'!J94/365*MAX(0,MIN(EOMONTH(DATE(2026,12,1),-1),IF('📋 سجل الأصول'!M94="",DATE(9999,12,31),'📋 سجل الأصول'!M94))-'📋 سجل الأصول'!G94+1))),0))</f>
        <v/>
      </c>
    </row>
    <row r="95" spans="1:18" ht="24.75" customHeight="1" x14ac:dyDescent="0.25">
      <c r="A95" s="18" t="str">
        <f>IF('📋 سجل الأصول'!C95="","",'📋 سجل الأصول'!A95)</f>
        <v/>
      </c>
      <c r="B95" s="18" t="str">
        <f>IF('📋 سجل الأصول'!C95="","",'📋 سجل الأصول'!B95)</f>
        <v/>
      </c>
      <c r="C95" s="36" t="str">
        <f>IF('📋 سجل الأصول'!C95="","",'📋 سجل الأصول'!C95)</f>
        <v/>
      </c>
      <c r="D95" s="18" t="str">
        <f>IF('📋 سجل الأصول'!C95="","",'📋 سجل الأصول'!E95)</f>
        <v/>
      </c>
      <c r="E95" s="37" t="str">
        <f>IF('📋 سجل الأصول'!C95="","",'📋 سجل الأصول'!G95)</f>
        <v/>
      </c>
      <c r="F95" s="25" t="str">
        <f>IF('📋 سجل الأصول'!C95="","",'📋 سجل الأصول'!H95)</f>
        <v/>
      </c>
      <c r="G95" s="25" t="str">
        <f>IF('📋 سجل الأصول'!C95="","",IFERROR(MAX(0,MIN(('📋 سجل الأصول'!H95-IF('📋 سجل الأصول'!I95="",0,'📋 سجل الأصول'!I95)),('📋 سجل الأصول'!H95-IF('📋 سجل الأصول'!I95="",0,'📋 سجل الأصول'!I95))*'📋 سجل الأصول'!J95/365*MAX(0,MIN(EOMONTH(DATE(2026,1,1),0),IF('📋 سجل الأصول'!M95="",DATE(9999,12,31),'📋 سجل الأصول'!M95))-'📋 سجل الأصول'!G95+1))-MIN(('📋 سجل الأصول'!H95-IF('📋 سجل الأصول'!I95="",0,'📋 سجل الأصول'!I95)),('📋 سجل الأصول'!H95-IF('📋 سجل الأصول'!I95="",0,'📋 سجل الأصول'!I95))*'📋 سجل الأصول'!J95/365*MAX(0,MIN(EOMONTH(DATE(2026,1,1),-1),IF('📋 سجل الأصول'!M95="",DATE(9999,12,31),'📋 سجل الأصول'!M95))-'📋 سجل الأصول'!G95+1))),0))</f>
        <v/>
      </c>
      <c r="H95" s="25" t="str">
        <f>IF('📋 سجل الأصول'!C95="","",IFERROR(MAX(0,MIN(('📋 سجل الأصول'!H95-IF('📋 سجل الأصول'!I95="",0,'📋 سجل الأصول'!I95)),('📋 سجل الأصول'!H95-IF('📋 سجل الأصول'!I95="",0,'📋 سجل الأصول'!I95))*'📋 سجل الأصول'!J95/365*MAX(0,MIN(EOMONTH(DATE(2026,2,1),0),IF('📋 سجل الأصول'!M95="",DATE(9999,12,31),'📋 سجل الأصول'!M95))-'📋 سجل الأصول'!G95+1))-MIN(('📋 سجل الأصول'!H95-IF('📋 سجل الأصول'!I95="",0,'📋 سجل الأصول'!I95)),('📋 سجل الأصول'!H95-IF('📋 سجل الأصول'!I95="",0,'📋 سجل الأصول'!I95))*'📋 سجل الأصول'!J95/365*MAX(0,MIN(EOMONTH(DATE(2026,2,1),-1),IF('📋 سجل الأصول'!M95="",DATE(9999,12,31),'📋 سجل الأصول'!M95))-'📋 سجل الأصول'!G95+1))),0))</f>
        <v/>
      </c>
      <c r="I95" s="25" t="str">
        <f>IF('📋 سجل الأصول'!C95="","",IFERROR(MAX(0,MIN(('📋 سجل الأصول'!H95-IF('📋 سجل الأصول'!I95="",0,'📋 سجل الأصول'!I95)),('📋 سجل الأصول'!H95-IF('📋 سجل الأصول'!I95="",0,'📋 سجل الأصول'!I95))*'📋 سجل الأصول'!J95/365*MAX(0,MIN(EOMONTH(DATE(2026,3,1),0),IF('📋 سجل الأصول'!M95="",DATE(9999,12,31),'📋 سجل الأصول'!M95))-'📋 سجل الأصول'!G95+1))-MIN(('📋 سجل الأصول'!H95-IF('📋 سجل الأصول'!I95="",0,'📋 سجل الأصول'!I95)),('📋 سجل الأصول'!H95-IF('📋 سجل الأصول'!I95="",0,'📋 سجل الأصول'!I95))*'📋 سجل الأصول'!J95/365*MAX(0,MIN(EOMONTH(DATE(2026,3,1),-1),IF('📋 سجل الأصول'!M95="",DATE(9999,12,31),'📋 سجل الأصول'!M95))-'📋 سجل الأصول'!G95+1))),0))</f>
        <v/>
      </c>
      <c r="J95" s="25" t="str">
        <f>IF('📋 سجل الأصول'!C95="","",IFERROR(MAX(0,MIN(('📋 سجل الأصول'!H95-IF('📋 سجل الأصول'!I95="",0,'📋 سجل الأصول'!I95)),('📋 سجل الأصول'!H95-IF('📋 سجل الأصول'!I95="",0,'📋 سجل الأصول'!I95))*'📋 سجل الأصول'!J95/365*MAX(0,MIN(EOMONTH(DATE(2026,4,1),0),IF('📋 سجل الأصول'!M95="",DATE(9999,12,31),'📋 سجل الأصول'!M95))-'📋 سجل الأصول'!G95+1))-MIN(('📋 سجل الأصول'!H95-IF('📋 سجل الأصول'!I95="",0,'📋 سجل الأصول'!I95)),('📋 سجل الأصول'!H95-IF('📋 سجل الأصول'!I95="",0,'📋 سجل الأصول'!I95))*'📋 سجل الأصول'!J95/365*MAX(0,MIN(EOMONTH(DATE(2026,4,1),-1),IF('📋 سجل الأصول'!M95="",DATE(9999,12,31),'📋 سجل الأصول'!M95))-'📋 سجل الأصول'!G95+1))),0))</f>
        <v/>
      </c>
      <c r="K95" s="25" t="str">
        <f>IF('📋 سجل الأصول'!C95="","",IFERROR(MAX(0,MIN(('📋 سجل الأصول'!H95-IF('📋 سجل الأصول'!I95="",0,'📋 سجل الأصول'!I95)),('📋 سجل الأصول'!H95-IF('📋 سجل الأصول'!I95="",0,'📋 سجل الأصول'!I95))*'📋 سجل الأصول'!J95/365*MAX(0,MIN(EOMONTH(DATE(2026,5,1),0),IF('📋 سجل الأصول'!M95="",DATE(9999,12,31),'📋 سجل الأصول'!M95))-'📋 سجل الأصول'!G95+1))-MIN(('📋 سجل الأصول'!H95-IF('📋 سجل الأصول'!I95="",0,'📋 سجل الأصول'!I95)),('📋 سجل الأصول'!H95-IF('📋 سجل الأصول'!I95="",0,'📋 سجل الأصول'!I95))*'📋 سجل الأصول'!J95/365*MAX(0,MIN(EOMONTH(DATE(2026,5,1),-1),IF('📋 سجل الأصول'!M95="",DATE(9999,12,31),'📋 سجل الأصول'!M95))-'📋 سجل الأصول'!G95+1))),0))</f>
        <v/>
      </c>
      <c r="L95" s="25" t="str">
        <f>IF('📋 سجل الأصول'!C95="","",IFERROR(MAX(0,MIN(('📋 سجل الأصول'!H95-IF('📋 سجل الأصول'!I95="",0,'📋 سجل الأصول'!I95)),('📋 سجل الأصول'!H95-IF('📋 سجل الأصول'!I95="",0,'📋 سجل الأصول'!I95))*'📋 سجل الأصول'!J95/365*MAX(0,MIN(EOMONTH(DATE(2026,6,1),0),IF('📋 سجل الأصول'!M95="",DATE(9999,12,31),'📋 سجل الأصول'!M95))-'📋 سجل الأصول'!G95+1))-MIN(('📋 سجل الأصول'!H95-IF('📋 سجل الأصول'!I95="",0,'📋 سجل الأصول'!I95)),('📋 سجل الأصول'!H95-IF('📋 سجل الأصول'!I95="",0,'📋 سجل الأصول'!I95))*'📋 سجل الأصول'!J95/365*MAX(0,MIN(EOMONTH(DATE(2026,6,1),-1),IF('📋 سجل الأصول'!M95="",DATE(9999,12,31),'📋 سجل الأصول'!M95))-'📋 سجل الأصول'!G95+1))),0))</f>
        <v/>
      </c>
      <c r="M95" s="25" t="str">
        <f>IF('📋 سجل الأصول'!C95="","",IFERROR(MAX(0,MIN(('📋 سجل الأصول'!H95-IF('📋 سجل الأصول'!I95="",0,'📋 سجل الأصول'!I95)),('📋 سجل الأصول'!H95-IF('📋 سجل الأصول'!I95="",0,'📋 سجل الأصول'!I95))*'📋 سجل الأصول'!J95/365*MAX(0,MIN(EOMONTH(DATE(2026,7,1),0),IF('📋 سجل الأصول'!M95="",DATE(9999,12,31),'📋 سجل الأصول'!M95))-'📋 سجل الأصول'!G95+1))-MIN(('📋 سجل الأصول'!H95-IF('📋 سجل الأصول'!I95="",0,'📋 سجل الأصول'!I95)),('📋 سجل الأصول'!H95-IF('📋 سجل الأصول'!I95="",0,'📋 سجل الأصول'!I95))*'📋 سجل الأصول'!J95/365*MAX(0,MIN(EOMONTH(DATE(2026,7,1),-1),IF('📋 سجل الأصول'!M95="",DATE(9999,12,31),'📋 سجل الأصول'!M95))-'📋 سجل الأصول'!G95+1))),0))</f>
        <v/>
      </c>
      <c r="N95" s="25" t="str">
        <f>IF('📋 سجل الأصول'!C95="","",IFERROR(MAX(0,MIN(('📋 سجل الأصول'!H95-IF('📋 سجل الأصول'!I95="",0,'📋 سجل الأصول'!I95)),('📋 سجل الأصول'!H95-IF('📋 سجل الأصول'!I95="",0,'📋 سجل الأصول'!I95))*'📋 سجل الأصول'!J95/365*MAX(0,MIN(EOMONTH(DATE(2026,8,1),0),IF('📋 سجل الأصول'!M95="",DATE(9999,12,31),'📋 سجل الأصول'!M95))-'📋 سجل الأصول'!G95+1))-MIN(('📋 سجل الأصول'!H95-IF('📋 سجل الأصول'!I95="",0,'📋 سجل الأصول'!I95)),('📋 سجل الأصول'!H95-IF('📋 سجل الأصول'!I95="",0,'📋 سجل الأصول'!I95))*'📋 سجل الأصول'!J95/365*MAX(0,MIN(EOMONTH(DATE(2026,8,1),-1),IF('📋 سجل الأصول'!M95="",DATE(9999,12,31),'📋 سجل الأصول'!M95))-'📋 سجل الأصول'!G95+1))),0))</f>
        <v/>
      </c>
      <c r="O95" s="25" t="str">
        <f>IF('📋 سجل الأصول'!C95="","",IFERROR(MAX(0,MIN(('📋 سجل الأصول'!H95-IF('📋 سجل الأصول'!I95="",0,'📋 سجل الأصول'!I95)),('📋 سجل الأصول'!H95-IF('📋 سجل الأصول'!I95="",0,'📋 سجل الأصول'!I95))*'📋 سجل الأصول'!J95/365*MAX(0,MIN(EOMONTH(DATE(2026,9,1),0),IF('📋 سجل الأصول'!M95="",DATE(9999,12,31),'📋 سجل الأصول'!M95))-'📋 سجل الأصول'!G95+1))-MIN(('📋 سجل الأصول'!H95-IF('📋 سجل الأصول'!I95="",0,'📋 سجل الأصول'!I95)),('📋 سجل الأصول'!H95-IF('📋 سجل الأصول'!I95="",0,'📋 سجل الأصول'!I95))*'📋 سجل الأصول'!J95/365*MAX(0,MIN(EOMONTH(DATE(2026,9,1),-1),IF('📋 سجل الأصول'!M95="",DATE(9999,12,31),'📋 سجل الأصول'!M95))-'📋 سجل الأصول'!G95+1))),0))</f>
        <v/>
      </c>
      <c r="P95" s="25" t="str">
        <f>IF('📋 سجل الأصول'!C95="","",IFERROR(MAX(0,MIN(('📋 سجل الأصول'!H95-IF('📋 سجل الأصول'!I95="",0,'📋 سجل الأصول'!I95)),('📋 سجل الأصول'!H95-IF('📋 سجل الأصول'!I95="",0,'📋 سجل الأصول'!I95))*'📋 سجل الأصول'!J95/365*MAX(0,MIN(EOMONTH(DATE(2026,10,1),0),IF('📋 سجل الأصول'!M95="",DATE(9999,12,31),'📋 سجل الأصول'!M95))-'📋 سجل الأصول'!G95+1))-MIN(('📋 سجل الأصول'!H95-IF('📋 سجل الأصول'!I95="",0,'📋 سجل الأصول'!I95)),('📋 سجل الأصول'!H95-IF('📋 سجل الأصول'!I95="",0,'📋 سجل الأصول'!I95))*'📋 سجل الأصول'!J95/365*MAX(0,MIN(EOMONTH(DATE(2026,10,1),-1),IF('📋 سجل الأصول'!M95="",DATE(9999,12,31),'📋 سجل الأصول'!M95))-'📋 سجل الأصول'!G95+1))),0))</f>
        <v/>
      </c>
      <c r="Q95" s="25" t="str">
        <f>IF('📋 سجل الأصول'!C95="","",IFERROR(MAX(0,MIN(('📋 سجل الأصول'!H95-IF('📋 سجل الأصول'!I95="",0,'📋 سجل الأصول'!I95)),('📋 سجل الأصول'!H95-IF('📋 سجل الأصول'!I95="",0,'📋 سجل الأصول'!I95))*'📋 سجل الأصول'!J95/365*MAX(0,MIN(EOMONTH(DATE(2026,11,1),0),IF('📋 سجل الأصول'!M95="",DATE(9999,12,31),'📋 سجل الأصول'!M95))-'📋 سجل الأصول'!G95+1))-MIN(('📋 سجل الأصول'!H95-IF('📋 سجل الأصول'!I95="",0,'📋 سجل الأصول'!I95)),('📋 سجل الأصول'!H95-IF('📋 سجل الأصول'!I95="",0,'📋 سجل الأصول'!I95))*'📋 سجل الأصول'!J95/365*MAX(0,MIN(EOMONTH(DATE(2026,11,1),-1),IF('📋 سجل الأصول'!M95="",DATE(9999,12,31),'📋 سجل الأصول'!M95))-'📋 سجل الأصول'!G95+1))),0))</f>
        <v/>
      </c>
      <c r="R95" s="25" t="str">
        <f>IF('📋 سجل الأصول'!C95="","",IFERROR(MAX(0,MIN(('📋 سجل الأصول'!H95-IF('📋 سجل الأصول'!I95="",0,'📋 سجل الأصول'!I95)),('📋 سجل الأصول'!H95-IF('📋 سجل الأصول'!I95="",0,'📋 سجل الأصول'!I95))*'📋 سجل الأصول'!J95/365*MAX(0,MIN(EOMONTH(DATE(2026,12,1),0),IF('📋 سجل الأصول'!M95="",DATE(9999,12,31),'📋 سجل الأصول'!M95))-'📋 سجل الأصول'!G95+1))-MIN(('📋 سجل الأصول'!H95-IF('📋 سجل الأصول'!I95="",0,'📋 سجل الأصول'!I95)),('📋 سجل الأصول'!H95-IF('📋 سجل الأصول'!I95="",0,'📋 سجل الأصول'!I95))*'📋 سجل الأصول'!J95/365*MAX(0,MIN(EOMONTH(DATE(2026,12,1),-1),IF('📋 سجل الأصول'!M95="",DATE(9999,12,31),'📋 سجل الأصول'!M95))-'📋 سجل الأصول'!G95+1))),0))</f>
        <v/>
      </c>
    </row>
    <row r="96" spans="1:18" ht="24.75" customHeight="1" x14ac:dyDescent="0.25">
      <c r="A96" s="26" t="str">
        <f>IF('📋 سجل الأصول'!C96="","",'📋 سجل الأصول'!A96)</f>
        <v/>
      </c>
      <c r="B96" s="26" t="str">
        <f>IF('📋 سجل الأصول'!C96="","",'📋 سجل الأصول'!B96)</f>
        <v/>
      </c>
      <c r="C96" s="38" t="str">
        <f>IF('📋 سجل الأصول'!C96="","",'📋 سجل الأصول'!C96)</f>
        <v/>
      </c>
      <c r="D96" s="26" t="str">
        <f>IF('📋 سجل الأصول'!C96="","",'📋 سجل الأصول'!E96)</f>
        <v/>
      </c>
      <c r="E96" s="39" t="str">
        <f>IF('📋 سجل الأصول'!C96="","",'📋 سجل الأصول'!G96)</f>
        <v/>
      </c>
      <c r="F96" s="33" t="str">
        <f>IF('📋 سجل الأصول'!C96="","",'📋 سجل الأصول'!H96)</f>
        <v/>
      </c>
      <c r="G96" s="33" t="str">
        <f>IF('📋 سجل الأصول'!C96="","",IFERROR(MAX(0,MIN(('📋 سجل الأصول'!H96-IF('📋 سجل الأصول'!I96="",0,'📋 سجل الأصول'!I96)),('📋 سجل الأصول'!H96-IF('📋 سجل الأصول'!I96="",0,'📋 سجل الأصول'!I96))*'📋 سجل الأصول'!J96/365*MAX(0,MIN(EOMONTH(DATE(2026,1,1),0),IF('📋 سجل الأصول'!M96="",DATE(9999,12,31),'📋 سجل الأصول'!M96))-'📋 سجل الأصول'!G96+1))-MIN(('📋 سجل الأصول'!H96-IF('📋 سجل الأصول'!I96="",0,'📋 سجل الأصول'!I96)),('📋 سجل الأصول'!H96-IF('📋 سجل الأصول'!I96="",0,'📋 سجل الأصول'!I96))*'📋 سجل الأصول'!J96/365*MAX(0,MIN(EOMONTH(DATE(2026,1,1),-1),IF('📋 سجل الأصول'!M96="",DATE(9999,12,31),'📋 سجل الأصول'!M96))-'📋 سجل الأصول'!G96+1))),0))</f>
        <v/>
      </c>
      <c r="H96" s="33" t="str">
        <f>IF('📋 سجل الأصول'!C96="","",IFERROR(MAX(0,MIN(('📋 سجل الأصول'!H96-IF('📋 سجل الأصول'!I96="",0,'📋 سجل الأصول'!I96)),('📋 سجل الأصول'!H96-IF('📋 سجل الأصول'!I96="",0,'📋 سجل الأصول'!I96))*'📋 سجل الأصول'!J96/365*MAX(0,MIN(EOMONTH(DATE(2026,2,1),0),IF('📋 سجل الأصول'!M96="",DATE(9999,12,31),'📋 سجل الأصول'!M96))-'📋 سجل الأصول'!G96+1))-MIN(('📋 سجل الأصول'!H96-IF('📋 سجل الأصول'!I96="",0,'📋 سجل الأصول'!I96)),('📋 سجل الأصول'!H96-IF('📋 سجل الأصول'!I96="",0,'📋 سجل الأصول'!I96))*'📋 سجل الأصول'!J96/365*MAX(0,MIN(EOMONTH(DATE(2026,2,1),-1),IF('📋 سجل الأصول'!M96="",DATE(9999,12,31),'📋 سجل الأصول'!M96))-'📋 سجل الأصول'!G96+1))),0))</f>
        <v/>
      </c>
      <c r="I96" s="33" t="str">
        <f>IF('📋 سجل الأصول'!C96="","",IFERROR(MAX(0,MIN(('📋 سجل الأصول'!H96-IF('📋 سجل الأصول'!I96="",0,'📋 سجل الأصول'!I96)),('📋 سجل الأصول'!H96-IF('📋 سجل الأصول'!I96="",0,'📋 سجل الأصول'!I96))*'📋 سجل الأصول'!J96/365*MAX(0,MIN(EOMONTH(DATE(2026,3,1),0),IF('📋 سجل الأصول'!M96="",DATE(9999,12,31),'📋 سجل الأصول'!M96))-'📋 سجل الأصول'!G96+1))-MIN(('📋 سجل الأصول'!H96-IF('📋 سجل الأصول'!I96="",0,'📋 سجل الأصول'!I96)),('📋 سجل الأصول'!H96-IF('📋 سجل الأصول'!I96="",0,'📋 سجل الأصول'!I96))*'📋 سجل الأصول'!J96/365*MAX(0,MIN(EOMONTH(DATE(2026,3,1),-1),IF('📋 سجل الأصول'!M96="",DATE(9999,12,31),'📋 سجل الأصول'!M96))-'📋 سجل الأصول'!G96+1))),0))</f>
        <v/>
      </c>
      <c r="J96" s="33" t="str">
        <f>IF('📋 سجل الأصول'!C96="","",IFERROR(MAX(0,MIN(('📋 سجل الأصول'!H96-IF('📋 سجل الأصول'!I96="",0,'📋 سجل الأصول'!I96)),('📋 سجل الأصول'!H96-IF('📋 سجل الأصول'!I96="",0,'📋 سجل الأصول'!I96))*'📋 سجل الأصول'!J96/365*MAX(0,MIN(EOMONTH(DATE(2026,4,1),0),IF('📋 سجل الأصول'!M96="",DATE(9999,12,31),'📋 سجل الأصول'!M96))-'📋 سجل الأصول'!G96+1))-MIN(('📋 سجل الأصول'!H96-IF('📋 سجل الأصول'!I96="",0,'📋 سجل الأصول'!I96)),('📋 سجل الأصول'!H96-IF('📋 سجل الأصول'!I96="",0,'📋 سجل الأصول'!I96))*'📋 سجل الأصول'!J96/365*MAX(0,MIN(EOMONTH(DATE(2026,4,1),-1),IF('📋 سجل الأصول'!M96="",DATE(9999,12,31),'📋 سجل الأصول'!M96))-'📋 سجل الأصول'!G96+1))),0))</f>
        <v/>
      </c>
      <c r="K96" s="33" t="str">
        <f>IF('📋 سجل الأصول'!C96="","",IFERROR(MAX(0,MIN(('📋 سجل الأصول'!H96-IF('📋 سجل الأصول'!I96="",0,'📋 سجل الأصول'!I96)),('📋 سجل الأصول'!H96-IF('📋 سجل الأصول'!I96="",0,'📋 سجل الأصول'!I96))*'📋 سجل الأصول'!J96/365*MAX(0,MIN(EOMONTH(DATE(2026,5,1),0),IF('📋 سجل الأصول'!M96="",DATE(9999,12,31),'📋 سجل الأصول'!M96))-'📋 سجل الأصول'!G96+1))-MIN(('📋 سجل الأصول'!H96-IF('📋 سجل الأصول'!I96="",0,'📋 سجل الأصول'!I96)),('📋 سجل الأصول'!H96-IF('📋 سجل الأصول'!I96="",0,'📋 سجل الأصول'!I96))*'📋 سجل الأصول'!J96/365*MAX(0,MIN(EOMONTH(DATE(2026,5,1),-1),IF('📋 سجل الأصول'!M96="",DATE(9999,12,31),'📋 سجل الأصول'!M96))-'📋 سجل الأصول'!G96+1))),0))</f>
        <v/>
      </c>
      <c r="L96" s="33" t="str">
        <f>IF('📋 سجل الأصول'!C96="","",IFERROR(MAX(0,MIN(('📋 سجل الأصول'!H96-IF('📋 سجل الأصول'!I96="",0,'📋 سجل الأصول'!I96)),('📋 سجل الأصول'!H96-IF('📋 سجل الأصول'!I96="",0,'📋 سجل الأصول'!I96))*'📋 سجل الأصول'!J96/365*MAX(0,MIN(EOMONTH(DATE(2026,6,1),0),IF('📋 سجل الأصول'!M96="",DATE(9999,12,31),'📋 سجل الأصول'!M96))-'📋 سجل الأصول'!G96+1))-MIN(('📋 سجل الأصول'!H96-IF('📋 سجل الأصول'!I96="",0,'📋 سجل الأصول'!I96)),('📋 سجل الأصول'!H96-IF('📋 سجل الأصول'!I96="",0,'📋 سجل الأصول'!I96))*'📋 سجل الأصول'!J96/365*MAX(0,MIN(EOMONTH(DATE(2026,6,1),-1),IF('📋 سجل الأصول'!M96="",DATE(9999,12,31),'📋 سجل الأصول'!M96))-'📋 سجل الأصول'!G96+1))),0))</f>
        <v/>
      </c>
      <c r="M96" s="33" t="str">
        <f>IF('📋 سجل الأصول'!C96="","",IFERROR(MAX(0,MIN(('📋 سجل الأصول'!H96-IF('📋 سجل الأصول'!I96="",0,'📋 سجل الأصول'!I96)),('📋 سجل الأصول'!H96-IF('📋 سجل الأصول'!I96="",0,'📋 سجل الأصول'!I96))*'📋 سجل الأصول'!J96/365*MAX(0,MIN(EOMONTH(DATE(2026,7,1),0),IF('📋 سجل الأصول'!M96="",DATE(9999,12,31),'📋 سجل الأصول'!M96))-'📋 سجل الأصول'!G96+1))-MIN(('📋 سجل الأصول'!H96-IF('📋 سجل الأصول'!I96="",0,'📋 سجل الأصول'!I96)),('📋 سجل الأصول'!H96-IF('📋 سجل الأصول'!I96="",0,'📋 سجل الأصول'!I96))*'📋 سجل الأصول'!J96/365*MAX(0,MIN(EOMONTH(DATE(2026,7,1),-1),IF('📋 سجل الأصول'!M96="",DATE(9999,12,31),'📋 سجل الأصول'!M96))-'📋 سجل الأصول'!G96+1))),0))</f>
        <v/>
      </c>
      <c r="N96" s="33" t="str">
        <f>IF('📋 سجل الأصول'!C96="","",IFERROR(MAX(0,MIN(('📋 سجل الأصول'!H96-IF('📋 سجل الأصول'!I96="",0,'📋 سجل الأصول'!I96)),('📋 سجل الأصول'!H96-IF('📋 سجل الأصول'!I96="",0,'📋 سجل الأصول'!I96))*'📋 سجل الأصول'!J96/365*MAX(0,MIN(EOMONTH(DATE(2026,8,1),0),IF('📋 سجل الأصول'!M96="",DATE(9999,12,31),'📋 سجل الأصول'!M96))-'📋 سجل الأصول'!G96+1))-MIN(('📋 سجل الأصول'!H96-IF('📋 سجل الأصول'!I96="",0,'📋 سجل الأصول'!I96)),('📋 سجل الأصول'!H96-IF('📋 سجل الأصول'!I96="",0,'📋 سجل الأصول'!I96))*'📋 سجل الأصول'!J96/365*MAX(0,MIN(EOMONTH(DATE(2026,8,1),-1),IF('📋 سجل الأصول'!M96="",DATE(9999,12,31),'📋 سجل الأصول'!M96))-'📋 سجل الأصول'!G96+1))),0))</f>
        <v/>
      </c>
      <c r="O96" s="33" t="str">
        <f>IF('📋 سجل الأصول'!C96="","",IFERROR(MAX(0,MIN(('📋 سجل الأصول'!H96-IF('📋 سجل الأصول'!I96="",0,'📋 سجل الأصول'!I96)),('📋 سجل الأصول'!H96-IF('📋 سجل الأصول'!I96="",0,'📋 سجل الأصول'!I96))*'📋 سجل الأصول'!J96/365*MAX(0,MIN(EOMONTH(DATE(2026,9,1),0),IF('📋 سجل الأصول'!M96="",DATE(9999,12,31),'📋 سجل الأصول'!M96))-'📋 سجل الأصول'!G96+1))-MIN(('📋 سجل الأصول'!H96-IF('📋 سجل الأصول'!I96="",0,'📋 سجل الأصول'!I96)),('📋 سجل الأصول'!H96-IF('📋 سجل الأصول'!I96="",0,'📋 سجل الأصول'!I96))*'📋 سجل الأصول'!J96/365*MAX(0,MIN(EOMONTH(DATE(2026,9,1),-1),IF('📋 سجل الأصول'!M96="",DATE(9999,12,31),'📋 سجل الأصول'!M96))-'📋 سجل الأصول'!G96+1))),0))</f>
        <v/>
      </c>
      <c r="P96" s="33" t="str">
        <f>IF('📋 سجل الأصول'!C96="","",IFERROR(MAX(0,MIN(('📋 سجل الأصول'!H96-IF('📋 سجل الأصول'!I96="",0,'📋 سجل الأصول'!I96)),('📋 سجل الأصول'!H96-IF('📋 سجل الأصول'!I96="",0,'📋 سجل الأصول'!I96))*'📋 سجل الأصول'!J96/365*MAX(0,MIN(EOMONTH(DATE(2026,10,1),0),IF('📋 سجل الأصول'!M96="",DATE(9999,12,31),'📋 سجل الأصول'!M96))-'📋 سجل الأصول'!G96+1))-MIN(('📋 سجل الأصول'!H96-IF('📋 سجل الأصول'!I96="",0,'📋 سجل الأصول'!I96)),('📋 سجل الأصول'!H96-IF('📋 سجل الأصول'!I96="",0,'📋 سجل الأصول'!I96))*'📋 سجل الأصول'!J96/365*MAX(0,MIN(EOMONTH(DATE(2026,10,1),-1),IF('📋 سجل الأصول'!M96="",DATE(9999,12,31),'📋 سجل الأصول'!M96))-'📋 سجل الأصول'!G96+1))),0))</f>
        <v/>
      </c>
      <c r="Q96" s="33" t="str">
        <f>IF('📋 سجل الأصول'!C96="","",IFERROR(MAX(0,MIN(('📋 سجل الأصول'!H96-IF('📋 سجل الأصول'!I96="",0,'📋 سجل الأصول'!I96)),('📋 سجل الأصول'!H96-IF('📋 سجل الأصول'!I96="",0,'📋 سجل الأصول'!I96))*'📋 سجل الأصول'!J96/365*MAX(0,MIN(EOMONTH(DATE(2026,11,1),0),IF('📋 سجل الأصول'!M96="",DATE(9999,12,31),'📋 سجل الأصول'!M96))-'📋 سجل الأصول'!G96+1))-MIN(('📋 سجل الأصول'!H96-IF('📋 سجل الأصول'!I96="",0,'📋 سجل الأصول'!I96)),('📋 سجل الأصول'!H96-IF('📋 سجل الأصول'!I96="",0,'📋 سجل الأصول'!I96))*'📋 سجل الأصول'!J96/365*MAX(0,MIN(EOMONTH(DATE(2026,11,1),-1),IF('📋 سجل الأصول'!M96="",DATE(9999,12,31),'📋 سجل الأصول'!M96))-'📋 سجل الأصول'!G96+1))),0))</f>
        <v/>
      </c>
      <c r="R96" s="33" t="str">
        <f>IF('📋 سجل الأصول'!C96="","",IFERROR(MAX(0,MIN(('📋 سجل الأصول'!H96-IF('📋 سجل الأصول'!I96="",0,'📋 سجل الأصول'!I96)),('📋 سجل الأصول'!H96-IF('📋 سجل الأصول'!I96="",0,'📋 سجل الأصول'!I96))*'📋 سجل الأصول'!J96/365*MAX(0,MIN(EOMONTH(DATE(2026,12,1),0),IF('📋 سجل الأصول'!M96="",DATE(9999,12,31),'📋 سجل الأصول'!M96))-'📋 سجل الأصول'!G96+1))-MIN(('📋 سجل الأصول'!H96-IF('📋 سجل الأصول'!I96="",0,'📋 سجل الأصول'!I96)),('📋 سجل الأصول'!H96-IF('📋 سجل الأصول'!I96="",0,'📋 سجل الأصول'!I96))*'📋 سجل الأصول'!J96/365*MAX(0,MIN(EOMONTH(DATE(2026,12,1),-1),IF('📋 سجل الأصول'!M96="",DATE(9999,12,31),'📋 سجل الأصول'!M96))-'📋 سجل الأصول'!G96+1))),0))</f>
        <v/>
      </c>
    </row>
    <row r="97" spans="1:18" ht="24.75" customHeight="1" x14ac:dyDescent="0.25">
      <c r="A97" s="18" t="str">
        <f>IF('📋 سجل الأصول'!C97="","",'📋 سجل الأصول'!A97)</f>
        <v/>
      </c>
      <c r="B97" s="18" t="str">
        <f>IF('📋 سجل الأصول'!C97="","",'📋 سجل الأصول'!B97)</f>
        <v/>
      </c>
      <c r="C97" s="36" t="str">
        <f>IF('📋 سجل الأصول'!C97="","",'📋 سجل الأصول'!C97)</f>
        <v/>
      </c>
      <c r="D97" s="18" t="str">
        <f>IF('📋 سجل الأصول'!C97="","",'📋 سجل الأصول'!E97)</f>
        <v/>
      </c>
      <c r="E97" s="37" t="str">
        <f>IF('📋 سجل الأصول'!C97="","",'📋 سجل الأصول'!G97)</f>
        <v/>
      </c>
      <c r="F97" s="25" t="str">
        <f>IF('📋 سجل الأصول'!C97="","",'📋 سجل الأصول'!H97)</f>
        <v/>
      </c>
      <c r="G97" s="25" t="str">
        <f>IF('📋 سجل الأصول'!C97="","",IFERROR(MAX(0,MIN(('📋 سجل الأصول'!H97-IF('📋 سجل الأصول'!I97="",0,'📋 سجل الأصول'!I97)),('📋 سجل الأصول'!H97-IF('📋 سجل الأصول'!I97="",0,'📋 سجل الأصول'!I97))*'📋 سجل الأصول'!J97/365*MAX(0,MIN(EOMONTH(DATE(2026,1,1),0),IF('📋 سجل الأصول'!M97="",DATE(9999,12,31),'📋 سجل الأصول'!M97))-'📋 سجل الأصول'!G97+1))-MIN(('📋 سجل الأصول'!H97-IF('📋 سجل الأصول'!I97="",0,'📋 سجل الأصول'!I97)),('📋 سجل الأصول'!H97-IF('📋 سجل الأصول'!I97="",0,'📋 سجل الأصول'!I97))*'📋 سجل الأصول'!J97/365*MAX(0,MIN(EOMONTH(DATE(2026,1,1),-1),IF('📋 سجل الأصول'!M97="",DATE(9999,12,31),'📋 سجل الأصول'!M97))-'📋 سجل الأصول'!G97+1))),0))</f>
        <v/>
      </c>
      <c r="H97" s="25" t="str">
        <f>IF('📋 سجل الأصول'!C97="","",IFERROR(MAX(0,MIN(('📋 سجل الأصول'!H97-IF('📋 سجل الأصول'!I97="",0,'📋 سجل الأصول'!I97)),('📋 سجل الأصول'!H97-IF('📋 سجل الأصول'!I97="",0,'📋 سجل الأصول'!I97))*'📋 سجل الأصول'!J97/365*MAX(0,MIN(EOMONTH(DATE(2026,2,1),0),IF('📋 سجل الأصول'!M97="",DATE(9999,12,31),'📋 سجل الأصول'!M97))-'📋 سجل الأصول'!G97+1))-MIN(('📋 سجل الأصول'!H97-IF('📋 سجل الأصول'!I97="",0,'📋 سجل الأصول'!I97)),('📋 سجل الأصول'!H97-IF('📋 سجل الأصول'!I97="",0,'📋 سجل الأصول'!I97))*'📋 سجل الأصول'!J97/365*MAX(0,MIN(EOMONTH(DATE(2026,2,1),-1),IF('📋 سجل الأصول'!M97="",DATE(9999,12,31),'📋 سجل الأصول'!M97))-'📋 سجل الأصول'!G97+1))),0))</f>
        <v/>
      </c>
      <c r="I97" s="25" t="str">
        <f>IF('📋 سجل الأصول'!C97="","",IFERROR(MAX(0,MIN(('📋 سجل الأصول'!H97-IF('📋 سجل الأصول'!I97="",0,'📋 سجل الأصول'!I97)),('📋 سجل الأصول'!H97-IF('📋 سجل الأصول'!I97="",0,'📋 سجل الأصول'!I97))*'📋 سجل الأصول'!J97/365*MAX(0,MIN(EOMONTH(DATE(2026,3,1),0),IF('📋 سجل الأصول'!M97="",DATE(9999,12,31),'📋 سجل الأصول'!M97))-'📋 سجل الأصول'!G97+1))-MIN(('📋 سجل الأصول'!H97-IF('📋 سجل الأصول'!I97="",0,'📋 سجل الأصول'!I97)),('📋 سجل الأصول'!H97-IF('📋 سجل الأصول'!I97="",0,'📋 سجل الأصول'!I97))*'📋 سجل الأصول'!J97/365*MAX(0,MIN(EOMONTH(DATE(2026,3,1),-1),IF('📋 سجل الأصول'!M97="",DATE(9999,12,31),'📋 سجل الأصول'!M97))-'📋 سجل الأصول'!G97+1))),0))</f>
        <v/>
      </c>
      <c r="J97" s="25" t="str">
        <f>IF('📋 سجل الأصول'!C97="","",IFERROR(MAX(0,MIN(('📋 سجل الأصول'!H97-IF('📋 سجل الأصول'!I97="",0,'📋 سجل الأصول'!I97)),('📋 سجل الأصول'!H97-IF('📋 سجل الأصول'!I97="",0,'📋 سجل الأصول'!I97))*'📋 سجل الأصول'!J97/365*MAX(0,MIN(EOMONTH(DATE(2026,4,1),0),IF('📋 سجل الأصول'!M97="",DATE(9999,12,31),'📋 سجل الأصول'!M97))-'📋 سجل الأصول'!G97+1))-MIN(('📋 سجل الأصول'!H97-IF('📋 سجل الأصول'!I97="",0,'📋 سجل الأصول'!I97)),('📋 سجل الأصول'!H97-IF('📋 سجل الأصول'!I97="",0,'📋 سجل الأصول'!I97))*'📋 سجل الأصول'!J97/365*MAX(0,MIN(EOMONTH(DATE(2026,4,1),-1),IF('📋 سجل الأصول'!M97="",DATE(9999,12,31),'📋 سجل الأصول'!M97))-'📋 سجل الأصول'!G97+1))),0))</f>
        <v/>
      </c>
      <c r="K97" s="25" t="str">
        <f>IF('📋 سجل الأصول'!C97="","",IFERROR(MAX(0,MIN(('📋 سجل الأصول'!H97-IF('📋 سجل الأصول'!I97="",0,'📋 سجل الأصول'!I97)),('📋 سجل الأصول'!H97-IF('📋 سجل الأصول'!I97="",0,'📋 سجل الأصول'!I97))*'📋 سجل الأصول'!J97/365*MAX(0,MIN(EOMONTH(DATE(2026,5,1),0),IF('📋 سجل الأصول'!M97="",DATE(9999,12,31),'📋 سجل الأصول'!M97))-'📋 سجل الأصول'!G97+1))-MIN(('📋 سجل الأصول'!H97-IF('📋 سجل الأصول'!I97="",0,'📋 سجل الأصول'!I97)),('📋 سجل الأصول'!H97-IF('📋 سجل الأصول'!I97="",0,'📋 سجل الأصول'!I97))*'📋 سجل الأصول'!J97/365*MAX(0,MIN(EOMONTH(DATE(2026,5,1),-1),IF('📋 سجل الأصول'!M97="",DATE(9999,12,31),'📋 سجل الأصول'!M97))-'📋 سجل الأصول'!G97+1))),0))</f>
        <v/>
      </c>
      <c r="L97" s="25" t="str">
        <f>IF('📋 سجل الأصول'!C97="","",IFERROR(MAX(0,MIN(('📋 سجل الأصول'!H97-IF('📋 سجل الأصول'!I97="",0,'📋 سجل الأصول'!I97)),('📋 سجل الأصول'!H97-IF('📋 سجل الأصول'!I97="",0,'📋 سجل الأصول'!I97))*'📋 سجل الأصول'!J97/365*MAX(0,MIN(EOMONTH(DATE(2026,6,1),0),IF('📋 سجل الأصول'!M97="",DATE(9999,12,31),'📋 سجل الأصول'!M97))-'📋 سجل الأصول'!G97+1))-MIN(('📋 سجل الأصول'!H97-IF('📋 سجل الأصول'!I97="",0,'📋 سجل الأصول'!I97)),('📋 سجل الأصول'!H97-IF('📋 سجل الأصول'!I97="",0,'📋 سجل الأصول'!I97))*'📋 سجل الأصول'!J97/365*MAX(0,MIN(EOMONTH(DATE(2026,6,1),-1),IF('📋 سجل الأصول'!M97="",DATE(9999,12,31),'📋 سجل الأصول'!M97))-'📋 سجل الأصول'!G97+1))),0))</f>
        <v/>
      </c>
      <c r="M97" s="25" t="str">
        <f>IF('📋 سجل الأصول'!C97="","",IFERROR(MAX(0,MIN(('📋 سجل الأصول'!H97-IF('📋 سجل الأصول'!I97="",0,'📋 سجل الأصول'!I97)),('📋 سجل الأصول'!H97-IF('📋 سجل الأصول'!I97="",0,'📋 سجل الأصول'!I97))*'📋 سجل الأصول'!J97/365*MAX(0,MIN(EOMONTH(DATE(2026,7,1),0),IF('📋 سجل الأصول'!M97="",DATE(9999,12,31),'📋 سجل الأصول'!M97))-'📋 سجل الأصول'!G97+1))-MIN(('📋 سجل الأصول'!H97-IF('📋 سجل الأصول'!I97="",0,'📋 سجل الأصول'!I97)),('📋 سجل الأصول'!H97-IF('📋 سجل الأصول'!I97="",0,'📋 سجل الأصول'!I97))*'📋 سجل الأصول'!J97/365*MAX(0,MIN(EOMONTH(DATE(2026,7,1),-1),IF('📋 سجل الأصول'!M97="",DATE(9999,12,31),'📋 سجل الأصول'!M97))-'📋 سجل الأصول'!G97+1))),0))</f>
        <v/>
      </c>
      <c r="N97" s="25" t="str">
        <f>IF('📋 سجل الأصول'!C97="","",IFERROR(MAX(0,MIN(('📋 سجل الأصول'!H97-IF('📋 سجل الأصول'!I97="",0,'📋 سجل الأصول'!I97)),('📋 سجل الأصول'!H97-IF('📋 سجل الأصول'!I97="",0,'📋 سجل الأصول'!I97))*'📋 سجل الأصول'!J97/365*MAX(0,MIN(EOMONTH(DATE(2026,8,1),0),IF('📋 سجل الأصول'!M97="",DATE(9999,12,31),'📋 سجل الأصول'!M97))-'📋 سجل الأصول'!G97+1))-MIN(('📋 سجل الأصول'!H97-IF('📋 سجل الأصول'!I97="",0,'📋 سجل الأصول'!I97)),('📋 سجل الأصول'!H97-IF('📋 سجل الأصول'!I97="",0,'📋 سجل الأصول'!I97))*'📋 سجل الأصول'!J97/365*MAX(0,MIN(EOMONTH(DATE(2026,8,1),-1),IF('📋 سجل الأصول'!M97="",DATE(9999,12,31),'📋 سجل الأصول'!M97))-'📋 سجل الأصول'!G97+1))),0))</f>
        <v/>
      </c>
      <c r="O97" s="25" t="str">
        <f>IF('📋 سجل الأصول'!C97="","",IFERROR(MAX(0,MIN(('📋 سجل الأصول'!H97-IF('📋 سجل الأصول'!I97="",0,'📋 سجل الأصول'!I97)),('📋 سجل الأصول'!H97-IF('📋 سجل الأصول'!I97="",0,'📋 سجل الأصول'!I97))*'📋 سجل الأصول'!J97/365*MAX(0,MIN(EOMONTH(DATE(2026,9,1),0),IF('📋 سجل الأصول'!M97="",DATE(9999,12,31),'📋 سجل الأصول'!M97))-'📋 سجل الأصول'!G97+1))-MIN(('📋 سجل الأصول'!H97-IF('📋 سجل الأصول'!I97="",0,'📋 سجل الأصول'!I97)),('📋 سجل الأصول'!H97-IF('📋 سجل الأصول'!I97="",0,'📋 سجل الأصول'!I97))*'📋 سجل الأصول'!J97/365*MAX(0,MIN(EOMONTH(DATE(2026,9,1),-1),IF('📋 سجل الأصول'!M97="",DATE(9999,12,31),'📋 سجل الأصول'!M97))-'📋 سجل الأصول'!G97+1))),0))</f>
        <v/>
      </c>
      <c r="P97" s="25" t="str">
        <f>IF('📋 سجل الأصول'!C97="","",IFERROR(MAX(0,MIN(('📋 سجل الأصول'!H97-IF('📋 سجل الأصول'!I97="",0,'📋 سجل الأصول'!I97)),('📋 سجل الأصول'!H97-IF('📋 سجل الأصول'!I97="",0,'📋 سجل الأصول'!I97))*'📋 سجل الأصول'!J97/365*MAX(0,MIN(EOMONTH(DATE(2026,10,1),0),IF('📋 سجل الأصول'!M97="",DATE(9999,12,31),'📋 سجل الأصول'!M97))-'📋 سجل الأصول'!G97+1))-MIN(('📋 سجل الأصول'!H97-IF('📋 سجل الأصول'!I97="",0,'📋 سجل الأصول'!I97)),('📋 سجل الأصول'!H97-IF('📋 سجل الأصول'!I97="",0,'📋 سجل الأصول'!I97))*'📋 سجل الأصول'!J97/365*MAX(0,MIN(EOMONTH(DATE(2026,10,1),-1),IF('📋 سجل الأصول'!M97="",DATE(9999,12,31),'📋 سجل الأصول'!M97))-'📋 سجل الأصول'!G97+1))),0))</f>
        <v/>
      </c>
      <c r="Q97" s="25" t="str">
        <f>IF('📋 سجل الأصول'!C97="","",IFERROR(MAX(0,MIN(('📋 سجل الأصول'!H97-IF('📋 سجل الأصول'!I97="",0,'📋 سجل الأصول'!I97)),('📋 سجل الأصول'!H97-IF('📋 سجل الأصول'!I97="",0,'📋 سجل الأصول'!I97))*'📋 سجل الأصول'!J97/365*MAX(0,MIN(EOMONTH(DATE(2026,11,1),0),IF('📋 سجل الأصول'!M97="",DATE(9999,12,31),'📋 سجل الأصول'!M97))-'📋 سجل الأصول'!G97+1))-MIN(('📋 سجل الأصول'!H97-IF('📋 سجل الأصول'!I97="",0,'📋 سجل الأصول'!I97)),('📋 سجل الأصول'!H97-IF('📋 سجل الأصول'!I97="",0,'📋 سجل الأصول'!I97))*'📋 سجل الأصول'!J97/365*MAX(0,MIN(EOMONTH(DATE(2026,11,1),-1),IF('📋 سجل الأصول'!M97="",DATE(9999,12,31),'📋 سجل الأصول'!M97))-'📋 سجل الأصول'!G97+1))),0))</f>
        <v/>
      </c>
      <c r="R97" s="25" t="str">
        <f>IF('📋 سجل الأصول'!C97="","",IFERROR(MAX(0,MIN(('📋 سجل الأصول'!H97-IF('📋 سجل الأصول'!I97="",0,'📋 سجل الأصول'!I97)),('📋 سجل الأصول'!H97-IF('📋 سجل الأصول'!I97="",0,'📋 سجل الأصول'!I97))*'📋 سجل الأصول'!J97/365*MAX(0,MIN(EOMONTH(DATE(2026,12,1),0),IF('📋 سجل الأصول'!M97="",DATE(9999,12,31),'📋 سجل الأصول'!M97))-'📋 سجل الأصول'!G97+1))-MIN(('📋 سجل الأصول'!H97-IF('📋 سجل الأصول'!I97="",0,'📋 سجل الأصول'!I97)),('📋 سجل الأصول'!H97-IF('📋 سجل الأصول'!I97="",0,'📋 سجل الأصول'!I97))*'📋 سجل الأصول'!J97/365*MAX(0,MIN(EOMONTH(DATE(2026,12,1),-1),IF('📋 سجل الأصول'!M97="",DATE(9999,12,31),'📋 سجل الأصول'!M97))-'📋 سجل الأصول'!G97+1))),0))</f>
        <v/>
      </c>
    </row>
    <row r="98" spans="1:18" ht="24.75" customHeight="1" x14ac:dyDescent="0.25">
      <c r="A98" s="26" t="str">
        <f>IF('📋 سجل الأصول'!C98="","",'📋 سجل الأصول'!A98)</f>
        <v/>
      </c>
      <c r="B98" s="26" t="str">
        <f>IF('📋 سجل الأصول'!C98="","",'📋 سجل الأصول'!B98)</f>
        <v/>
      </c>
      <c r="C98" s="38" t="str">
        <f>IF('📋 سجل الأصول'!C98="","",'📋 سجل الأصول'!C98)</f>
        <v/>
      </c>
      <c r="D98" s="26" t="str">
        <f>IF('📋 سجل الأصول'!C98="","",'📋 سجل الأصول'!E98)</f>
        <v/>
      </c>
      <c r="E98" s="39" t="str">
        <f>IF('📋 سجل الأصول'!C98="","",'📋 سجل الأصول'!G98)</f>
        <v/>
      </c>
      <c r="F98" s="33" t="str">
        <f>IF('📋 سجل الأصول'!C98="","",'📋 سجل الأصول'!H98)</f>
        <v/>
      </c>
      <c r="G98" s="33" t="str">
        <f>IF('📋 سجل الأصول'!C98="","",IFERROR(MAX(0,MIN(('📋 سجل الأصول'!H98-IF('📋 سجل الأصول'!I98="",0,'📋 سجل الأصول'!I98)),('📋 سجل الأصول'!H98-IF('📋 سجل الأصول'!I98="",0,'📋 سجل الأصول'!I98))*'📋 سجل الأصول'!J98/365*MAX(0,MIN(EOMONTH(DATE(2026,1,1),0),IF('📋 سجل الأصول'!M98="",DATE(9999,12,31),'📋 سجل الأصول'!M98))-'📋 سجل الأصول'!G98+1))-MIN(('📋 سجل الأصول'!H98-IF('📋 سجل الأصول'!I98="",0,'📋 سجل الأصول'!I98)),('📋 سجل الأصول'!H98-IF('📋 سجل الأصول'!I98="",0,'📋 سجل الأصول'!I98))*'📋 سجل الأصول'!J98/365*MAX(0,MIN(EOMONTH(DATE(2026,1,1),-1),IF('📋 سجل الأصول'!M98="",DATE(9999,12,31),'📋 سجل الأصول'!M98))-'📋 سجل الأصول'!G98+1))),0))</f>
        <v/>
      </c>
      <c r="H98" s="33" t="str">
        <f>IF('📋 سجل الأصول'!C98="","",IFERROR(MAX(0,MIN(('📋 سجل الأصول'!H98-IF('📋 سجل الأصول'!I98="",0,'📋 سجل الأصول'!I98)),('📋 سجل الأصول'!H98-IF('📋 سجل الأصول'!I98="",0,'📋 سجل الأصول'!I98))*'📋 سجل الأصول'!J98/365*MAX(0,MIN(EOMONTH(DATE(2026,2,1),0),IF('📋 سجل الأصول'!M98="",DATE(9999,12,31),'📋 سجل الأصول'!M98))-'📋 سجل الأصول'!G98+1))-MIN(('📋 سجل الأصول'!H98-IF('📋 سجل الأصول'!I98="",0,'📋 سجل الأصول'!I98)),('📋 سجل الأصول'!H98-IF('📋 سجل الأصول'!I98="",0,'📋 سجل الأصول'!I98))*'📋 سجل الأصول'!J98/365*MAX(0,MIN(EOMONTH(DATE(2026,2,1),-1),IF('📋 سجل الأصول'!M98="",DATE(9999,12,31),'📋 سجل الأصول'!M98))-'📋 سجل الأصول'!G98+1))),0))</f>
        <v/>
      </c>
      <c r="I98" s="33" t="str">
        <f>IF('📋 سجل الأصول'!C98="","",IFERROR(MAX(0,MIN(('📋 سجل الأصول'!H98-IF('📋 سجل الأصول'!I98="",0,'📋 سجل الأصول'!I98)),('📋 سجل الأصول'!H98-IF('📋 سجل الأصول'!I98="",0,'📋 سجل الأصول'!I98))*'📋 سجل الأصول'!J98/365*MAX(0,MIN(EOMONTH(DATE(2026,3,1),0),IF('📋 سجل الأصول'!M98="",DATE(9999,12,31),'📋 سجل الأصول'!M98))-'📋 سجل الأصول'!G98+1))-MIN(('📋 سجل الأصول'!H98-IF('📋 سجل الأصول'!I98="",0,'📋 سجل الأصول'!I98)),('📋 سجل الأصول'!H98-IF('📋 سجل الأصول'!I98="",0,'📋 سجل الأصول'!I98))*'📋 سجل الأصول'!J98/365*MAX(0,MIN(EOMONTH(DATE(2026,3,1),-1),IF('📋 سجل الأصول'!M98="",DATE(9999,12,31),'📋 سجل الأصول'!M98))-'📋 سجل الأصول'!G98+1))),0))</f>
        <v/>
      </c>
      <c r="J98" s="33" t="str">
        <f>IF('📋 سجل الأصول'!C98="","",IFERROR(MAX(0,MIN(('📋 سجل الأصول'!H98-IF('📋 سجل الأصول'!I98="",0,'📋 سجل الأصول'!I98)),('📋 سجل الأصول'!H98-IF('📋 سجل الأصول'!I98="",0,'📋 سجل الأصول'!I98))*'📋 سجل الأصول'!J98/365*MAX(0,MIN(EOMONTH(DATE(2026,4,1),0),IF('📋 سجل الأصول'!M98="",DATE(9999,12,31),'📋 سجل الأصول'!M98))-'📋 سجل الأصول'!G98+1))-MIN(('📋 سجل الأصول'!H98-IF('📋 سجل الأصول'!I98="",0,'📋 سجل الأصول'!I98)),('📋 سجل الأصول'!H98-IF('📋 سجل الأصول'!I98="",0,'📋 سجل الأصول'!I98))*'📋 سجل الأصول'!J98/365*MAX(0,MIN(EOMONTH(DATE(2026,4,1),-1),IF('📋 سجل الأصول'!M98="",DATE(9999,12,31),'📋 سجل الأصول'!M98))-'📋 سجل الأصول'!G98+1))),0))</f>
        <v/>
      </c>
      <c r="K98" s="33" t="str">
        <f>IF('📋 سجل الأصول'!C98="","",IFERROR(MAX(0,MIN(('📋 سجل الأصول'!H98-IF('📋 سجل الأصول'!I98="",0,'📋 سجل الأصول'!I98)),('📋 سجل الأصول'!H98-IF('📋 سجل الأصول'!I98="",0,'📋 سجل الأصول'!I98))*'📋 سجل الأصول'!J98/365*MAX(0,MIN(EOMONTH(DATE(2026,5,1),0),IF('📋 سجل الأصول'!M98="",DATE(9999,12,31),'📋 سجل الأصول'!M98))-'📋 سجل الأصول'!G98+1))-MIN(('📋 سجل الأصول'!H98-IF('📋 سجل الأصول'!I98="",0,'📋 سجل الأصول'!I98)),('📋 سجل الأصول'!H98-IF('📋 سجل الأصول'!I98="",0,'📋 سجل الأصول'!I98))*'📋 سجل الأصول'!J98/365*MAX(0,MIN(EOMONTH(DATE(2026,5,1),-1),IF('📋 سجل الأصول'!M98="",DATE(9999,12,31),'📋 سجل الأصول'!M98))-'📋 سجل الأصول'!G98+1))),0))</f>
        <v/>
      </c>
      <c r="L98" s="33" t="str">
        <f>IF('📋 سجل الأصول'!C98="","",IFERROR(MAX(0,MIN(('📋 سجل الأصول'!H98-IF('📋 سجل الأصول'!I98="",0,'📋 سجل الأصول'!I98)),('📋 سجل الأصول'!H98-IF('📋 سجل الأصول'!I98="",0,'📋 سجل الأصول'!I98))*'📋 سجل الأصول'!J98/365*MAX(0,MIN(EOMONTH(DATE(2026,6,1),0),IF('📋 سجل الأصول'!M98="",DATE(9999,12,31),'📋 سجل الأصول'!M98))-'📋 سجل الأصول'!G98+1))-MIN(('📋 سجل الأصول'!H98-IF('📋 سجل الأصول'!I98="",0,'📋 سجل الأصول'!I98)),('📋 سجل الأصول'!H98-IF('📋 سجل الأصول'!I98="",0,'📋 سجل الأصول'!I98))*'📋 سجل الأصول'!J98/365*MAX(0,MIN(EOMONTH(DATE(2026,6,1),-1),IF('📋 سجل الأصول'!M98="",DATE(9999,12,31),'📋 سجل الأصول'!M98))-'📋 سجل الأصول'!G98+1))),0))</f>
        <v/>
      </c>
      <c r="M98" s="33" t="str">
        <f>IF('📋 سجل الأصول'!C98="","",IFERROR(MAX(0,MIN(('📋 سجل الأصول'!H98-IF('📋 سجل الأصول'!I98="",0,'📋 سجل الأصول'!I98)),('📋 سجل الأصول'!H98-IF('📋 سجل الأصول'!I98="",0,'📋 سجل الأصول'!I98))*'📋 سجل الأصول'!J98/365*MAX(0,MIN(EOMONTH(DATE(2026,7,1),0),IF('📋 سجل الأصول'!M98="",DATE(9999,12,31),'📋 سجل الأصول'!M98))-'📋 سجل الأصول'!G98+1))-MIN(('📋 سجل الأصول'!H98-IF('📋 سجل الأصول'!I98="",0,'📋 سجل الأصول'!I98)),('📋 سجل الأصول'!H98-IF('📋 سجل الأصول'!I98="",0,'📋 سجل الأصول'!I98))*'📋 سجل الأصول'!J98/365*MAX(0,MIN(EOMONTH(DATE(2026,7,1),-1),IF('📋 سجل الأصول'!M98="",DATE(9999,12,31),'📋 سجل الأصول'!M98))-'📋 سجل الأصول'!G98+1))),0))</f>
        <v/>
      </c>
      <c r="N98" s="33" t="str">
        <f>IF('📋 سجل الأصول'!C98="","",IFERROR(MAX(0,MIN(('📋 سجل الأصول'!H98-IF('📋 سجل الأصول'!I98="",0,'📋 سجل الأصول'!I98)),('📋 سجل الأصول'!H98-IF('📋 سجل الأصول'!I98="",0,'📋 سجل الأصول'!I98))*'📋 سجل الأصول'!J98/365*MAX(0,MIN(EOMONTH(DATE(2026,8,1),0),IF('📋 سجل الأصول'!M98="",DATE(9999,12,31),'📋 سجل الأصول'!M98))-'📋 سجل الأصول'!G98+1))-MIN(('📋 سجل الأصول'!H98-IF('📋 سجل الأصول'!I98="",0,'📋 سجل الأصول'!I98)),('📋 سجل الأصول'!H98-IF('📋 سجل الأصول'!I98="",0,'📋 سجل الأصول'!I98))*'📋 سجل الأصول'!J98/365*MAX(0,MIN(EOMONTH(DATE(2026,8,1),-1),IF('📋 سجل الأصول'!M98="",DATE(9999,12,31),'📋 سجل الأصول'!M98))-'📋 سجل الأصول'!G98+1))),0))</f>
        <v/>
      </c>
      <c r="O98" s="33" t="str">
        <f>IF('📋 سجل الأصول'!C98="","",IFERROR(MAX(0,MIN(('📋 سجل الأصول'!H98-IF('📋 سجل الأصول'!I98="",0,'📋 سجل الأصول'!I98)),('📋 سجل الأصول'!H98-IF('📋 سجل الأصول'!I98="",0,'📋 سجل الأصول'!I98))*'📋 سجل الأصول'!J98/365*MAX(0,MIN(EOMONTH(DATE(2026,9,1),0),IF('📋 سجل الأصول'!M98="",DATE(9999,12,31),'📋 سجل الأصول'!M98))-'📋 سجل الأصول'!G98+1))-MIN(('📋 سجل الأصول'!H98-IF('📋 سجل الأصول'!I98="",0,'📋 سجل الأصول'!I98)),('📋 سجل الأصول'!H98-IF('📋 سجل الأصول'!I98="",0,'📋 سجل الأصول'!I98))*'📋 سجل الأصول'!J98/365*MAX(0,MIN(EOMONTH(DATE(2026,9,1),-1),IF('📋 سجل الأصول'!M98="",DATE(9999,12,31),'📋 سجل الأصول'!M98))-'📋 سجل الأصول'!G98+1))),0))</f>
        <v/>
      </c>
      <c r="P98" s="33" t="str">
        <f>IF('📋 سجل الأصول'!C98="","",IFERROR(MAX(0,MIN(('📋 سجل الأصول'!H98-IF('📋 سجل الأصول'!I98="",0,'📋 سجل الأصول'!I98)),('📋 سجل الأصول'!H98-IF('📋 سجل الأصول'!I98="",0,'📋 سجل الأصول'!I98))*'📋 سجل الأصول'!J98/365*MAX(0,MIN(EOMONTH(DATE(2026,10,1),0),IF('📋 سجل الأصول'!M98="",DATE(9999,12,31),'📋 سجل الأصول'!M98))-'📋 سجل الأصول'!G98+1))-MIN(('📋 سجل الأصول'!H98-IF('📋 سجل الأصول'!I98="",0,'📋 سجل الأصول'!I98)),('📋 سجل الأصول'!H98-IF('📋 سجل الأصول'!I98="",0,'📋 سجل الأصول'!I98))*'📋 سجل الأصول'!J98/365*MAX(0,MIN(EOMONTH(DATE(2026,10,1),-1),IF('📋 سجل الأصول'!M98="",DATE(9999,12,31),'📋 سجل الأصول'!M98))-'📋 سجل الأصول'!G98+1))),0))</f>
        <v/>
      </c>
      <c r="Q98" s="33" t="str">
        <f>IF('📋 سجل الأصول'!C98="","",IFERROR(MAX(0,MIN(('📋 سجل الأصول'!H98-IF('📋 سجل الأصول'!I98="",0,'📋 سجل الأصول'!I98)),('📋 سجل الأصول'!H98-IF('📋 سجل الأصول'!I98="",0,'📋 سجل الأصول'!I98))*'📋 سجل الأصول'!J98/365*MAX(0,MIN(EOMONTH(DATE(2026,11,1),0),IF('📋 سجل الأصول'!M98="",DATE(9999,12,31),'📋 سجل الأصول'!M98))-'📋 سجل الأصول'!G98+1))-MIN(('📋 سجل الأصول'!H98-IF('📋 سجل الأصول'!I98="",0,'📋 سجل الأصول'!I98)),('📋 سجل الأصول'!H98-IF('📋 سجل الأصول'!I98="",0,'📋 سجل الأصول'!I98))*'📋 سجل الأصول'!J98/365*MAX(0,MIN(EOMONTH(DATE(2026,11,1),-1),IF('📋 سجل الأصول'!M98="",DATE(9999,12,31),'📋 سجل الأصول'!M98))-'📋 سجل الأصول'!G98+1))),0))</f>
        <v/>
      </c>
      <c r="R98" s="33" t="str">
        <f>IF('📋 سجل الأصول'!C98="","",IFERROR(MAX(0,MIN(('📋 سجل الأصول'!H98-IF('📋 سجل الأصول'!I98="",0,'📋 سجل الأصول'!I98)),('📋 سجل الأصول'!H98-IF('📋 سجل الأصول'!I98="",0,'📋 سجل الأصول'!I98))*'📋 سجل الأصول'!J98/365*MAX(0,MIN(EOMONTH(DATE(2026,12,1),0),IF('📋 سجل الأصول'!M98="",DATE(9999,12,31),'📋 سجل الأصول'!M98))-'📋 سجل الأصول'!G98+1))-MIN(('📋 سجل الأصول'!H98-IF('📋 سجل الأصول'!I98="",0,'📋 سجل الأصول'!I98)),('📋 سجل الأصول'!H98-IF('📋 سجل الأصول'!I98="",0,'📋 سجل الأصول'!I98))*'📋 سجل الأصول'!J98/365*MAX(0,MIN(EOMONTH(DATE(2026,12,1),-1),IF('📋 سجل الأصول'!M98="",DATE(9999,12,31),'📋 سجل الأصول'!M98))-'📋 سجل الأصول'!G98+1))),0))</f>
        <v/>
      </c>
    </row>
    <row r="99" spans="1:18" ht="24.75" customHeight="1" x14ac:dyDescent="0.25">
      <c r="A99" s="18" t="str">
        <f>IF('📋 سجل الأصول'!C99="","",'📋 سجل الأصول'!A99)</f>
        <v/>
      </c>
      <c r="B99" s="18" t="str">
        <f>IF('📋 سجل الأصول'!C99="","",'📋 سجل الأصول'!B99)</f>
        <v/>
      </c>
      <c r="C99" s="36" t="str">
        <f>IF('📋 سجل الأصول'!C99="","",'📋 سجل الأصول'!C99)</f>
        <v/>
      </c>
      <c r="D99" s="18" t="str">
        <f>IF('📋 سجل الأصول'!C99="","",'📋 سجل الأصول'!E99)</f>
        <v/>
      </c>
      <c r="E99" s="37" t="str">
        <f>IF('📋 سجل الأصول'!C99="","",'📋 سجل الأصول'!G99)</f>
        <v/>
      </c>
      <c r="F99" s="25" t="str">
        <f>IF('📋 سجل الأصول'!C99="","",'📋 سجل الأصول'!H99)</f>
        <v/>
      </c>
      <c r="G99" s="25" t="str">
        <f>IF('📋 سجل الأصول'!C99="","",IFERROR(MAX(0,MIN(('📋 سجل الأصول'!H99-IF('📋 سجل الأصول'!I99="",0,'📋 سجل الأصول'!I99)),('📋 سجل الأصول'!H99-IF('📋 سجل الأصول'!I99="",0,'📋 سجل الأصول'!I99))*'📋 سجل الأصول'!J99/365*MAX(0,MIN(EOMONTH(DATE(2026,1,1),0),IF('📋 سجل الأصول'!M99="",DATE(9999,12,31),'📋 سجل الأصول'!M99))-'📋 سجل الأصول'!G99+1))-MIN(('📋 سجل الأصول'!H99-IF('📋 سجل الأصول'!I99="",0,'📋 سجل الأصول'!I99)),('📋 سجل الأصول'!H99-IF('📋 سجل الأصول'!I99="",0,'📋 سجل الأصول'!I99))*'📋 سجل الأصول'!J99/365*MAX(0,MIN(EOMONTH(DATE(2026,1,1),-1),IF('📋 سجل الأصول'!M99="",DATE(9999,12,31),'📋 سجل الأصول'!M99))-'📋 سجل الأصول'!G99+1))),0))</f>
        <v/>
      </c>
      <c r="H99" s="25" t="str">
        <f>IF('📋 سجل الأصول'!C99="","",IFERROR(MAX(0,MIN(('📋 سجل الأصول'!H99-IF('📋 سجل الأصول'!I99="",0,'📋 سجل الأصول'!I99)),('📋 سجل الأصول'!H99-IF('📋 سجل الأصول'!I99="",0,'📋 سجل الأصول'!I99))*'📋 سجل الأصول'!J99/365*MAX(0,MIN(EOMONTH(DATE(2026,2,1),0),IF('📋 سجل الأصول'!M99="",DATE(9999,12,31),'📋 سجل الأصول'!M99))-'📋 سجل الأصول'!G99+1))-MIN(('📋 سجل الأصول'!H99-IF('📋 سجل الأصول'!I99="",0,'📋 سجل الأصول'!I99)),('📋 سجل الأصول'!H99-IF('📋 سجل الأصول'!I99="",0,'📋 سجل الأصول'!I99))*'📋 سجل الأصول'!J99/365*MAX(0,MIN(EOMONTH(DATE(2026,2,1),-1),IF('📋 سجل الأصول'!M99="",DATE(9999,12,31),'📋 سجل الأصول'!M99))-'📋 سجل الأصول'!G99+1))),0))</f>
        <v/>
      </c>
      <c r="I99" s="25" t="str">
        <f>IF('📋 سجل الأصول'!C99="","",IFERROR(MAX(0,MIN(('📋 سجل الأصول'!H99-IF('📋 سجل الأصول'!I99="",0,'📋 سجل الأصول'!I99)),('📋 سجل الأصول'!H99-IF('📋 سجل الأصول'!I99="",0,'📋 سجل الأصول'!I99))*'📋 سجل الأصول'!J99/365*MAX(0,MIN(EOMONTH(DATE(2026,3,1),0),IF('📋 سجل الأصول'!M99="",DATE(9999,12,31),'📋 سجل الأصول'!M99))-'📋 سجل الأصول'!G99+1))-MIN(('📋 سجل الأصول'!H99-IF('📋 سجل الأصول'!I99="",0,'📋 سجل الأصول'!I99)),('📋 سجل الأصول'!H99-IF('📋 سجل الأصول'!I99="",0,'📋 سجل الأصول'!I99))*'📋 سجل الأصول'!J99/365*MAX(0,MIN(EOMONTH(DATE(2026,3,1),-1),IF('📋 سجل الأصول'!M99="",DATE(9999,12,31),'📋 سجل الأصول'!M99))-'📋 سجل الأصول'!G99+1))),0))</f>
        <v/>
      </c>
      <c r="J99" s="25" t="str">
        <f>IF('📋 سجل الأصول'!C99="","",IFERROR(MAX(0,MIN(('📋 سجل الأصول'!H99-IF('📋 سجل الأصول'!I99="",0,'📋 سجل الأصول'!I99)),('📋 سجل الأصول'!H99-IF('📋 سجل الأصول'!I99="",0,'📋 سجل الأصول'!I99))*'📋 سجل الأصول'!J99/365*MAX(0,MIN(EOMONTH(DATE(2026,4,1),0),IF('📋 سجل الأصول'!M99="",DATE(9999,12,31),'📋 سجل الأصول'!M99))-'📋 سجل الأصول'!G99+1))-MIN(('📋 سجل الأصول'!H99-IF('📋 سجل الأصول'!I99="",0,'📋 سجل الأصول'!I99)),('📋 سجل الأصول'!H99-IF('📋 سجل الأصول'!I99="",0,'📋 سجل الأصول'!I99))*'📋 سجل الأصول'!J99/365*MAX(0,MIN(EOMONTH(DATE(2026,4,1),-1),IF('📋 سجل الأصول'!M99="",DATE(9999,12,31),'📋 سجل الأصول'!M99))-'📋 سجل الأصول'!G99+1))),0))</f>
        <v/>
      </c>
      <c r="K99" s="25" t="str">
        <f>IF('📋 سجل الأصول'!C99="","",IFERROR(MAX(0,MIN(('📋 سجل الأصول'!H99-IF('📋 سجل الأصول'!I99="",0,'📋 سجل الأصول'!I99)),('📋 سجل الأصول'!H99-IF('📋 سجل الأصول'!I99="",0,'📋 سجل الأصول'!I99))*'📋 سجل الأصول'!J99/365*MAX(0,MIN(EOMONTH(DATE(2026,5,1),0),IF('📋 سجل الأصول'!M99="",DATE(9999,12,31),'📋 سجل الأصول'!M99))-'📋 سجل الأصول'!G99+1))-MIN(('📋 سجل الأصول'!H99-IF('📋 سجل الأصول'!I99="",0,'📋 سجل الأصول'!I99)),('📋 سجل الأصول'!H99-IF('📋 سجل الأصول'!I99="",0,'📋 سجل الأصول'!I99))*'📋 سجل الأصول'!J99/365*MAX(0,MIN(EOMONTH(DATE(2026,5,1),-1),IF('📋 سجل الأصول'!M99="",DATE(9999,12,31),'📋 سجل الأصول'!M99))-'📋 سجل الأصول'!G99+1))),0))</f>
        <v/>
      </c>
      <c r="L99" s="25" t="str">
        <f>IF('📋 سجل الأصول'!C99="","",IFERROR(MAX(0,MIN(('📋 سجل الأصول'!H99-IF('📋 سجل الأصول'!I99="",0,'📋 سجل الأصول'!I99)),('📋 سجل الأصول'!H99-IF('📋 سجل الأصول'!I99="",0,'📋 سجل الأصول'!I99))*'📋 سجل الأصول'!J99/365*MAX(0,MIN(EOMONTH(DATE(2026,6,1),0),IF('📋 سجل الأصول'!M99="",DATE(9999,12,31),'📋 سجل الأصول'!M99))-'📋 سجل الأصول'!G99+1))-MIN(('📋 سجل الأصول'!H99-IF('📋 سجل الأصول'!I99="",0,'📋 سجل الأصول'!I99)),('📋 سجل الأصول'!H99-IF('📋 سجل الأصول'!I99="",0,'📋 سجل الأصول'!I99))*'📋 سجل الأصول'!J99/365*MAX(0,MIN(EOMONTH(DATE(2026,6,1),-1),IF('📋 سجل الأصول'!M99="",DATE(9999,12,31),'📋 سجل الأصول'!M99))-'📋 سجل الأصول'!G99+1))),0))</f>
        <v/>
      </c>
      <c r="M99" s="25" t="str">
        <f>IF('📋 سجل الأصول'!C99="","",IFERROR(MAX(0,MIN(('📋 سجل الأصول'!H99-IF('📋 سجل الأصول'!I99="",0,'📋 سجل الأصول'!I99)),('📋 سجل الأصول'!H99-IF('📋 سجل الأصول'!I99="",0,'📋 سجل الأصول'!I99))*'📋 سجل الأصول'!J99/365*MAX(0,MIN(EOMONTH(DATE(2026,7,1),0),IF('📋 سجل الأصول'!M99="",DATE(9999,12,31),'📋 سجل الأصول'!M99))-'📋 سجل الأصول'!G99+1))-MIN(('📋 سجل الأصول'!H99-IF('📋 سجل الأصول'!I99="",0,'📋 سجل الأصول'!I99)),('📋 سجل الأصول'!H99-IF('📋 سجل الأصول'!I99="",0,'📋 سجل الأصول'!I99))*'📋 سجل الأصول'!J99/365*MAX(0,MIN(EOMONTH(DATE(2026,7,1),-1),IF('📋 سجل الأصول'!M99="",DATE(9999,12,31),'📋 سجل الأصول'!M99))-'📋 سجل الأصول'!G99+1))),0))</f>
        <v/>
      </c>
      <c r="N99" s="25" t="str">
        <f>IF('📋 سجل الأصول'!C99="","",IFERROR(MAX(0,MIN(('📋 سجل الأصول'!H99-IF('📋 سجل الأصول'!I99="",0,'📋 سجل الأصول'!I99)),('📋 سجل الأصول'!H99-IF('📋 سجل الأصول'!I99="",0,'📋 سجل الأصول'!I99))*'📋 سجل الأصول'!J99/365*MAX(0,MIN(EOMONTH(DATE(2026,8,1),0),IF('📋 سجل الأصول'!M99="",DATE(9999,12,31),'📋 سجل الأصول'!M99))-'📋 سجل الأصول'!G99+1))-MIN(('📋 سجل الأصول'!H99-IF('📋 سجل الأصول'!I99="",0,'📋 سجل الأصول'!I99)),('📋 سجل الأصول'!H99-IF('📋 سجل الأصول'!I99="",0,'📋 سجل الأصول'!I99))*'📋 سجل الأصول'!J99/365*MAX(0,MIN(EOMONTH(DATE(2026,8,1),-1),IF('📋 سجل الأصول'!M99="",DATE(9999,12,31),'📋 سجل الأصول'!M99))-'📋 سجل الأصول'!G99+1))),0))</f>
        <v/>
      </c>
      <c r="O99" s="25" t="str">
        <f>IF('📋 سجل الأصول'!C99="","",IFERROR(MAX(0,MIN(('📋 سجل الأصول'!H99-IF('📋 سجل الأصول'!I99="",0,'📋 سجل الأصول'!I99)),('📋 سجل الأصول'!H99-IF('📋 سجل الأصول'!I99="",0,'📋 سجل الأصول'!I99))*'📋 سجل الأصول'!J99/365*MAX(0,MIN(EOMONTH(DATE(2026,9,1),0),IF('📋 سجل الأصول'!M99="",DATE(9999,12,31),'📋 سجل الأصول'!M99))-'📋 سجل الأصول'!G99+1))-MIN(('📋 سجل الأصول'!H99-IF('📋 سجل الأصول'!I99="",0,'📋 سجل الأصول'!I99)),('📋 سجل الأصول'!H99-IF('📋 سجل الأصول'!I99="",0,'📋 سجل الأصول'!I99))*'📋 سجل الأصول'!J99/365*MAX(0,MIN(EOMONTH(DATE(2026,9,1),-1),IF('📋 سجل الأصول'!M99="",DATE(9999,12,31),'📋 سجل الأصول'!M99))-'📋 سجل الأصول'!G99+1))),0))</f>
        <v/>
      </c>
      <c r="P99" s="25" t="str">
        <f>IF('📋 سجل الأصول'!C99="","",IFERROR(MAX(0,MIN(('📋 سجل الأصول'!H99-IF('📋 سجل الأصول'!I99="",0,'📋 سجل الأصول'!I99)),('📋 سجل الأصول'!H99-IF('📋 سجل الأصول'!I99="",0,'📋 سجل الأصول'!I99))*'📋 سجل الأصول'!J99/365*MAX(0,MIN(EOMONTH(DATE(2026,10,1),0),IF('📋 سجل الأصول'!M99="",DATE(9999,12,31),'📋 سجل الأصول'!M99))-'📋 سجل الأصول'!G99+1))-MIN(('📋 سجل الأصول'!H99-IF('📋 سجل الأصول'!I99="",0,'📋 سجل الأصول'!I99)),('📋 سجل الأصول'!H99-IF('📋 سجل الأصول'!I99="",0,'📋 سجل الأصول'!I99))*'📋 سجل الأصول'!J99/365*MAX(0,MIN(EOMONTH(DATE(2026,10,1),-1),IF('📋 سجل الأصول'!M99="",DATE(9999,12,31),'📋 سجل الأصول'!M99))-'📋 سجل الأصول'!G99+1))),0))</f>
        <v/>
      </c>
      <c r="Q99" s="25" t="str">
        <f>IF('📋 سجل الأصول'!C99="","",IFERROR(MAX(0,MIN(('📋 سجل الأصول'!H99-IF('📋 سجل الأصول'!I99="",0,'📋 سجل الأصول'!I99)),('📋 سجل الأصول'!H99-IF('📋 سجل الأصول'!I99="",0,'📋 سجل الأصول'!I99))*'📋 سجل الأصول'!J99/365*MAX(0,MIN(EOMONTH(DATE(2026,11,1),0),IF('📋 سجل الأصول'!M99="",DATE(9999,12,31),'📋 سجل الأصول'!M99))-'📋 سجل الأصول'!G99+1))-MIN(('📋 سجل الأصول'!H99-IF('📋 سجل الأصول'!I99="",0,'📋 سجل الأصول'!I99)),('📋 سجل الأصول'!H99-IF('📋 سجل الأصول'!I99="",0,'📋 سجل الأصول'!I99))*'📋 سجل الأصول'!J99/365*MAX(0,MIN(EOMONTH(DATE(2026,11,1),-1),IF('📋 سجل الأصول'!M99="",DATE(9999,12,31),'📋 سجل الأصول'!M99))-'📋 سجل الأصول'!G99+1))),0))</f>
        <v/>
      </c>
      <c r="R99" s="25" t="str">
        <f>IF('📋 سجل الأصول'!C99="","",IFERROR(MAX(0,MIN(('📋 سجل الأصول'!H99-IF('📋 سجل الأصول'!I99="",0,'📋 سجل الأصول'!I99)),('📋 سجل الأصول'!H99-IF('📋 سجل الأصول'!I99="",0,'📋 سجل الأصول'!I99))*'📋 سجل الأصول'!J99/365*MAX(0,MIN(EOMONTH(DATE(2026,12,1),0),IF('📋 سجل الأصول'!M99="",DATE(9999,12,31),'📋 سجل الأصول'!M99))-'📋 سجل الأصول'!G99+1))-MIN(('📋 سجل الأصول'!H99-IF('📋 سجل الأصول'!I99="",0,'📋 سجل الأصول'!I99)),('📋 سجل الأصول'!H99-IF('📋 سجل الأصول'!I99="",0,'📋 سجل الأصول'!I99))*'📋 سجل الأصول'!J99/365*MAX(0,MIN(EOMONTH(DATE(2026,12,1),-1),IF('📋 سجل الأصول'!M99="",DATE(9999,12,31),'📋 سجل الأصول'!M99))-'📋 سجل الأصول'!G99+1))),0))</f>
        <v/>
      </c>
    </row>
    <row r="100" spans="1:18" ht="24.75" customHeight="1" x14ac:dyDescent="0.25">
      <c r="A100" s="26" t="str">
        <f>IF('📋 سجل الأصول'!C100="","",'📋 سجل الأصول'!A100)</f>
        <v/>
      </c>
      <c r="B100" s="26" t="str">
        <f>IF('📋 سجل الأصول'!C100="","",'📋 سجل الأصول'!B100)</f>
        <v/>
      </c>
      <c r="C100" s="38" t="str">
        <f>IF('📋 سجل الأصول'!C100="","",'📋 سجل الأصول'!C100)</f>
        <v/>
      </c>
      <c r="D100" s="26" t="str">
        <f>IF('📋 سجل الأصول'!C100="","",'📋 سجل الأصول'!E100)</f>
        <v/>
      </c>
      <c r="E100" s="39" t="str">
        <f>IF('📋 سجل الأصول'!C100="","",'📋 سجل الأصول'!G100)</f>
        <v/>
      </c>
      <c r="F100" s="33" t="str">
        <f>IF('📋 سجل الأصول'!C100="","",'📋 سجل الأصول'!H100)</f>
        <v/>
      </c>
      <c r="G100" s="33" t="str">
        <f>IF('📋 سجل الأصول'!C100="","",IFERROR(MAX(0,MIN(('📋 سجل الأصول'!H100-IF('📋 سجل الأصول'!I100="",0,'📋 سجل الأصول'!I100)),('📋 سجل الأصول'!H100-IF('📋 سجل الأصول'!I100="",0,'📋 سجل الأصول'!I100))*'📋 سجل الأصول'!J100/365*MAX(0,MIN(EOMONTH(DATE(2026,1,1),0),IF('📋 سجل الأصول'!M100="",DATE(9999,12,31),'📋 سجل الأصول'!M100))-'📋 سجل الأصول'!G100+1))-MIN(('📋 سجل الأصول'!H100-IF('📋 سجل الأصول'!I100="",0,'📋 سجل الأصول'!I100)),('📋 سجل الأصول'!H100-IF('📋 سجل الأصول'!I100="",0,'📋 سجل الأصول'!I100))*'📋 سجل الأصول'!J100/365*MAX(0,MIN(EOMONTH(DATE(2026,1,1),-1),IF('📋 سجل الأصول'!M100="",DATE(9999,12,31),'📋 سجل الأصول'!M100))-'📋 سجل الأصول'!G100+1))),0))</f>
        <v/>
      </c>
      <c r="H100" s="33" t="str">
        <f>IF('📋 سجل الأصول'!C100="","",IFERROR(MAX(0,MIN(('📋 سجل الأصول'!H100-IF('📋 سجل الأصول'!I100="",0,'📋 سجل الأصول'!I100)),('📋 سجل الأصول'!H100-IF('📋 سجل الأصول'!I100="",0,'📋 سجل الأصول'!I100))*'📋 سجل الأصول'!J100/365*MAX(0,MIN(EOMONTH(DATE(2026,2,1),0),IF('📋 سجل الأصول'!M100="",DATE(9999,12,31),'📋 سجل الأصول'!M100))-'📋 سجل الأصول'!G100+1))-MIN(('📋 سجل الأصول'!H100-IF('📋 سجل الأصول'!I100="",0,'📋 سجل الأصول'!I100)),('📋 سجل الأصول'!H100-IF('📋 سجل الأصول'!I100="",0,'📋 سجل الأصول'!I100))*'📋 سجل الأصول'!J100/365*MAX(0,MIN(EOMONTH(DATE(2026,2,1),-1),IF('📋 سجل الأصول'!M100="",DATE(9999,12,31),'📋 سجل الأصول'!M100))-'📋 سجل الأصول'!G100+1))),0))</f>
        <v/>
      </c>
      <c r="I100" s="33" t="str">
        <f>IF('📋 سجل الأصول'!C100="","",IFERROR(MAX(0,MIN(('📋 سجل الأصول'!H100-IF('📋 سجل الأصول'!I100="",0,'📋 سجل الأصول'!I100)),('📋 سجل الأصول'!H100-IF('📋 سجل الأصول'!I100="",0,'📋 سجل الأصول'!I100))*'📋 سجل الأصول'!J100/365*MAX(0,MIN(EOMONTH(DATE(2026,3,1),0),IF('📋 سجل الأصول'!M100="",DATE(9999,12,31),'📋 سجل الأصول'!M100))-'📋 سجل الأصول'!G100+1))-MIN(('📋 سجل الأصول'!H100-IF('📋 سجل الأصول'!I100="",0,'📋 سجل الأصول'!I100)),('📋 سجل الأصول'!H100-IF('📋 سجل الأصول'!I100="",0,'📋 سجل الأصول'!I100))*'📋 سجل الأصول'!J100/365*MAX(0,MIN(EOMONTH(DATE(2026,3,1),-1),IF('📋 سجل الأصول'!M100="",DATE(9999,12,31),'📋 سجل الأصول'!M100))-'📋 سجل الأصول'!G100+1))),0))</f>
        <v/>
      </c>
      <c r="J100" s="33" t="str">
        <f>IF('📋 سجل الأصول'!C100="","",IFERROR(MAX(0,MIN(('📋 سجل الأصول'!H100-IF('📋 سجل الأصول'!I100="",0,'📋 سجل الأصول'!I100)),('📋 سجل الأصول'!H100-IF('📋 سجل الأصول'!I100="",0,'📋 سجل الأصول'!I100))*'📋 سجل الأصول'!J100/365*MAX(0,MIN(EOMONTH(DATE(2026,4,1),0),IF('📋 سجل الأصول'!M100="",DATE(9999,12,31),'📋 سجل الأصول'!M100))-'📋 سجل الأصول'!G100+1))-MIN(('📋 سجل الأصول'!H100-IF('📋 سجل الأصول'!I100="",0,'📋 سجل الأصول'!I100)),('📋 سجل الأصول'!H100-IF('📋 سجل الأصول'!I100="",0,'📋 سجل الأصول'!I100))*'📋 سجل الأصول'!J100/365*MAX(0,MIN(EOMONTH(DATE(2026,4,1),-1),IF('📋 سجل الأصول'!M100="",DATE(9999,12,31),'📋 سجل الأصول'!M100))-'📋 سجل الأصول'!G100+1))),0))</f>
        <v/>
      </c>
      <c r="K100" s="33" t="str">
        <f>IF('📋 سجل الأصول'!C100="","",IFERROR(MAX(0,MIN(('📋 سجل الأصول'!H100-IF('📋 سجل الأصول'!I100="",0,'📋 سجل الأصول'!I100)),('📋 سجل الأصول'!H100-IF('📋 سجل الأصول'!I100="",0,'📋 سجل الأصول'!I100))*'📋 سجل الأصول'!J100/365*MAX(0,MIN(EOMONTH(DATE(2026,5,1),0),IF('📋 سجل الأصول'!M100="",DATE(9999,12,31),'📋 سجل الأصول'!M100))-'📋 سجل الأصول'!G100+1))-MIN(('📋 سجل الأصول'!H100-IF('📋 سجل الأصول'!I100="",0,'📋 سجل الأصول'!I100)),('📋 سجل الأصول'!H100-IF('📋 سجل الأصول'!I100="",0,'📋 سجل الأصول'!I100))*'📋 سجل الأصول'!J100/365*MAX(0,MIN(EOMONTH(DATE(2026,5,1),-1),IF('📋 سجل الأصول'!M100="",DATE(9999,12,31),'📋 سجل الأصول'!M100))-'📋 سجل الأصول'!G100+1))),0))</f>
        <v/>
      </c>
      <c r="L100" s="33" t="str">
        <f>IF('📋 سجل الأصول'!C100="","",IFERROR(MAX(0,MIN(('📋 سجل الأصول'!H100-IF('📋 سجل الأصول'!I100="",0,'📋 سجل الأصول'!I100)),('📋 سجل الأصول'!H100-IF('📋 سجل الأصول'!I100="",0,'📋 سجل الأصول'!I100))*'📋 سجل الأصول'!J100/365*MAX(0,MIN(EOMONTH(DATE(2026,6,1),0),IF('📋 سجل الأصول'!M100="",DATE(9999,12,31),'📋 سجل الأصول'!M100))-'📋 سجل الأصول'!G100+1))-MIN(('📋 سجل الأصول'!H100-IF('📋 سجل الأصول'!I100="",0,'📋 سجل الأصول'!I100)),('📋 سجل الأصول'!H100-IF('📋 سجل الأصول'!I100="",0,'📋 سجل الأصول'!I100))*'📋 سجل الأصول'!J100/365*MAX(0,MIN(EOMONTH(DATE(2026,6,1),-1),IF('📋 سجل الأصول'!M100="",DATE(9999,12,31),'📋 سجل الأصول'!M100))-'📋 سجل الأصول'!G100+1))),0))</f>
        <v/>
      </c>
      <c r="M100" s="33" t="str">
        <f>IF('📋 سجل الأصول'!C100="","",IFERROR(MAX(0,MIN(('📋 سجل الأصول'!H100-IF('📋 سجل الأصول'!I100="",0,'📋 سجل الأصول'!I100)),('📋 سجل الأصول'!H100-IF('📋 سجل الأصول'!I100="",0,'📋 سجل الأصول'!I100))*'📋 سجل الأصول'!J100/365*MAX(0,MIN(EOMONTH(DATE(2026,7,1),0),IF('📋 سجل الأصول'!M100="",DATE(9999,12,31),'📋 سجل الأصول'!M100))-'📋 سجل الأصول'!G100+1))-MIN(('📋 سجل الأصول'!H100-IF('📋 سجل الأصول'!I100="",0,'📋 سجل الأصول'!I100)),('📋 سجل الأصول'!H100-IF('📋 سجل الأصول'!I100="",0,'📋 سجل الأصول'!I100))*'📋 سجل الأصول'!J100/365*MAX(0,MIN(EOMONTH(DATE(2026,7,1),-1),IF('📋 سجل الأصول'!M100="",DATE(9999,12,31),'📋 سجل الأصول'!M100))-'📋 سجل الأصول'!G100+1))),0))</f>
        <v/>
      </c>
      <c r="N100" s="33" t="str">
        <f>IF('📋 سجل الأصول'!C100="","",IFERROR(MAX(0,MIN(('📋 سجل الأصول'!H100-IF('📋 سجل الأصول'!I100="",0,'📋 سجل الأصول'!I100)),('📋 سجل الأصول'!H100-IF('📋 سجل الأصول'!I100="",0,'📋 سجل الأصول'!I100))*'📋 سجل الأصول'!J100/365*MAX(0,MIN(EOMONTH(DATE(2026,8,1),0),IF('📋 سجل الأصول'!M100="",DATE(9999,12,31),'📋 سجل الأصول'!M100))-'📋 سجل الأصول'!G100+1))-MIN(('📋 سجل الأصول'!H100-IF('📋 سجل الأصول'!I100="",0,'📋 سجل الأصول'!I100)),('📋 سجل الأصول'!H100-IF('📋 سجل الأصول'!I100="",0,'📋 سجل الأصول'!I100))*'📋 سجل الأصول'!J100/365*MAX(0,MIN(EOMONTH(DATE(2026,8,1),-1),IF('📋 سجل الأصول'!M100="",DATE(9999,12,31),'📋 سجل الأصول'!M100))-'📋 سجل الأصول'!G100+1))),0))</f>
        <v/>
      </c>
      <c r="O100" s="33" t="str">
        <f>IF('📋 سجل الأصول'!C100="","",IFERROR(MAX(0,MIN(('📋 سجل الأصول'!H100-IF('📋 سجل الأصول'!I100="",0,'📋 سجل الأصول'!I100)),('📋 سجل الأصول'!H100-IF('📋 سجل الأصول'!I100="",0,'📋 سجل الأصول'!I100))*'📋 سجل الأصول'!J100/365*MAX(0,MIN(EOMONTH(DATE(2026,9,1),0),IF('📋 سجل الأصول'!M100="",DATE(9999,12,31),'📋 سجل الأصول'!M100))-'📋 سجل الأصول'!G100+1))-MIN(('📋 سجل الأصول'!H100-IF('📋 سجل الأصول'!I100="",0,'📋 سجل الأصول'!I100)),('📋 سجل الأصول'!H100-IF('📋 سجل الأصول'!I100="",0,'📋 سجل الأصول'!I100))*'📋 سجل الأصول'!J100/365*MAX(0,MIN(EOMONTH(DATE(2026,9,1),-1),IF('📋 سجل الأصول'!M100="",DATE(9999,12,31),'📋 سجل الأصول'!M100))-'📋 سجل الأصول'!G100+1))),0))</f>
        <v/>
      </c>
      <c r="P100" s="33" t="str">
        <f>IF('📋 سجل الأصول'!C100="","",IFERROR(MAX(0,MIN(('📋 سجل الأصول'!H100-IF('📋 سجل الأصول'!I100="",0,'📋 سجل الأصول'!I100)),('📋 سجل الأصول'!H100-IF('📋 سجل الأصول'!I100="",0,'📋 سجل الأصول'!I100))*'📋 سجل الأصول'!J100/365*MAX(0,MIN(EOMONTH(DATE(2026,10,1),0),IF('📋 سجل الأصول'!M100="",DATE(9999,12,31),'📋 سجل الأصول'!M100))-'📋 سجل الأصول'!G100+1))-MIN(('📋 سجل الأصول'!H100-IF('📋 سجل الأصول'!I100="",0,'📋 سجل الأصول'!I100)),('📋 سجل الأصول'!H100-IF('📋 سجل الأصول'!I100="",0,'📋 سجل الأصول'!I100))*'📋 سجل الأصول'!J100/365*MAX(0,MIN(EOMONTH(DATE(2026,10,1),-1),IF('📋 سجل الأصول'!M100="",DATE(9999,12,31),'📋 سجل الأصول'!M100))-'📋 سجل الأصول'!G100+1))),0))</f>
        <v/>
      </c>
      <c r="Q100" s="33" t="str">
        <f>IF('📋 سجل الأصول'!C100="","",IFERROR(MAX(0,MIN(('📋 سجل الأصول'!H100-IF('📋 سجل الأصول'!I100="",0,'📋 سجل الأصول'!I100)),('📋 سجل الأصول'!H100-IF('📋 سجل الأصول'!I100="",0,'📋 سجل الأصول'!I100))*'📋 سجل الأصول'!J100/365*MAX(0,MIN(EOMONTH(DATE(2026,11,1),0),IF('📋 سجل الأصول'!M100="",DATE(9999,12,31),'📋 سجل الأصول'!M100))-'📋 سجل الأصول'!G100+1))-MIN(('📋 سجل الأصول'!H100-IF('📋 سجل الأصول'!I100="",0,'📋 سجل الأصول'!I100)),('📋 سجل الأصول'!H100-IF('📋 سجل الأصول'!I100="",0,'📋 سجل الأصول'!I100))*'📋 سجل الأصول'!J100/365*MAX(0,MIN(EOMONTH(DATE(2026,11,1),-1),IF('📋 سجل الأصول'!M100="",DATE(9999,12,31),'📋 سجل الأصول'!M100))-'📋 سجل الأصول'!G100+1))),0))</f>
        <v/>
      </c>
      <c r="R100" s="33" t="str">
        <f>IF('📋 سجل الأصول'!C100="","",IFERROR(MAX(0,MIN(('📋 سجل الأصول'!H100-IF('📋 سجل الأصول'!I100="",0,'📋 سجل الأصول'!I100)),('📋 سجل الأصول'!H100-IF('📋 سجل الأصول'!I100="",0,'📋 سجل الأصول'!I100))*'📋 سجل الأصول'!J100/365*MAX(0,MIN(EOMONTH(DATE(2026,12,1),0),IF('📋 سجل الأصول'!M100="",DATE(9999,12,31),'📋 سجل الأصول'!M100))-'📋 سجل الأصول'!G100+1))-MIN(('📋 سجل الأصول'!H100-IF('📋 سجل الأصول'!I100="",0,'📋 سجل الأصول'!I100)),('📋 سجل الأصول'!H100-IF('📋 سجل الأصول'!I100="",0,'📋 سجل الأصول'!I100))*'📋 سجل الأصول'!J100/365*MAX(0,MIN(EOMONTH(DATE(2026,12,1),-1),IF('📋 سجل الأصول'!M100="",DATE(9999,12,31),'📋 سجل الأصول'!M100))-'📋 سجل الأصول'!G100+1))),0))</f>
        <v/>
      </c>
    </row>
    <row r="101" spans="1:18" ht="24.75" customHeight="1" x14ac:dyDescent="0.25">
      <c r="A101" s="18" t="str">
        <f>IF('📋 سجل الأصول'!C101="","",'📋 سجل الأصول'!A101)</f>
        <v/>
      </c>
      <c r="B101" s="18" t="str">
        <f>IF('📋 سجل الأصول'!C101="","",'📋 سجل الأصول'!B101)</f>
        <v/>
      </c>
      <c r="C101" s="36" t="str">
        <f>IF('📋 سجل الأصول'!C101="","",'📋 سجل الأصول'!C101)</f>
        <v/>
      </c>
      <c r="D101" s="18" t="str">
        <f>IF('📋 سجل الأصول'!C101="","",'📋 سجل الأصول'!E101)</f>
        <v/>
      </c>
      <c r="E101" s="37" t="str">
        <f>IF('📋 سجل الأصول'!C101="","",'📋 سجل الأصول'!G101)</f>
        <v/>
      </c>
      <c r="F101" s="25" t="str">
        <f>IF('📋 سجل الأصول'!C101="","",'📋 سجل الأصول'!H101)</f>
        <v/>
      </c>
      <c r="G101" s="25" t="str">
        <f>IF('📋 سجل الأصول'!C101="","",IFERROR(MAX(0,MIN(('📋 سجل الأصول'!H101-IF('📋 سجل الأصول'!I101="",0,'📋 سجل الأصول'!I101)),('📋 سجل الأصول'!H101-IF('📋 سجل الأصول'!I101="",0,'📋 سجل الأصول'!I101))*'📋 سجل الأصول'!J101/365*MAX(0,MIN(EOMONTH(DATE(2026,1,1),0),IF('📋 سجل الأصول'!M101="",DATE(9999,12,31),'📋 سجل الأصول'!M101))-'📋 سجل الأصول'!G101+1))-MIN(('📋 سجل الأصول'!H101-IF('📋 سجل الأصول'!I101="",0,'📋 سجل الأصول'!I101)),('📋 سجل الأصول'!H101-IF('📋 سجل الأصول'!I101="",0,'📋 سجل الأصول'!I101))*'📋 سجل الأصول'!J101/365*MAX(0,MIN(EOMONTH(DATE(2026,1,1),-1),IF('📋 سجل الأصول'!M101="",DATE(9999,12,31),'📋 سجل الأصول'!M101))-'📋 سجل الأصول'!G101+1))),0))</f>
        <v/>
      </c>
      <c r="H101" s="25" t="str">
        <f>IF('📋 سجل الأصول'!C101="","",IFERROR(MAX(0,MIN(('📋 سجل الأصول'!H101-IF('📋 سجل الأصول'!I101="",0,'📋 سجل الأصول'!I101)),('📋 سجل الأصول'!H101-IF('📋 سجل الأصول'!I101="",0,'📋 سجل الأصول'!I101))*'📋 سجل الأصول'!J101/365*MAX(0,MIN(EOMONTH(DATE(2026,2,1),0),IF('📋 سجل الأصول'!M101="",DATE(9999,12,31),'📋 سجل الأصول'!M101))-'📋 سجل الأصول'!G101+1))-MIN(('📋 سجل الأصول'!H101-IF('📋 سجل الأصول'!I101="",0,'📋 سجل الأصول'!I101)),('📋 سجل الأصول'!H101-IF('📋 سجل الأصول'!I101="",0,'📋 سجل الأصول'!I101))*'📋 سجل الأصول'!J101/365*MAX(0,MIN(EOMONTH(DATE(2026,2,1),-1),IF('📋 سجل الأصول'!M101="",DATE(9999,12,31),'📋 سجل الأصول'!M101))-'📋 سجل الأصول'!G101+1))),0))</f>
        <v/>
      </c>
      <c r="I101" s="25" t="str">
        <f>IF('📋 سجل الأصول'!C101="","",IFERROR(MAX(0,MIN(('📋 سجل الأصول'!H101-IF('📋 سجل الأصول'!I101="",0,'📋 سجل الأصول'!I101)),('📋 سجل الأصول'!H101-IF('📋 سجل الأصول'!I101="",0,'📋 سجل الأصول'!I101))*'📋 سجل الأصول'!J101/365*MAX(0,MIN(EOMONTH(DATE(2026,3,1),0),IF('📋 سجل الأصول'!M101="",DATE(9999,12,31),'📋 سجل الأصول'!M101))-'📋 سجل الأصول'!G101+1))-MIN(('📋 سجل الأصول'!H101-IF('📋 سجل الأصول'!I101="",0,'📋 سجل الأصول'!I101)),('📋 سجل الأصول'!H101-IF('📋 سجل الأصول'!I101="",0,'📋 سجل الأصول'!I101))*'📋 سجل الأصول'!J101/365*MAX(0,MIN(EOMONTH(DATE(2026,3,1),-1),IF('📋 سجل الأصول'!M101="",DATE(9999,12,31),'📋 سجل الأصول'!M101))-'📋 سجل الأصول'!G101+1))),0))</f>
        <v/>
      </c>
      <c r="J101" s="25" t="str">
        <f>IF('📋 سجل الأصول'!C101="","",IFERROR(MAX(0,MIN(('📋 سجل الأصول'!H101-IF('📋 سجل الأصول'!I101="",0,'📋 سجل الأصول'!I101)),('📋 سجل الأصول'!H101-IF('📋 سجل الأصول'!I101="",0,'📋 سجل الأصول'!I101))*'📋 سجل الأصول'!J101/365*MAX(0,MIN(EOMONTH(DATE(2026,4,1),0),IF('📋 سجل الأصول'!M101="",DATE(9999,12,31),'📋 سجل الأصول'!M101))-'📋 سجل الأصول'!G101+1))-MIN(('📋 سجل الأصول'!H101-IF('📋 سجل الأصول'!I101="",0,'📋 سجل الأصول'!I101)),('📋 سجل الأصول'!H101-IF('📋 سجل الأصول'!I101="",0,'📋 سجل الأصول'!I101))*'📋 سجل الأصول'!J101/365*MAX(0,MIN(EOMONTH(DATE(2026,4,1),-1),IF('📋 سجل الأصول'!M101="",DATE(9999,12,31),'📋 سجل الأصول'!M101))-'📋 سجل الأصول'!G101+1))),0))</f>
        <v/>
      </c>
      <c r="K101" s="25" t="str">
        <f>IF('📋 سجل الأصول'!C101="","",IFERROR(MAX(0,MIN(('📋 سجل الأصول'!H101-IF('📋 سجل الأصول'!I101="",0,'📋 سجل الأصول'!I101)),('📋 سجل الأصول'!H101-IF('📋 سجل الأصول'!I101="",0,'📋 سجل الأصول'!I101))*'📋 سجل الأصول'!J101/365*MAX(0,MIN(EOMONTH(DATE(2026,5,1),0),IF('📋 سجل الأصول'!M101="",DATE(9999,12,31),'📋 سجل الأصول'!M101))-'📋 سجل الأصول'!G101+1))-MIN(('📋 سجل الأصول'!H101-IF('📋 سجل الأصول'!I101="",0,'📋 سجل الأصول'!I101)),('📋 سجل الأصول'!H101-IF('📋 سجل الأصول'!I101="",0,'📋 سجل الأصول'!I101))*'📋 سجل الأصول'!J101/365*MAX(0,MIN(EOMONTH(DATE(2026,5,1),-1),IF('📋 سجل الأصول'!M101="",DATE(9999,12,31),'📋 سجل الأصول'!M101))-'📋 سجل الأصول'!G101+1))),0))</f>
        <v/>
      </c>
      <c r="L101" s="25" t="str">
        <f>IF('📋 سجل الأصول'!C101="","",IFERROR(MAX(0,MIN(('📋 سجل الأصول'!H101-IF('📋 سجل الأصول'!I101="",0,'📋 سجل الأصول'!I101)),('📋 سجل الأصول'!H101-IF('📋 سجل الأصول'!I101="",0,'📋 سجل الأصول'!I101))*'📋 سجل الأصول'!J101/365*MAX(0,MIN(EOMONTH(DATE(2026,6,1),0),IF('📋 سجل الأصول'!M101="",DATE(9999,12,31),'📋 سجل الأصول'!M101))-'📋 سجل الأصول'!G101+1))-MIN(('📋 سجل الأصول'!H101-IF('📋 سجل الأصول'!I101="",0,'📋 سجل الأصول'!I101)),('📋 سجل الأصول'!H101-IF('📋 سجل الأصول'!I101="",0,'📋 سجل الأصول'!I101))*'📋 سجل الأصول'!J101/365*MAX(0,MIN(EOMONTH(DATE(2026,6,1),-1),IF('📋 سجل الأصول'!M101="",DATE(9999,12,31),'📋 سجل الأصول'!M101))-'📋 سجل الأصول'!G101+1))),0))</f>
        <v/>
      </c>
      <c r="M101" s="25" t="str">
        <f>IF('📋 سجل الأصول'!C101="","",IFERROR(MAX(0,MIN(('📋 سجل الأصول'!H101-IF('📋 سجل الأصول'!I101="",0,'📋 سجل الأصول'!I101)),('📋 سجل الأصول'!H101-IF('📋 سجل الأصول'!I101="",0,'📋 سجل الأصول'!I101))*'📋 سجل الأصول'!J101/365*MAX(0,MIN(EOMONTH(DATE(2026,7,1),0),IF('📋 سجل الأصول'!M101="",DATE(9999,12,31),'📋 سجل الأصول'!M101))-'📋 سجل الأصول'!G101+1))-MIN(('📋 سجل الأصول'!H101-IF('📋 سجل الأصول'!I101="",0,'📋 سجل الأصول'!I101)),('📋 سجل الأصول'!H101-IF('📋 سجل الأصول'!I101="",0,'📋 سجل الأصول'!I101))*'📋 سجل الأصول'!J101/365*MAX(0,MIN(EOMONTH(DATE(2026,7,1),-1),IF('📋 سجل الأصول'!M101="",DATE(9999,12,31),'📋 سجل الأصول'!M101))-'📋 سجل الأصول'!G101+1))),0))</f>
        <v/>
      </c>
      <c r="N101" s="25" t="str">
        <f>IF('📋 سجل الأصول'!C101="","",IFERROR(MAX(0,MIN(('📋 سجل الأصول'!H101-IF('📋 سجل الأصول'!I101="",0,'📋 سجل الأصول'!I101)),('📋 سجل الأصول'!H101-IF('📋 سجل الأصول'!I101="",0,'📋 سجل الأصول'!I101))*'📋 سجل الأصول'!J101/365*MAX(0,MIN(EOMONTH(DATE(2026,8,1),0),IF('📋 سجل الأصول'!M101="",DATE(9999,12,31),'📋 سجل الأصول'!M101))-'📋 سجل الأصول'!G101+1))-MIN(('📋 سجل الأصول'!H101-IF('📋 سجل الأصول'!I101="",0,'📋 سجل الأصول'!I101)),('📋 سجل الأصول'!H101-IF('📋 سجل الأصول'!I101="",0,'📋 سجل الأصول'!I101))*'📋 سجل الأصول'!J101/365*MAX(0,MIN(EOMONTH(DATE(2026,8,1),-1),IF('📋 سجل الأصول'!M101="",DATE(9999,12,31),'📋 سجل الأصول'!M101))-'📋 سجل الأصول'!G101+1))),0))</f>
        <v/>
      </c>
      <c r="O101" s="25" t="str">
        <f>IF('📋 سجل الأصول'!C101="","",IFERROR(MAX(0,MIN(('📋 سجل الأصول'!H101-IF('📋 سجل الأصول'!I101="",0,'📋 سجل الأصول'!I101)),('📋 سجل الأصول'!H101-IF('📋 سجل الأصول'!I101="",0,'📋 سجل الأصول'!I101))*'📋 سجل الأصول'!J101/365*MAX(0,MIN(EOMONTH(DATE(2026,9,1),0),IF('📋 سجل الأصول'!M101="",DATE(9999,12,31),'📋 سجل الأصول'!M101))-'📋 سجل الأصول'!G101+1))-MIN(('📋 سجل الأصول'!H101-IF('📋 سجل الأصول'!I101="",0,'📋 سجل الأصول'!I101)),('📋 سجل الأصول'!H101-IF('📋 سجل الأصول'!I101="",0,'📋 سجل الأصول'!I101))*'📋 سجل الأصول'!J101/365*MAX(0,MIN(EOMONTH(DATE(2026,9,1),-1),IF('📋 سجل الأصول'!M101="",DATE(9999,12,31),'📋 سجل الأصول'!M101))-'📋 سجل الأصول'!G101+1))),0))</f>
        <v/>
      </c>
      <c r="P101" s="25" t="str">
        <f>IF('📋 سجل الأصول'!C101="","",IFERROR(MAX(0,MIN(('📋 سجل الأصول'!H101-IF('📋 سجل الأصول'!I101="",0,'📋 سجل الأصول'!I101)),('📋 سجل الأصول'!H101-IF('📋 سجل الأصول'!I101="",0,'📋 سجل الأصول'!I101))*'📋 سجل الأصول'!J101/365*MAX(0,MIN(EOMONTH(DATE(2026,10,1),0),IF('📋 سجل الأصول'!M101="",DATE(9999,12,31),'📋 سجل الأصول'!M101))-'📋 سجل الأصول'!G101+1))-MIN(('📋 سجل الأصول'!H101-IF('📋 سجل الأصول'!I101="",0,'📋 سجل الأصول'!I101)),('📋 سجل الأصول'!H101-IF('📋 سجل الأصول'!I101="",0,'📋 سجل الأصول'!I101))*'📋 سجل الأصول'!J101/365*MAX(0,MIN(EOMONTH(DATE(2026,10,1),-1),IF('📋 سجل الأصول'!M101="",DATE(9999,12,31),'📋 سجل الأصول'!M101))-'📋 سجل الأصول'!G101+1))),0))</f>
        <v/>
      </c>
      <c r="Q101" s="25" t="str">
        <f>IF('📋 سجل الأصول'!C101="","",IFERROR(MAX(0,MIN(('📋 سجل الأصول'!H101-IF('📋 سجل الأصول'!I101="",0,'📋 سجل الأصول'!I101)),('📋 سجل الأصول'!H101-IF('📋 سجل الأصول'!I101="",0,'📋 سجل الأصول'!I101))*'📋 سجل الأصول'!J101/365*MAX(0,MIN(EOMONTH(DATE(2026,11,1),0),IF('📋 سجل الأصول'!M101="",DATE(9999,12,31),'📋 سجل الأصول'!M101))-'📋 سجل الأصول'!G101+1))-MIN(('📋 سجل الأصول'!H101-IF('📋 سجل الأصول'!I101="",0,'📋 سجل الأصول'!I101)),('📋 سجل الأصول'!H101-IF('📋 سجل الأصول'!I101="",0,'📋 سجل الأصول'!I101))*'📋 سجل الأصول'!J101/365*MAX(0,MIN(EOMONTH(DATE(2026,11,1),-1),IF('📋 سجل الأصول'!M101="",DATE(9999,12,31),'📋 سجل الأصول'!M101))-'📋 سجل الأصول'!G101+1))),0))</f>
        <v/>
      </c>
      <c r="R101" s="25" t="str">
        <f>IF('📋 سجل الأصول'!C101="","",IFERROR(MAX(0,MIN(('📋 سجل الأصول'!H101-IF('📋 سجل الأصول'!I101="",0,'📋 سجل الأصول'!I101)),('📋 سجل الأصول'!H101-IF('📋 سجل الأصول'!I101="",0,'📋 سجل الأصول'!I101))*'📋 سجل الأصول'!J101/365*MAX(0,MIN(EOMONTH(DATE(2026,12,1),0),IF('📋 سجل الأصول'!M101="",DATE(9999,12,31),'📋 سجل الأصول'!M101))-'📋 سجل الأصول'!G101+1))-MIN(('📋 سجل الأصول'!H101-IF('📋 سجل الأصول'!I101="",0,'📋 سجل الأصول'!I101)),('📋 سجل الأصول'!H101-IF('📋 سجل الأصول'!I101="",0,'📋 سجل الأصول'!I101))*'📋 سجل الأصول'!J101/365*MAX(0,MIN(EOMONTH(DATE(2026,12,1),-1),IF('📋 سجل الأصول'!M101="",DATE(9999,12,31),'📋 سجل الأصول'!M101))-'📋 سجل الأصول'!G101+1))),0))</f>
        <v/>
      </c>
    </row>
    <row r="102" spans="1:18" ht="24.75" customHeight="1" x14ac:dyDescent="0.25">
      <c r="A102" s="26" t="str">
        <f>IF('📋 سجل الأصول'!C102="","",'📋 سجل الأصول'!A102)</f>
        <v/>
      </c>
      <c r="B102" s="26" t="str">
        <f>IF('📋 سجل الأصول'!C102="","",'📋 سجل الأصول'!B102)</f>
        <v/>
      </c>
      <c r="C102" s="38" t="str">
        <f>IF('📋 سجل الأصول'!C102="","",'📋 سجل الأصول'!C102)</f>
        <v/>
      </c>
      <c r="D102" s="26" t="str">
        <f>IF('📋 سجل الأصول'!C102="","",'📋 سجل الأصول'!E102)</f>
        <v/>
      </c>
      <c r="E102" s="39" t="str">
        <f>IF('📋 سجل الأصول'!C102="","",'📋 سجل الأصول'!G102)</f>
        <v/>
      </c>
      <c r="F102" s="33" t="str">
        <f>IF('📋 سجل الأصول'!C102="","",'📋 سجل الأصول'!H102)</f>
        <v/>
      </c>
      <c r="G102" s="33" t="str">
        <f>IF('📋 سجل الأصول'!C102="","",IFERROR(MAX(0,MIN(('📋 سجل الأصول'!H102-IF('📋 سجل الأصول'!I102="",0,'📋 سجل الأصول'!I102)),('📋 سجل الأصول'!H102-IF('📋 سجل الأصول'!I102="",0,'📋 سجل الأصول'!I102))*'📋 سجل الأصول'!J102/365*MAX(0,MIN(EOMONTH(DATE(2026,1,1),0),IF('📋 سجل الأصول'!M102="",DATE(9999,12,31),'📋 سجل الأصول'!M102))-'📋 سجل الأصول'!G102+1))-MIN(('📋 سجل الأصول'!H102-IF('📋 سجل الأصول'!I102="",0,'📋 سجل الأصول'!I102)),('📋 سجل الأصول'!H102-IF('📋 سجل الأصول'!I102="",0,'📋 سجل الأصول'!I102))*'📋 سجل الأصول'!J102/365*MAX(0,MIN(EOMONTH(DATE(2026,1,1),-1),IF('📋 سجل الأصول'!M102="",DATE(9999,12,31),'📋 سجل الأصول'!M102))-'📋 سجل الأصول'!G102+1))),0))</f>
        <v/>
      </c>
      <c r="H102" s="33" t="str">
        <f>IF('📋 سجل الأصول'!C102="","",IFERROR(MAX(0,MIN(('📋 سجل الأصول'!H102-IF('📋 سجل الأصول'!I102="",0,'📋 سجل الأصول'!I102)),('📋 سجل الأصول'!H102-IF('📋 سجل الأصول'!I102="",0,'📋 سجل الأصول'!I102))*'📋 سجل الأصول'!J102/365*MAX(0,MIN(EOMONTH(DATE(2026,2,1),0),IF('📋 سجل الأصول'!M102="",DATE(9999,12,31),'📋 سجل الأصول'!M102))-'📋 سجل الأصول'!G102+1))-MIN(('📋 سجل الأصول'!H102-IF('📋 سجل الأصول'!I102="",0,'📋 سجل الأصول'!I102)),('📋 سجل الأصول'!H102-IF('📋 سجل الأصول'!I102="",0,'📋 سجل الأصول'!I102))*'📋 سجل الأصول'!J102/365*MAX(0,MIN(EOMONTH(DATE(2026,2,1),-1),IF('📋 سجل الأصول'!M102="",DATE(9999,12,31),'📋 سجل الأصول'!M102))-'📋 سجل الأصول'!G102+1))),0))</f>
        <v/>
      </c>
      <c r="I102" s="33" t="str">
        <f>IF('📋 سجل الأصول'!C102="","",IFERROR(MAX(0,MIN(('📋 سجل الأصول'!H102-IF('📋 سجل الأصول'!I102="",0,'📋 سجل الأصول'!I102)),('📋 سجل الأصول'!H102-IF('📋 سجل الأصول'!I102="",0,'📋 سجل الأصول'!I102))*'📋 سجل الأصول'!J102/365*MAX(0,MIN(EOMONTH(DATE(2026,3,1),0),IF('📋 سجل الأصول'!M102="",DATE(9999,12,31),'📋 سجل الأصول'!M102))-'📋 سجل الأصول'!G102+1))-MIN(('📋 سجل الأصول'!H102-IF('📋 سجل الأصول'!I102="",0,'📋 سجل الأصول'!I102)),('📋 سجل الأصول'!H102-IF('📋 سجل الأصول'!I102="",0,'📋 سجل الأصول'!I102))*'📋 سجل الأصول'!J102/365*MAX(0,MIN(EOMONTH(DATE(2026,3,1),-1),IF('📋 سجل الأصول'!M102="",DATE(9999,12,31),'📋 سجل الأصول'!M102))-'📋 سجل الأصول'!G102+1))),0))</f>
        <v/>
      </c>
      <c r="J102" s="33" t="str">
        <f>IF('📋 سجل الأصول'!C102="","",IFERROR(MAX(0,MIN(('📋 سجل الأصول'!H102-IF('📋 سجل الأصول'!I102="",0,'📋 سجل الأصول'!I102)),('📋 سجل الأصول'!H102-IF('📋 سجل الأصول'!I102="",0,'📋 سجل الأصول'!I102))*'📋 سجل الأصول'!J102/365*MAX(0,MIN(EOMONTH(DATE(2026,4,1),0),IF('📋 سجل الأصول'!M102="",DATE(9999,12,31),'📋 سجل الأصول'!M102))-'📋 سجل الأصول'!G102+1))-MIN(('📋 سجل الأصول'!H102-IF('📋 سجل الأصول'!I102="",0,'📋 سجل الأصول'!I102)),('📋 سجل الأصول'!H102-IF('📋 سجل الأصول'!I102="",0,'📋 سجل الأصول'!I102))*'📋 سجل الأصول'!J102/365*MAX(0,MIN(EOMONTH(DATE(2026,4,1),-1),IF('📋 سجل الأصول'!M102="",DATE(9999,12,31),'📋 سجل الأصول'!M102))-'📋 سجل الأصول'!G102+1))),0))</f>
        <v/>
      </c>
      <c r="K102" s="33" t="str">
        <f>IF('📋 سجل الأصول'!C102="","",IFERROR(MAX(0,MIN(('📋 سجل الأصول'!H102-IF('📋 سجل الأصول'!I102="",0,'📋 سجل الأصول'!I102)),('📋 سجل الأصول'!H102-IF('📋 سجل الأصول'!I102="",0,'📋 سجل الأصول'!I102))*'📋 سجل الأصول'!J102/365*MAX(0,MIN(EOMONTH(DATE(2026,5,1),0),IF('📋 سجل الأصول'!M102="",DATE(9999,12,31),'📋 سجل الأصول'!M102))-'📋 سجل الأصول'!G102+1))-MIN(('📋 سجل الأصول'!H102-IF('📋 سجل الأصول'!I102="",0,'📋 سجل الأصول'!I102)),('📋 سجل الأصول'!H102-IF('📋 سجل الأصول'!I102="",0,'📋 سجل الأصول'!I102))*'📋 سجل الأصول'!J102/365*MAX(0,MIN(EOMONTH(DATE(2026,5,1),-1),IF('📋 سجل الأصول'!M102="",DATE(9999,12,31),'📋 سجل الأصول'!M102))-'📋 سجل الأصول'!G102+1))),0))</f>
        <v/>
      </c>
      <c r="L102" s="33" t="str">
        <f>IF('📋 سجل الأصول'!C102="","",IFERROR(MAX(0,MIN(('📋 سجل الأصول'!H102-IF('📋 سجل الأصول'!I102="",0,'📋 سجل الأصول'!I102)),('📋 سجل الأصول'!H102-IF('📋 سجل الأصول'!I102="",0,'📋 سجل الأصول'!I102))*'📋 سجل الأصول'!J102/365*MAX(0,MIN(EOMONTH(DATE(2026,6,1),0),IF('📋 سجل الأصول'!M102="",DATE(9999,12,31),'📋 سجل الأصول'!M102))-'📋 سجل الأصول'!G102+1))-MIN(('📋 سجل الأصول'!H102-IF('📋 سجل الأصول'!I102="",0,'📋 سجل الأصول'!I102)),('📋 سجل الأصول'!H102-IF('📋 سجل الأصول'!I102="",0,'📋 سجل الأصول'!I102))*'📋 سجل الأصول'!J102/365*MAX(0,MIN(EOMONTH(DATE(2026,6,1),-1),IF('📋 سجل الأصول'!M102="",DATE(9999,12,31),'📋 سجل الأصول'!M102))-'📋 سجل الأصول'!G102+1))),0))</f>
        <v/>
      </c>
      <c r="M102" s="33" t="str">
        <f>IF('📋 سجل الأصول'!C102="","",IFERROR(MAX(0,MIN(('📋 سجل الأصول'!H102-IF('📋 سجل الأصول'!I102="",0,'📋 سجل الأصول'!I102)),('📋 سجل الأصول'!H102-IF('📋 سجل الأصول'!I102="",0,'📋 سجل الأصول'!I102))*'📋 سجل الأصول'!J102/365*MAX(0,MIN(EOMONTH(DATE(2026,7,1),0),IF('📋 سجل الأصول'!M102="",DATE(9999,12,31),'📋 سجل الأصول'!M102))-'📋 سجل الأصول'!G102+1))-MIN(('📋 سجل الأصول'!H102-IF('📋 سجل الأصول'!I102="",0,'📋 سجل الأصول'!I102)),('📋 سجل الأصول'!H102-IF('📋 سجل الأصول'!I102="",0,'📋 سجل الأصول'!I102))*'📋 سجل الأصول'!J102/365*MAX(0,MIN(EOMONTH(DATE(2026,7,1),-1),IF('📋 سجل الأصول'!M102="",DATE(9999,12,31),'📋 سجل الأصول'!M102))-'📋 سجل الأصول'!G102+1))),0))</f>
        <v/>
      </c>
      <c r="N102" s="33" t="str">
        <f>IF('📋 سجل الأصول'!C102="","",IFERROR(MAX(0,MIN(('📋 سجل الأصول'!H102-IF('📋 سجل الأصول'!I102="",0,'📋 سجل الأصول'!I102)),('📋 سجل الأصول'!H102-IF('📋 سجل الأصول'!I102="",0,'📋 سجل الأصول'!I102))*'📋 سجل الأصول'!J102/365*MAX(0,MIN(EOMONTH(DATE(2026,8,1),0),IF('📋 سجل الأصول'!M102="",DATE(9999,12,31),'📋 سجل الأصول'!M102))-'📋 سجل الأصول'!G102+1))-MIN(('📋 سجل الأصول'!H102-IF('📋 سجل الأصول'!I102="",0,'📋 سجل الأصول'!I102)),('📋 سجل الأصول'!H102-IF('📋 سجل الأصول'!I102="",0,'📋 سجل الأصول'!I102))*'📋 سجل الأصول'!J102/365*MAX(0,MIN(EOMONTH(DATE(2026,8,1),-1),IF('📋 سجل الأصول'!M102="",DATE(9999,12,31),'📋 سجل الأصول'!M102))-'📋 سجل الأصول'!G102+1))),0))</f>
        <v/>
      </c>
      <c r="O102" s="33" t="str">
        <f>IF('📋 سجل الأصول'!C102="","",IFERROR(MAX(0,MIN(('📋 سجل الأصول'!H102-IF('📋 سجل الأصول'!I102="",0,'📋 سجل الأصول'!I102)),('📋 سجل الأصول'!H102-IF('📋 سجل الأصول'!I102="",0,'📋 سجل الأصول'!I102))*'📋 سجل الأصول'!J102/365*MAX(0,MIN(EOMONTH(DATE(2026,9,1),0),IF('📋 سجل الأصول'!M102="",DATE(9999,12,31),'📋 سجل الأصول'!M102))-'📋 سجل الأصول'!G102+1))-MIN(('📋 سجل الأصول'!H102-IF('📋 سجل الأصول'!I102="",0,'📋 سجل الأصول'!I102)),('📋 سجل الأصول'!H102-IF('📋 سجل الأصول'!I102="",0,'📋 سجل الأصول'!I102))*'📋 سجل الأصول'!J102/365*MAX(0,MIN(EOMONTH(DATE(2026,9,1),-1),IF('📋 سجل الأصول'!M102="",DATE(9999,12,31),'📋 سجل الأصول'!M102))-'📋 سجل الأصول'!G102+1))),0))</f>
        <v/>
      </c>
      <c r="P102" s="33" t="str">
        <f>IF('📋 سجل الأصول'!C102="","",IFERROR(MAX(0,MIN(('📋 سجل الأصول'!H102-IF('📋 سجل الأصول'!I102="",0,'📋 سجل الأصول'!I102)),('📋 سجل الأصول'!H102-IF('📋 سجل الأصول'!I102="",0,'📋 سجل الأصول'!I102))*'📋 سجل الأصول'!J102/365*MAX(0,MIN(EOMONTH(DATE(2026,10,1),0),IF('📋 سجل الأصول'!M102="",DATE(9999,12,31),'📋 سجل الأصول'!M102))-'📋 سجل الأصول'!G102+1))-MIN(('📋 سجل الأصول'!H102-IF('📋 سجل الأصول'!I102="",0,'📋 سجل الأصول'!I102)),('📋 سجل الأصول'!H102-IF('📋 سجل الأصول'!I102="",0,'📋 سجل الأصول'!I102))*'📋 سجل الأصول'!J102/365*MAX(0,MIN(EOMONTH(DATE(2026,10,1),-1),IF('📋 سجل الأصول'!M102="",DATE(9999,12,31),'📋 سجل الأصول'!M102))-'📋 سجل الأصول'!G102+1))),0))</f>
        <v/>
      </c>
      <c r="Q102" s="33" t="str">
        <f>IF('📋 سجل الأصول'!C102="","",IFERROR(MAX(0,MIN(('📋 سجل الأصول'!H102-IF('📋 سجل الأصول'!I102="",0,'📋 سجل الأصول'!I102)),('📋 سجل الأصول'!H102-IF('📋 سجل الأصول'!I102="",0,'📋 سجل الأصول'!I102))*'📋 سجل الأصول'!J102/365*MAX(0,MIN(EOMONTH(DATE(2026,11,1),0),IF('📋 سجل الأصول'!M102="",DATE(9999,12,31),'📋 سجل الأصول'!M102))-'📋 سجل الأصول'!G102+1))-MIN(('📋 سجل الأصول'!H102-IF('📋 سجل الأصول'!I102="",0,'📋 سجل الأصول'!I102)),('📋 سجل الأصول'!H102-IF('📋 سجل الأصول'!I102="",0,'📋 سجل الأصول'!I102))*'📋 سجل الأصول'!J102/365*MAX(0,MIN(EOMONTH(DATE(2026,11,1),-1),IF('📋 سجل الأصول'!M102="",DATE(9999,12,31),'📋 سجل الأصول'!M102))-'📋 سجل الأصول'!G102+1))),0))</f>
        <v/>
      </c>
      <c r="R102" s="33" t="str">
        <f>IF('📋 سجل الأصول'!C102="","",IFERROR(MAX(0,MIN(('📋 سجل الأصول'!H102-IF('📋 سجل الأصول'!I102="",0,'📋 سجل الأصول'!I102)),('📋 سجل الأصول'!H102-IF('📋 سجل الأصول'!I102="",0,'📋 سجل الأصول'!I102))*'📋 سجل الأصول'!J102/365*MAX(0,MIN(EOMONTH(DATE(2026,12,1),0),IF('📋 سجل الأصول'!M102="",DATE(9999,12,31),'📋 سجل الأصول'!M102))-'📋 سجل الأصول'!G102+1))-MIN(('📋 سجل الأصول'!H102-IF('📋 سجل الأصول'!I102="",0,'📋 سجل الأصول'!I102)),('📋 سجل الأصول'!H102-IF('📋 سجل الأصول'!I102="",0,'📋 سجل الأصول'!I102))*'📋 سجل الأصول'!J102/365*MAX(0,MIN(EOMONTH(DATE(2026,12,1),-1),IF('📋 سجل الأصول'!M102="",DATE(9999,12,31),'📋 سجل الأصول'!M102))-'📋 سجل الأصول'!G102+1))),0))</f>
        <v/>
      </c>
    </row>
    <row r="103" spans="1:18" ht="24.75" customHeight="1" x14ac:dyDescent="0.25">
      <c r="A103" s="18" t="str">
        <f>IF('📋 سجل الأصول'!C103="","",'📋 سجل الأصول'!A103)</f>
        <v/>
      </c>
      <c r="B103" s="18" t="str">
        <f>IF('📋 سجل الأصول'!C103="","",'📋 سجل الأصول'!B103)</f>
        <v/>
      </c>
      <c r="C103" s="36" t="str">
        <f>IF('📋 سجل الأصول'!C103="","",'📋 سجل الأصول'!C103)</f>
        <v/>
      </c>
      <c r="D103" s="18" t="str">
        <f>IF('📋 سجل الأصول'!C103="","",'📋 سجل الأصول'!E103)</f>
        <v/>
      </c>
      <c r="E103" s="37" t="str">
        <f>IF('📋 سجل الأصول'!C103="","",'📋 سجل الأصول'!G103)</f>
        <v/>
      </c>
      <c r="F103" s="25" t="str">
        <f>IF('📋 سجل الأصول'!C103="","",'📋 سجل الأصول'!H103)</f>
        <v/>
      </c>
      <c r="G103" s="25" t="str">
        <f>IF('📋 سجل الأصول'!C103="","",IFERROR(MAX(0,MIN(('📋 سجل الأصول'!H103-IF('📋 سجل الأصول'!I103="",0,'📋 سجل الأصول'!I103)),('📋 سجل الأصول'!H103-IF('📋 سجل الأصول'!I103="",0,'📋 سجل الأصول'!I103))*'📋 سجل الأصول'!J103/365*MAX(0,MIN(EOMONTH(DATE(2026,1,1),0),IF('📋 سجل الأصول'!M103="",DATE(9999,12,31),'📋 سجل الأصول'!M103))-'📋 سجل الأصول'!G103+1))-MIN(('📋 سجل الأصول'!H103-IF('📋 سجل الأصول'!I103="",0,'📋 سجل الأصول'!I103)),('📋 سجل الأصول'!H103-IF('📋 سجل الأصول'!I103="",0,'📋 سجل الأصول'!I103))*'📋 سجل الأصول'!J103/365*MAX(0,MIN(EOMONTH(DATE(2026,1,1),-1),IF('📋 سجل الأصول'!M103="",DATE(9999,12,31),'📋 سجل الأصول'!M103))-'📋 سجل الأصول'!G103+1))),0))</f>
        <v/>
      </c>
      <c r="H103" s="25" t="str">
        <f>IF('📋 سجل الأصول'!C103="","",IFERROR(MAX(0,MIN(('📋 سجل الأصول'!H103-IF('📋 سجل الأصول'!I103="",0,'📋 سجل الأصول'!I103)),('📋 سجل الأصول'!H103-IF('📋 سجل الأصول'!I103="",0,'📋 سجل الأصول'!I103))*'📋 سجل الأصول'!J103/365*MAX(0,MIN(EOMONTH(DATE(2026,2,1),0),IF('📋 سجل الأصول'!M103="",DATE(9999,12,31),'📋 سجل الأصول'!M103))-'📋 سجل الأصول'!G103+1))-MIN(('📋 سجل الأصول'!H103-IF('📋 سجل الأصول'!I103="",0,'📋 سجل الأصول'!I103)),('📋 سجل الأصول'!H103-IF('📋 سجل الأصول'!I103="",0,'📋 سجل الأصول'!I103))*'📋 سجل الأصول'!J103/365*MAX(0,MIN(EOMONTH(DATE(2026,2,1),-1),IF('📋 سجل الأصول'!M103="",DATE(9999,12,31),'📋 سجل الأصول'!M103))-'📋 سجل الأصول'!G103+1))),0))</f>
        <v/>
      </c>
      <c r="I103" s="25" t="str">
        <f>IF('📋 سجل الأصول'!C103="","",IFERROR(MAX(0,MIN(('📋 سجل الأصول'!H103-IF('📋 سجل الأصول'!I103="",0,'📋 سجل الأصول'!I103)),('📋 سجل الأصول'!H103-IF('📋 سجل الأصول'!I103="",0,'📋 سجل الأصول'!I103))*'📋 سجل الأصول'!J103/365*MAX(0,MIN(EOMONTH(DATE(2026,3,1),0),IF('📋 سجل الأصول'!M103="",DATE(9999,12,31),'📋 سجل الأصول'!M103))-'📋 سجل الأصول'!G103+1))-MIN(('📋 سجل الأصول'!H103-IF('📋 سجل الأصول'!I103="",0,'📋 سجل الأصول'!I103)),('📋 سجل الأصول'!H103-IF('📋 سجل الأصول'!I103="",0,'📋 سجل الأصول'!I103))*'📋 سجل الأصول'!J103/365*MAX(0,MIN(EOMONTH(DATE(2026,3,1),-1),IF('📋 سجل الأصول'!M103="",DATE(9999,12,31),'📋 سجل الأصول'!M103))-'📋 سجل الأصول'!G103+1))),0))</f>
        <v/>
      </c>
      <c r="J103" s="25" t="str">
        <f>IF('📋 سجل الأصول'!C103="","",IFERROR(MAX(0,MIN(('📋 سجل الأصول'!H103-IF('📋 سجل الأصول'!I103="",0,'📋 سجل الأصول'!I103)),('📋 سجل الأصول'!H103-IF('📋 سجل الأصول'!I103="",0,'📋 سجل الأصول'!I103))*'📋 سجل الأصول'!J103/365*MAX(0,MIN(EOMONTH(DATE(2026,4,1),0),IF('📋 سجل الأصول'!M103="",DATE(9999,12,31),'📋 سجل الأصول'!M103))-'📋 سجل الأصول'!G103+1))-MIN(('📋 سجل الأصول'!H103-IF('📋 سجل الأصول'!I103="",0,'📋 سجل الأصول'!I103)),('📋 سجل الأصول'!H103-IF('📋 سجل الأصول'!I103="",0,'📋 سجل الأصول'!I103))*'📋 سجل الأصول'!J103/365*MAX(0,MIN(EOMONTH(DATE(2026,4,1),-1),IF('📋 سجل الأصول'!M103="",DATE(9999,12,31),'📋 سجل الأصول'!M103))-'📋 سجل الأصول'!G103+1))),0))</f>
        <v/>
      </c>
      <c r="K103" s="25" t="str">
        <f>IF('📋 سجل الأصول'!C103="","",IFERROR(MAX(0,MIN(('📋 سجل الأصول'!H103-IF('📋 سجل الأصول'!I103="",0,'📋 سجل الأصول'!I103)),('📋 سجل الأصول'!H103-IF('📋 سجل الأصول'!I103="",0,'📋 سجل الأصول'!I103))*'📋 سجل الأصول'!J103/365*MAX(0,MIN(EOMONTH(DATE(2026,5,1),0),IF('📋 سجل الأصول'!M103="",DATE(9999,12,31),'📋 سجل الأصول'!M103))-'📋 سجل الأصول'!G103+1))-MIN(('📋 سجل الأصول'!H103-IF('📋 سجل الأصول'!I103="",0,'📋 سجل الأصول'!I103)),('📋 سجل الأصول'!H103-IF('📋 سجل الأصول'!I103="",0,'📋 سجل الأصول'!I103))*'📋 سجل الأصول'!J103/365*MAX(0,MIN(EOMONTH(DATE(2026,5,1),-1),IF('📋 سجل الأصول'!M103="",DATE(9999,12,31),'📋 سجل الأصول'!M103))-'📋 سجل الأصول'!G103+1))),0))</f>
        <v/>
      </c>
      <c r="L103" s="25" t="str">
        <f>IF('📋 سجل الأصول'!C103="","",IFERROR(MAX(0,MIN(('📋 سجل الأصول'!H103-IF('📋 سجل الأصول'!I103="",0,'📋 سجل الأصول'!I103)),('📋 سجل الأصول'!H103-IF('📋 سجل الأصول'!I103="",0,'📋 سجل الأصول'!I103))*'📋 سجل الأصول'!J103/365*MAX(0,MIN(EOMONTH(DATE(2026,6,1),0),IF('📋 سجل الأصول'!M103="",DATE(9999,12,31),'📋 سجل الأصول'!M103))-'📋 سجل الأصول'!G103+1))-MIN(('📋 سجل الأصول'!H103-IF('📋 سجل الأصول'!I103="",0,'📋 سجل الأصول'!I103)),('📋 سجل الأصول'!H103-IF('📋 سجل الأصول'!I103="",0,'📋 سجل الأصول'!I103))*'📋 سجل الأصول'!J103/365*MAX(0,MIN(EOMONTH(DATE(2026,6,1),-1),IF('📋 سجل الأصول'!M103="",DATE(9999,12,31),'📋 سجل الأصول'!M103))-'📋 سجل الأصول'!G103+1))),0))</f>
        <v/>
      </c>
      <c r="M103" s="25" t="str">
        <f>IF('📋 سجل الأصول'!C103="","",IFERROR(MAX(0,MIN(('📋 سجل الأصول'!H103-IF('📋 سجل الأصول'!I103="",0,'📋 سجل الأصول'!I103)),('📋 سجل الأصول'!H103-IF('📋 سجل الأصول'!I103="",0,'📋 سجل الأصول'!I103))*'📋 سجل الأصول'!J103/365*MAX(0,MIN(EOMONTH(DATE(2026,7,1),0),IF('📋 سجل الأصول'!M103="",DATE(9999,12,31),'📋 سجل الأصول'!M103))-'📋 سجل الأصول'!G103+1))-MIN(('📋 سجل الأصول'!H103-IF('📋 سجل الأصول'!I103="",0,'📋 سجل الأصول'!I103)),('📋 سجل الأصول'!H103-IF('📋 سجل الأصول'!I103="",0,'📋 سجل الأصول'!I103))*'📋 سجل الأصول'!J103/365*MAX(0,MIN(EOMONTH(DATE(2026,7,1),-1),IF('📋 سجل الأصول'!M103="",DATE(9999,12,31),'📋 سجل الأصول'!M103))-'📋 سجل الأصول'!G103+1))),0))</f>
        <v/>
      </c>
      <c r="N103" s="25" t="str">
        <f>IF('📋 سجل الأصول'!C103="","",IFERROR(MAX(0,MIN(('📋 سجل الأصول'!H103-IF('📋 سجل الأصول'!I103="",0,'📋 سجل الأصول'!I103)),('📋 سجل الأصول'!H103-IF('📋 سجل الأصول'!I103="",0,'📋 سجل الأصول'!I103))*'📋 سجل الأصول'!J103/365*MAX(0,MIN(EOMONTH(DATE(2026,8,1),0),IF('📋 سجل الأصول'!M103="",DATE(9999,12,31),'📋 سجل الأصول'!M103))-'📋 سجل الأصول'!G103+1))-MIN(('📋 سجل الأصول'!H103-IF('📋 سجل الأصول'!I103="",0,'📋 سجل الأصول'!I103)),('📋 سجل الأصول'!H103-IF('📋 سجل الأصول'!I103="",0,'📋 سجل الأصول'!I103))*'📋 سجل الأصول'!J103/365*MAX(0,MIN(EOMONTH(DATE(2026,8,1),-1),IF('📋 سجل الأصول'!M103="",DATE(9999,12,31),'📋 سجل الأصول'!M103))-'📋 سجل الأصول'!G103+1))),0))</f>
        <v/>
      </c>
      <c r="O103" s="25" t="str">
        <f>IF('📋 سجل الأصول'!C103="","",IFERROR(MAX(0,MIN(('📋 سجل الأصول'!H103-IF('📋 سجل الأصول'!I103="",0,'📋 سجل الأصول'!I103)),('📋 سجل الأصول'!H103-IF('📋 سجل الأصول'!I103="",0,'📋 سجل الأصول'!I103))*'📋 سجل الأصول'!J103/365*MAX(0,MIN(EOMONTH(DATE(2026,9,1),0),IF('📋 سجل الأصول'!M103="",DATE(9999,12,31),'📋 سجل الأصول'!M103))-'📋 سجل الأصول'!G103+1))-MIN(('📋 سجل الأصول'!H103-IF('📋 سجل الأصول'!I103="",0,'📋 سجل الأصول'!I103)),('📋 سجل الأصول'!H103-IF('📋 سجل الأصول'!I103="",0,'📋 سجل الأصول'!I103))*'📋 سجل الأصول'!J103/365*MAX(0,MIN(EOMONTH(DATE(2026,9,1),-1),IF('📋 سجل الأصول'!M103="",DATE(9999,12,31),'📋 سجل الأصول'!M103))-'📋 سجل الأصول'!G103+1))),0))</f>
        <v/>
      </c>
      <c r="P103" s="25" t="str">
        <f>IF('📋 سجل الأصول'!C103="","",IFERROR(MAX(0,MIN(('📋 سجل الأصول'!H103-IF('📋 سجل الأصول'!I103="",0,'📋 سجل الأصول'!I103)),('📋 سجل الأصول'!H103-IF('📋 سجل الأصول'!I103="",0,'📋 سجل الأصول'!I103))*'📋 سجل الأصول'!J103/365*MAX(0,MIN(EOMONTH(DATE(2026,10,1),0),IF('📋 سجل الأصول'!M103="",DATE(9999,12,31),'📋 سجل الأصول'!M103))-'📋 سجل الأصول'!G103+1))-MIN(('📋 سجل الأصول'!H103-IF('📋 سجل الأصول'!I103="",0,'📋 سجل الأصول'!I103)),('📋 سجل الأصول'!H103-IF('📋 سجل الأصول'!I103="",0,'📋 سجل الأصول'!I103))*'📋 سجل الأصول'!J103/365*MAX(0,MIN(EOMONTH(DATE(2026,10,1),-1),IF('📋 سجل الأصول'!M103="",DATE(9999,12,31),'📋 سجل الأصول'!M103))-'📋 سجل الأصول'!G103+1))),0))</f>
        <v/>
      </c>
      <c r="Q103" s="25" t="str">
        <f>IF('📋 سجل الأصول'!C103="","",IFERROR(MAX(0,MIN(('📋 سجل الأصول'!H103-IF('📋 سجل الأصول'!I103="",0,'📋 سجل الأصول'!I103)),('📋 سجل الأصول'!H103-IF('📋 سجل الأصول'!I103="",0,'📋 سجل الأصول'!I103))*'📋 سجل الأصول'!J103/365*MAX(0,MIN(EOMONTH(DATE(2026,11,1),0),IF('📋 سجل الأصول'!M103="",DATE(9999,12,31),'📋 سجل الأصول'!M103))-'📋 سجل الأصول'!G103+1))-MIN(('📋 سجل الأصول'!H103-IF('📋 سجل الأصول'!I103="",0,'📋 سجل الأصول'!I103)),('📋 سجل الأصول'!H103-IF('📋 سجل الأصول'!I103="",0,'📋 سجل الأصول'!I103))*'📋 سجل الأصول'!J103/365*MAX(0,MIN(EOMONTH(DATE(2026,11,1),-1),IF('📋 سجل الأصول'!M103="",DATE(9999,12,31),'📋 سجل الأصول'!M103))-'📋 سجل الأصول'!G103+1))),0))</f>
        <v/>
      </c>
      <c r="R103" s="25" t="str">
        <f>IF('📋 سجل الأصول'!C103="","",IFERROR(MAX(0,MIN(('📋 سجل الأصول'!H103-IF('📋 سجل الأصول'!I103="",0,'📋 سجل الأصول'!I103)),('📋 سجل الأصول'!H103-IF('📋 سجل الأصول'!I103="",0,'📋 سجل الأصول'!I103))*'📋 سجل الأصول'!J103/365*MAX(0,MIN(EOMONTH(DATE(2026,12,1),0),IF('📋 سجل الأصول'!M103="",DATE(9999,12,31),'📋 سجل الأصول'!M103))-'📋 سجل الأصول'!G103+1))-MIN(('📋 سجل الأصول'!H103-IF('📋 سجل الأصول'!I103="",0,'📋 سجل الأصول'!I103)),('📋 سجل الأصول'!H103-IF('📋 سجل الأصول'!I103="",0,'📋 سجل الأصول'!I103))*'📋 سجل الأصول'!J103/365*MAX(0,MIN(EOMONTH(DATE(2026,12,1),-1),IF('📋 سجل الأصول'!M103="",DATE(9999,12,31),'📋 سجل الأصول'!M103))-'📋 سجل الأصول'!G103+1))),0))</f>
        <v/>
      </c>
    </row>
    <row r="104" spans="1:18" ht="24.75" customHeight="1" x14ac:dyDescent="0.25">
      <c r="A104" s="26" t="str">
        <f>IF('📋 سجل الأصول'!C104="","",'📋 سجل الأصول'!A104)</f>
        <v/>
      </c>
      <c r="B104" s="26" t="str">
        <f>IF('📋 سجل الأصول'!C104="","",'📋 سجل الأصول'!B104)</f>
        <v/>
      </c>
      <c r="C104" s="38" t="str">
        <f>IF('📋 سجل الأصول'!C104="","",'📋 سجل الأصول'!C104)</f>
        <v/>
      </c>
      <c r="D104" s="26" t="str">
        <f>IF('📋 سجل الأصول'!C104="","",'📋 سجل الأصول'!E104)</f>
        <v/>
      </c>
      <c r="E104" s="39" t="str">
        <f>IF('📋 سجل الأصول'!C104="","",'📋 سجل الأصول'!G104)</f>
        <v/>
      </c>
      <c r="F104" s="33" t="str">
        <f>IF('📋 سجل الأصول'!C104="","",'📋 سجل الأصول'!H104)</f>
        <v/>
      </c>
      <c r="G104" s="33" t="str">
        <f>IF('📋 سجل الأصول'!C104="","",IFERROR(MAX(0,MIN(('📋 سجل الأصول'!H104-IF('📋 سجل الأصول'!I104="",0,'📋 سجل الأصول'!I104)),('📋 سجل الأصول'!H104-IF('📋 سجل الأصول'!I104="",0,'📋 سجل الأصول'!I104))*'📋 سجل الأصول'!J104/365*MAX(0,MIN(EOMONTH(DATE(2026,1,1),0),IF('📋 سجل الأصول'!M104="",DATE(9999,12,31),'📋 سجل الأصول'!M104))-'📋 سجل الأصول'!G104+1))-MIN(('📋 سجل الأصول'!H104-IF('📋 سجل الأصول'!I104="",0,'📋 سجل الأصول'!I104)),('📋 سجل الأصول'!H104-IF('📋 سجل الأصول'!I104="",0,'📋 سجل الأصول'!I104))*'📋 سجل الأصول'!J104/365*MAX(0,MIN(EOMONTH(DATE(2026,1,1),-1),IF('📋 سجل الأصول'!M104="",DATE(9999,12,31),'📋 سجل الأصول'!M104))-'📋 سجل الأصول'!G104+1))),0))</f>
        <v/>
      </c>
      <c r="H104" s="33" t="str">
        <f>IF('📋 سجل الأصول'!C104="","",IFERROR(MAX(0,MIN(('📋 سجل الأصول'!H104-IF('📋 سجل الأصول'!I104="",0,'📋 سجل الأصول'!I104)),('📋 سجل الأصول'!H104-IF('📋 سجل الأصول'!I104="",0,'📋 سجل الأصول'!I104))*'📋 سجل الأصول'!J104/365*MAX(0,MIN(EOMONTH(DATE(2026,2,1),0),IF('📋 سجل الأصول'!M104="",DATE(9999,12,31),'📋 سجل الأصول'!M104))-'📋 سجل الأصول'!G104+1))-MIN(('📋 سجل الأصول'!H104-IF('📋 سجل الأصول'!I104="",0,'📋 سجل الأصول'!I104)),('📋 سجل الأصول'!H104-IF('📋 سجل الأصول'!I104="",0,'📋 سجل الأصول'!I104))*'📋 سجل الأصول'!J104/365*MAX(0,MIN(EOMONTH(DATE(2026,2,1),-1),IF('📋 سجل الأصول'!M104="",DATE(9999,12,31),'📋 سجل الأصول'!M104))-'📋 سجل الأصول'!G104+1))),0))</f>
        <v/>
      </c>
      <c r="I104" s="33" t="str">
        <f>IF('📋 سجل الأصول'!C104="","",IFERROR(MAX(0,MIN(('📋 سجل الأصول'!H104-IF('📋 سجل الأصول'!I104="",0,'📋 سجل الأصول'!I104)),('📋 سجل الأصول'!H104-IF('📋 سجل الأصول'!I104="",0,'📋 سجل الأصول'!I104))*'📋 سجل الأصول'!J104/365*MAX(0,MIN(EOMONTH(DATE(2026,3,1),0),IF('📋 سجل الأصول'!M104="",DATE(9999,12,31),'📋 سجل الأصول'!M104))-'📋 سجل الأصول'!G104+1))-MIN(('📋 سجل الأصول'!H104-IF('📋 سجل الأصول'!I104="",0,'📋 سجل الأصول'!I104)),('📋 سجل الأصول'!H104-IF('📋 سجل الأصول'!I104="",0,'📋 سجل الأصول'!I104))*'📋 سجل الأصول'!J104/365*MAX(0,MIN(EOMONTH(DATE(2026,3,1),-1),IF('📋 سجل الأصول'!M104="",DATE(9999,12,31),'📋 سجل الأصول'!M104))-'📋 سجل الأصول'!G104+1))),0))</f>
        <v/>
      </c>
      <c r="J104" s="33" t="str">
        <f>IF('📋 سجل الأصول'!C104="","",IFERROR(MAX(0,MIN(('📋 سجل الأصول'!H104-IF('📋 سجل الأصول'!I104="",0,'📋 سجل الأصول'!I104)),('📋 سجل الأصول'!H104-IF('📋 سجل الأصول'!I104="",0,'📋 سجل الأصول'!I104))*'📋 سجل الأصول'!J104/365*MAX(0,MIN(EOMONTH(DATE(2026,4,1),0),IF('📋 سجل الأصول'!M104="",DATE(9999,12,31),'📋 سجل الأصول'!M104))-'📋 سجل الأصول'!G104+1))-MIN(('📋 سجل الأصول'!H104-IF('📋 سجل الأصول'!I104="",0,'📋 سجل الأصول'!I104)),('📋 سجل الأصول'!H104-IF('📋 سجل الأصول'!I104="",0,'📋 سجل الأصول'!I104))*'📋 سجل الأصول'!J104/365*MAX(0,MIN(EOMONTH(DATE(2026,4,1),-1),IF('📋 سجل الأصول'!M104="",DATE(9999,12,31),'📋 سجل الأصول'!M104))-'📋 سجل الأصول'!G104+1))),0))</f>
        <v/>
      </c>
      <c r="K104" s="33" t="str">
        <f>IF('📋 سجل الأصول'!C104="","",IFERROR(MAX(0,MIN(('📋 سجل الأصول'!H104-IF('📋 سجل الأصول'!I104="",0,'📋 سجل الأصول'!I104)),('📋 سجل الأصول'!H104-IF('📋 سجل الأصول'!I104="",0,'📋 سجل الأصول'!I104))*'📋 سجل الأصول'!J104/365*MAX(0,MIN(EOMONTH(DATE(2026,5,1),0),IF('📋 سجل الأصول'!M104="",DATE(9999,12,31),'📋 سجل الأصول'!M104))-'📋 سجل الأصول'!G104+1))-MIN(('📋 سجل الأصول'!H104-IF('📋 سجل الأصول'!I104="",0,'📋 سجل الأصول'!I104)),('📋 سجل الأصول'!H104-IF('📋 سجل الأصول'!I104="",0,'📋 سجل الأصول'!I104))*'📋 سجل الأصول'!J104/365*MAX(0,MIN(EOMONTH(DATE(2026,5,1),-1),IF('📋 سجل الأصول'!M104="",DATE(9999,12,31),'📋 سجل الأصول'!M104))-'📋 سجل الأصول'!G104+1))),0))</f>
        <v/>
      </c>
      <c r="L104" s="33" t="str">
        <f>IF('📋 سجل الأصول'!C104="","",IFERROR(MAX(0,MIN(('📋 سجل الأصول'!H104-IF('📋 سجل الأصول'!I104="",0,'📋 سجل الأصول'!I104)),('📋 سجل الأصول'!H104-IF('📋 سجل الأصول'!I104="",0,'📋 سجل الأصول'!I104))*'📋 سجل الأصول'!J104/365*MAX(0,MIN(EOMONTH(DATE(2026,6,1),0),IF('📋 سجل الأصول'!M104="",DATE(9999,12,31),'📋 سجل الأصول'!M104))-'📋 سجل الأصول'!G104+1))-MIN(('📋 سجل الأصول'!H104-IF('📋 سجل الأصول'!I104="",0,'📋 سجل الأصول'!I104)),('📋 سجل الأصول'!H104-IF('📋 سجل الأصول'!I104="",0,'📋 سجل الأصول'!I104))*'📋 سجل الأصول'!J104/365*MAX(0,MIN(EOMONTH(DATE(2026,6,1),-1),IF('📋 سجل الأصول'!M104="",DATE(9999,12,31),'📋 سجل الأصول'!M104))-'📋 سجل الأصول'!G104+1))),0))</f>
        <v/>
      </c>
      <c r="M104" s="33" t="str">
        <f>IF('📋 سجل الأصول'!C104="","",IFERROR(MAX(0,MIN(('📋 سجل الأصول'!H104-IF('📋 سجل الأصول'!I104="",0,'📋 سجل الأصول'!I104)),('📋 سجل الأصول'!H104-IF('📋 سجل الأصول'!I104="",0,'📋 سجل الأصول'!I104))*'📋 سجل الأصول'!J104/365*MAX(0,MIN(EOMONTH(DATE(2026,7,1),0),IF('📋 سجل الأصول'!M104="",DATE(9999,12,31),'📋 سجل الأصول'!M104))-'📋 سجل الأصول'!G104+1))-MIN(('📋 سجل الأصول'!H104-IF('📋 سجل الأصول'!I104="",0,'📋 سجل الأصول'!I104)),('📋 سجل الأصول'!H104-IF('📋 سجل الأصول'!I104="",0,'📋 سجل الأصول'!I104))*'📋 سجل الأصول'!J104/365*MAX(0,MIN(EOMONTH(DATE(2026,7,1),-1),IF('📋 سجل الأصول'!M104="",DATE(9999,12,31),'📋 سجل الأصول'!M104))-'📋 سجل الأصول'!G104+1))),0))</f>
        <v/>
      </c>
      <c r="N104" s="33" t="str">
        <f>IF('📋 سجل الأصول'!C104="","",IFERROR(MAX(0,MIN(('📋 سجل الأصول'!H104-IF('📋 سجل الأصول'!I104="",0,'📋 سجل الأصول'!I104)),('📋 سجل الأصول'!H104-IF('📋 سجل الأصول'!I104="",0,'📋 سجل الأصول'!I104))*'📋 سجل الأصول'!J104/365*MAX(0,MIN(EOMONTH(DATE(2026,8,1),0),IF('📋 سجل الأصول'!M104="",DATE(9999,12,31),'📋 سجل الأصول'!M104))-'📋 سجل الأصول'!G104+1))-MIN(('📋 سجل الأصول'!H104-IF('📋 سجل الأصول'!I104="",0,'📋 سجل الأصول'!I104)),('📋 سجل الأصول'!H104-IF('📋 سجل الأصول'!I104="",0,'📋 سجل الأصول'!I104))*'📋 سجل الأصول'!J104/365*MAX(0,MIN(EOMONTH(DATE(2026,8,1),-1),IF('📋 سجل الأصول'!M104="",DATE(9999,12,31),'📋 سجل الأصول'!M104))-'📋 سجل الأصول'!G104+1))),0))</f>
        <v/>
      </c>
      <c r="O104" s="33" t="str">
        <f>IF('📋 سجل الأصول'!C104="","",IFERROR(MAX(0,MIN(('📋 سجل الأصول'!H104-IF('📋 سجل الأصول'!I104="",0,'📋 سجل الأصول'!I104)),('📋 سجل الأصول'!H104-IF('📋 سجل الأصول'!I104="",0,'📋 سجل الأصول'!I104))*'📋 سجل الأصول'!J104/365*MAX(0,MIN(EOMONTH(DATE(2026,9,1),0),IF('📋 سجل الأصول'!M104="",DATE(9999,12,31),'📋 سجل الأصول'!M104))-'📋 سجل الأصول'!G104+1))-MIN(('📋 سجل الأصول'!H104-IF('📋 سجل الأصول'!I104="",0,'📋 سجل الأصول'!I104)),('📋 سجل الأصول'!H104-IF('📋 سجل الأصول'!I104="",0,'📋 سجل الأصول'!I104))*'📋 سجل الأصول'!J104/365*MAX(0,MIN(EOMONTH(DATE(2026,9,1),-1),IF('📋 سجل الأصول'!M104="",DATE(9999,12,31),'📋 سجل الأصول'!M104))-'📋 سجل الأصول'!G104+1))),0))</f>
        <v/>
      </c>
      <c r="P104" s="33" t="str">
        <f>IF('📋 سجل الأصول'!C104="","",IFERROR(MAX(0,MIN(('📋 سجل الأصول'!H104-IF('📋 سجل الأصول'!I104="",0,'📋 سجل الأصول'!I104)),('📋 سجل الأصول'!H104-IF('📋 سجل الأصول'!I104="",0,'📋 سجل الأصول'!I104))*'📋 سجل الأصول'!J104/365*MAX(0,MIN(EOMONTH(DATE(2026,10,1),0),IF('📋 سجل الأصول'!M104="",DATE(9999,12,31),'📋 سجل الأصول'!M104))-'📋 سجل الأصول'!G104+1))-MIN(('📋 سجل الأصول'!H104-IF('📋 سجل الأصول'!I104="",0,'📋 سجل الأصول'!I104)),('📋 سجل الأصول'!H104-IF('📋 سجل الأصول'!I104="",0,'📋 سجل الأصول'!I104))*'📋 سجل الأصول'!J104/365*MAX(0,MIN(EOMONTH(DATE(2026,10,1),-1),IF('📋 سجل الأصول'!M104="",DATE(9999,12,31),'📋 سجل الأصول'!M104))-'📋 سجل الأصول'!G104+1))),0))</f>
        <v/>
      </c>
      <c r="Q104" s="33" t="str">
        <f>IF('📋 سجل الأصول'!C104="","",IFERROR(MAX(0,MIN(('📋 سجل الأصول'!H104-IF('📋 سجل الأصول'!I104="",0,'📋 سجل الأصول'!I104)),('📋 سجل الأصول'!H104-IF('📋 سجل الأصول'!I104="",0,'📋 سجل الأصول'!I104))*'📋 سجل الأصول'!J104/365*MAX(0,MIN(EOMONTH(DATE(2026,11,1),0),IF('📋 سجل الأصول'!M104="",DATE(9999,12,31),'📋 سجل الأصول'!M104))-'📋 سجل الأصول'!G104+1))-MIN(('📋 سجل الأصول'!H104-IF('📋 سجل الأصول'!I104="",0,'📋 سجل الأصول'!I104)),('📋 سجل الأصول'!H104-IF('📋 سجل الأصول'!I104="",0,'📋 سجل الأصول'!I104))*'📋 سجل الأصول'!J104/365*MAX(0,MIN(EOMONTH(DATE(2026,11,1),-1),IF('📋 سجل الأصول'!M104="",DATE(9999,12,31),'📋 سجل الأصول'!M104))-'📋 سجل الأصول'!G104+1))),0))</f>
        <v/>
      </c>
      <c r="R104" s="33" t="str">
        <f>IF('📋 سجل الأصول'!C104="","",IFERROR(MAX(0,MIN(('📋 سجل الأصول'!H104-IF('📋 سجل الأصول'!I104="",0,'📋 سجل الأصول'!I104)),('📋 سجل الأصول'!H104-IF('📋 سجل الأصول'!I104="",0,'📋 سجل الأصول'!I104))*'📋 سجل الأصول'!J104/365*MAX(0,MIN(EOMONTH(DATE(2026,12,1),0),IF('📋 سجل الأصول'!M104="",DATE(9999,12,31),'📋 سجل الأصول'!M104))-'📋 سجل الأصول'!G104+1))-MIN(('📋 سجل الأصول'!H104-IF('📋 سجل الأصول'!I104="",0,'📋 سجل الأصول'!I104)),('📋 سجل الأصول'!H104-IF('📋 سجل الأصول'!I104="",0,'📋 سجل الأصول'!I104))*'📋 سجل الأصول'!J104/365*MAX(0,MIN(EOMONTH(DATE(2026,12,1),-1),IF('📋 سجل الأصول'!M104="",DATE(9999,12,31),'📋 سجل الأصول'!M104))-'📋 سجل الأصول'!G104+1))),0))</f>
        <v/>
      </c>
    </row>
    <row r="105" spans="1:18" ht="24.75" customHeight="1" x14ac:dyDescent="0.25">
      <c r="A105" s="18" t="str">
        <f>IF('📋 سجل الأصول'!C105="","",'📋 سجل الأصول'!A105)</f>
        <v/>
      </c>
      <c r="B105" s="18" t="str">
        <f>IF('📋 سجل الأصول'!C105="","",'📋 سجل الأصول'!B105)</f>
        <v/>
      </c>
      <c r="C105" s="36" t="str">
        <f>IF('📋 سجل الأصول'!C105="","",'📋 سجل الأصول'!C105)</f>
        <v/>
      </c>
      <c r="D105" s="18" t="str">
        <f>IF('📋 سجل الأصول'!C105="","",'📋 سجل الأصول'!E105)</f>
        <v/>
      </c>
      <c r="E105" s="37" t="str">
        <f>IF('📋 سجل الأصول'!C105="","",'📋 سجل الأصول'!G105)</f>
        <v/>
      </c>
      <c r="F105" s="25" t="str">
        <f>IF('📋 سجل الأصول'!C105="","",'📋 سجل الأصول'!H105)</f>
        <v/>
      </c>
      <c r="G105" s="25" t="str">
        <f>IF('📋 سجل الأصول'!C105="","",IFERROR(MAX(0,MIN(('📋 سجل الأصول'!H105-IF('📋 سجل الأصول'!I105="",0,'📋 سجل الأصول'!I105)),('📋 سجل الأصول'!H105-IF('📋 سجل الأصول'!I105="",0,'📋 سجل الأصول'!I105))*'📋 سجل الأصول'!J105/365*MAX(0,MIN(EOMONTH(DATE(2026,1,1),0),IF('📋 سجل الأصول'!M105="",DATE(9999,12,31),'📋 سجل الأصول'!M105))-'📋 سجل الأصول'!G105+1))-MIN(('📋 سجل الأصول'!H105-IF('📋 سجل الأصول'!I105="",0,'📋 سجل الأصول'!I105)),('📋 سجل الأصول'!H105-IF('📋 سجل الأصول'!I105="",0,'📋 سجل الأصول'!I105))*'📋 سجل الأصول'!J105/365*MAX(0,MIN(EOMONTH(DATE(2026,1,1),-1),IF('📋 سجل الأصول'!M105="",DATE(9999,12,31),'📋 سجل الأصول'!M105))-'📋 سجل الأصول'!G105+1))),0))</f>
        <v/>
      </c>
      <c r="H105" s="25" t="str">
        <f>IF('📋 سجل الأصول'!C105="","",IFERROR(MAX(0,MIN(('📋 سجل الأصول'!H105-IF('📋 سجل الأصول'!I105="",0,'📋 سجل الأصول'!I105)),('📋 سجل الأصول'!H105-IF('📋 سجل الأصول'!I105="",0,'📋 سجل الأصول'!I105))*'📋 سجل الأصول'!J105/365*MAX(0,MIN(EOMONTH(DATE(2026,2,1),0),IF('📋 سجل الأصول'!M105="",DATE(9999,12,31),'📋 سجل الأصول'!M105))-'📋 سجل الأصول'!G105+1))-MIN(('📋 سجل الأصول'!H105-IF('📋 سجل الأصول'!I105="",0,'📋 سجل الأصول'!I105)),('📋 سجل الأصول'!H105-IF('📋 سجل الأصول'!I105="",0,'📋 سجل الأصول'!I105))*'📋 سجل الأصول'!J105/365*MAX(0,MIN(EOMONTH(DATE(2026,2,1),-1),IF('📋 سجل الأصول'!M105="",DATE(9999,12,31),'📋 سجل الأصول'!M105))-'📋 سجل الأصول'!G105+1))),0))</f>
        <v/>
      </c>
      <c r="I105" s="25" t="str">
        <f>IF('📋 سجل الأصول'!C105="","",IFERROR(MAX(0,MIN(('📋 سجل الأصول'!H105-IF('📋 سجل الأصول'!I105="",0,'📋 سجل الأصول'!I105)),('📋 سجل الأصول'!H105-IF('📋 سجل الأصول'!I105="",0,'📋 سجل الأصول'!I105))*'📋 سجل الأصول'!J105/365*MAX(0,MIN(EOMONTH(DATE(2026,3,1),0),IF('📋 سجل الأصول'!M105="",DATE(9999,12,31),'📋 سجل الأصول'!M105))-'📋 سجل الأصول'!G105+1))-MIN(('📋 سجل الأصول'!H105-IF('📋 سجل الأصول'!I105="",0,'📋 سجل الأصول'!I105)),('📋 سجل الأصول'!H105-IF('📋 سجل الأصول'!I105="",0,'📋 سجل الأصول'!I105))*'📋 سجل الأصول'!J105/365*MAX(0,MIN(EOMONTH(DATE(2026,3,1),-1),IF('📋 سجل الأصول'!M105="",DATE(9999,12,31),'📋 سجل الأصول'!M105))-'📋 سجل الأصول'!G105+1))),0))</f>
        <v/>
      </c>
      <c r="J105" s="25" t="str">
        <f>IF('📋 سجل الأصول'!C105="","",IFERROR(MAX(0,MIN(('📋 سجل الأصول'!H105-IF('📋 سجل الأصول'!I105="",0,'📋 سجل الأصول'!I105)),('📋 سجل الأصول'!H105-IF('📋 سجل الأصول'!I105="",0,'📋 سجل الأصول'!I105))*'📋 سجل الأصول'!J105/365*MAX(0,MIN(EOMONTH(DATE(2026,4,1),0),IF('📋 سجل الأصول'!M105="",DATE(9999,12,31),'📋 سجل الأصول'!M105))-'📋 سجل الأصول'!G105+1))-MIN(('📋 سجل الأصول'!H105-IF('📋 سجل الأصول'!I105="",0,'📋 سجل الأصول'!I105)),('📋 سجل الأصول'!H105-IF('📋 سجل الأصول'!I105="",0,'📋 سجل الأصول'!I105))*'📋 سجل الأصول'!J105/365*MAX(0,MIN(EOMONTH(DATE(2026,4,1),-1),IF('📋 سجل الأصول'!M105="",DATE(9999,12,31),'📋 سجل الأصول'!M105))-'📋 سجل الأصول'!G105+1))),0))</f>
        <v/>
      </c>
      <c r="K105" s="25" t="str">
        <f>IF('📋 سجل الأصول'!C105="","",IFERROR(MAX(0,MIN(('📋 سجل الأصول'!H105-IF('📋 سجل الأصول'!I105="",0,'📋 سجل الأصول'!I105)),('📋 سجل الأصول'!H105-IF('📋 سجل الأصول'!I105="",0,'📋 سجل الأصول'!I105))*'📋 سجل الأصول'!J105/365*MAX(0,MIN(EOMONTH(DATE(2026,5,1),0),IF('📋 سجل الأصول'!M105="",DATE(9999,12,31),'📋 سجل الأصول'!M105))-'📋 سجل الأصول'!G105+1))-MIN(('📋 سجل الأصول'!H105-IF('📋 سجل الأصول'!I105="",0,'📋 سجل الأصول'!I105)),('📋 سجل الأصول'!H105-IF('📋 سجل الأصول'!I105="",0,'📋 سجل الأصول'!I105))*'📋 سجل الأصول'!J105/365*MAX(0,MIN(EOMONTH(DATE(2026,5,1),-1),IF('📋 سجل الأصول'!M105="",DATE(9999,12,31),'📋 سجل الأصول'!M105))-'📋 سجل الأصول'!G105+1))),0))</f>
        <v/>
      </c>
      <c r="L105" s="25" t="str">
        <f>IF('📋 سجل الأصول'!C105="","",IFERROR(MAX(0,MIN(('📋 سجل الأصول'!H105-IF('📋 سجل الأصول'!I105="",0,'📋 سجل الأصول'!I105)),('📋 سجل الأصول'!H105-IF('📋 سجل الأصول'!I105="",0,'📋 سجل الأصول'!I105))*'📋 سجل الأصول'!J105/365*MAX(0,MIN(EOMONTH(DATE(2026,6,1),0),IF('📋 سجل الأصول'!M105="",DATE(9999,12,31),'📋 سجل الأصول'!M105))-'📋 سجل الأصول'!G105+1))-MIN(('📋 سجل الأصول'!H105-IF('📋 سجل الأصول'!I105="",0,'📋 سجل الأصول'!I105)),('📋 سجل الأصول'!H105-IF('📋 سجل الأصول'!I105="",0,'📋 سجل الأصول'!I105))*'📋 سجل الأصول'!J105/365*MAX(0,MIN(EOMONTH(DATE(2026,6,1),-1),IF('📋 سجل الأصول'!M105="",DATE(9999,12,31),'📋 سجل الأصول'!M105))-'📋 سجل الأصول'!G105+1))),0))</f>
        <v/>
      </c>
      <c r="M105" s="25" t="str">
        <f>IF('📋 سجل الأصول'!C105="","",IFERROR(MAX(0,MIN(('📋 سجل الأصول'!H105-IF('📋 سجل الأصول'!I105="",0,'📋 سجل الأصول'!I105)),('📋 سجل الأصول'!H105-IF('📋 سجل الأصول'!I105="",0,'📋 سجل الأصول'!I105))*'📋 سجل الأصول'!J105/365*MAX(0,MIN(EOMONTH(DATE(2026,7,1),0),IF('📋 سجل الأصول'!M105="",DATE(9999,12,31),'📋 سجل الأصول'!M105))-'📋 سجل الأصول'!G105+1))-MIN(('📋 سجل الأصول'!H105-IF('📋 سجل الأصول'!I105="",0,'📋 سجل الأصول'!I105)),('📋 سجل الأصول'!H105-IF('📋 سجل الأصول'!I105="",0,'📋 سجل الأصول'!I105))*'📋 سجل الأصول'!J105/365*MAX(0,MIN(EOMONTH(DATE(2026,7,1),-1),IF('📋 سجل الأصول'!M105="",DATE(9999,12,31),'📋 سجل الأصول'!M105))-'📋 سجل الأصول'!G105+1))),0))</f>
        <v/>
      </c>
      <c r="N105" s="25" t="str">
        <f>IF('📋 سجل الأصول'!C105="","",IFERROR(MAX(0,MIN(('📋 سجل الأصول'!H105-IF('📋 سجل الأصول'!I105="",0,'📋 سجل الأصول'!I105)),('📋 سجل الأصول'!H105-IF('📋 سجل الأصول'!I105="",0,'📋 سجل الأصول'!I105))*'📋 سجل الأصول'!J105/365*MAX(0,MIN(EOMONTH(DATE(2026,8,1),0),IF('📋 سجل الأصول'!M105="",DATE(9999,12,31),'📋 سجل الأصول'!M105))-'📋 سجل الأصول'!G105+1))-MIN(('📋 سجل الأصول'!H105-IF('📋 سجل الأصول'!I105="",0,'📋 سجل الأصول'!I105)),('📋 سجل الأصول'!H105-IF('📋 سجل الأصول'!I105="",0,'📋 سجل الأصول'!I105))*'📋 سجل الأصول'!J105/365*MAX(0,MIN(EOMONTH(DATE(2026,8,1),-1),IF('📋 سجل الأصول'!M105="",DATE(9999,12,31),'📋 سجل الأصول'!M105))-'📋 سجل الأصول'!G105+1))),0))</f>
        <v/>
      </c>
      <c r="O105" s="25" t="str">
        <f>IF('📋 سجل الأصول'!C105="","",IFERROR(MAX(0,MIN(('📋 سجل الأصول'!H105-IF('📋 سجل الأصول'!I105="",0,'📋 سجل الأصول'!I105)),('📋 سجل الأصول'!H105-IF('📋 سجل الأصول'!I105="",0,'📋 سجل الأصول'!I105))*'📋 سجل الأصول'!J105/365*MAX(0,MIN(EOMONTH(DATE(2026,9,1),0),IF('📋 سجل الأصول'!M105="",DATE(9999,12,31),'📋 سجل الأصول'!M105))-'📋 سجل الأصول'!G105+1))-MIN(('📋 سجل الأصول'!H105-IF('📋 سجل الأصول'!I105="",0,'📋 سجل الأصول'!I105)),('📋 سجل الأصول'!H105-IF('📋 سجل الأصول'!I105="",0,'📋 سجل الأصول'!I105))*'📋 سجل الأصول'!J105/365*MAX(0,MIN(EOMONTH(DATE(2026,9,1),-1),IF('📋 سجل الأصول'!M105="",DATE(9999,12,31),'📋 سجل الأصول'!M105))-'📋 سجل الأصول'!G105+1))),0))</f>
        <v/>
      </c>
      <c r="P105" s="25" t="str">
        <f>IF('📋 سجل الأصول'!C105="","",IFERROR(MAX(0,MIN(('📋 سجل الأصول'!H105-IF('📋 سجل الأصول'!I105="",0,'📋 سجل الأصول'!I105)),('📋 سجل الأصول'!H105-IF('📋 سجل الأصول'!I105="",0,'📋 سجل الأصول'!I105))*'📋 سجل الأصول'!J105/365*MAX(0,MIN(EOMONTH(DATE(2026,10,1),0),IF('📋 سجل الأصول'!M105="",DATE(9999,12,31),'📋 سجل الأصول'!M105))-'📋 سجل الأصول'!G105+1))-MIN(('📋 سجل الأصول'!H105-IF('📋 سجل الأصول'!I105="",0,'📋 سجل الأصول'!I105)),('📋 سجل الأصول'!H105-IF('📋 سجل الأصول'!I105="",0,'📋 سجل الأصول'!I105))*'📋 سجل الأصول'!J105/365*MAX(0,MIN(EOMONTH(DATE(2026,10,1),-1),IF('📋 سجل الأصول'!M105="",DATE(9999,12,31),'📋 سجل الأصول'!M105))-'📋 سجل الأصول'!G105+1))),0))</f>
        <v/>
      </c>
      <c r="Q105" s="25" t="str">
        <f>IF('📋 سجل الأصول'!C105="","",IFERROR(MAX(0,MIN(('📋 سجل الأصول'!H105-IF('📋 سجل الأصول'!I105="",0,'📋 سجل الأصول'!I105)),('📋 سجل الأصول'!H105-IF('📋 سجل الأصول'!I105="",0,'📋 سجل الأصول'!I105))*'📋 سجل الأصول'!J105/365*MAX(0,MIN(EOMONTH(DATE(2026,11,1),0),IF('📋 سجل الأصول'!M105="",DATE(9999,12,31),'📋 سجل الأصول'!M105))-'📋 سجل الأصول'!G105+1))-MIN(('📋 سجل الأصول'!H105-IF('📋 سجل الأصول'!I105="",0,'📋 سجل الأصول'!I105)),('📋 سجل الأصول'!H105-IF('📋 سجل الأصول'!I105="",0,'📋 سجل الأصول'!I105))*'📋 سجل الأصول'!J105/365*MAX(0,MIN(EOMONTH(DATE(2026,11,1),-1),IF('📋 سجل الأصول'!M105="",DATE(9999,12,31),'📋 سجل الأصول'!M105))-'📋 سجل الأصول'!G105+1))),0))</f>
        <v/>
      </c>
      <c r="R105" s="25" t="str">
        <f>IF('📋 سجل الأصول'!C105="","",IFERROR(MAX(0,MIN(('📋 سجل الأصول'!H105-IF('📋 سجل الأصول'!I105="",0,'📋 سجل الأصول'!I105)),('📋 سجل الأصول'!H105-IF('📋 سجل الأصول'!I105="",0,'📋 سجل الأصول'!I105))*'📋 سجل الأصول'!J105/365*MAX(0,MIN(EOMONTH(DATE(2026,12,1),0),IF('📋 سجل الأصول'!M105="",DATE(9999,12,31),'📋 سجل الأصول'!M105))-'📋 سجل الأصول'!G105+1))-MIN(('📋 سجل الأصول'!H105-IF('📋 سجل الأصول'!I105="",0,'📋 سجل الأصول'!I105)),('📋 سجل الأصول'!H105-IF('📋 سجل الأصول'!I105="",0,'📋 سجل الأصول'!I105))*'📋 سجل الأصول'!J105/365*MAX(0,MIN(EOMONTH(DATE(2026,12,1),-1),IF('📋 سجل الأصول'!M105="",DATE(9999,12,31),'📋 سجل الأصول'!M105))-'📋 سجل الأصول'!G105+1))),0))</f>
        <v/>
      </c>
    </row>
    <row r="106" spans="1:18" ht="24.75" customHeight="1" x14ac:dyDescent="0.25">
      <c r="A106" s="26" t="str">
        <f>IF('📋 سجل الأصول'!C106="","",'📋 سجل الأصول'!A106)</f>
        <v/>
      </c>
      <c r="B106" s="26" t="str">
        <f>IF('📋 سجل الأصول'!C106="","",'📋 سجل الأصول'!B106)</f>
        <v/>
      </c>
      <c r="C106" s="38" t="str">
        <f>IF('📋 سجل الأصول'!C106="","",'📋 سجل الأصول'!C106)</f>
        <v/>
      </c>
      <c r="D106" s="26" t="str">
        <f>IF('📋 سجل الأصول'!C106="","",'📋 سجل الأصول'!E106)</f>
        <v/>
      </c>
      <c r="E106" s="39" t="str">
        <f>IF('📋 سجل الأصول'!C106="","",'📋 سجل الأصول'!G106)</f>
        <v/>
      </c>
      <c r="F106" s="33" t="str">
        <f>IF('📋 سجل الأصول'!C106="","",'📋 سجل الأصول'!H106)</f>
        <v/>
      </c>
      <c r="G106" s="33" t="str">
        <f>IF('📋 سجل الأصول'!C106="","",IFERROR(MAX(0,MIN(('📋 سجل الأصول'!H106-IF('📋 سجل الأصول'!I106="",0,'📋 سجل الأصول'!I106)),('📋 سجل الأصول'!H106-IF('📋 سجل الأصول'!I106="",0,'📋 سجل الأصول'!I106))*'📋 سجل الأصول'!J106/365*MAX(0,MIN(EOMONTH(DATE(2026,1,1),0),IF('📋 سجل الأصول'!M106="",DATE(9999,12,31),'📋 سجل الأصول'!M106))-'📋 سجل الأصول'!G106+1))-MIN(('📋 سجل الأصول'!H106-IF('📋 سجل الأصول'!I106="",0,'📋 سجل الأصول'!I106)),('📋 سجل الأصول'!H106-IF('📋 سجل الأصول'!I106="",0,'📋 سجل الأصول'!I106))*'📋 سجل الأصول'!J106/365*MAX(0,MIN(EOMONTH(DATE(2026,1,1),-1),IF('📋 سجل الأصول'!M106="",DATE(9999,12,31),'📋 سجل الأصول'!M106))-'📋 سجل الأصول'!G106+1))),0))</f>
        <v/>
      </c>
      <c r="H106" s="33" t="str">
        <f>IF('📋 سجل الأصول'!C106="","",IFERROR(MAX(0,MIN(('📋 سجل الأصول'!H106-IF('📋 سجل الأصول'!I106="",0,'📋 سجل الأصول'!I106)),('📋 سجل الأصول'!H106-IF('📋 سجل الأصول'!I106="",0,'📋 سجل الأصول'!I106))*'📋 سجل الأصول'!J106/365*MAX(0,MIN(EOMONTH(DATE(2026,2,1),0),IF('📋 سجل الأصول'!M106="",DATE(9999,12,31),'📋 سجل الأصول'!M106))-'📋 سجل الأصول'!G106+1))-MIN(('📋 سجل الأصول'!H106-IF('📋 سجل الأصول'!I106="",0,'📋 سجل الأصول'!I106)),('📋 سجل الأصول'!H106-IF('📋 سجل الأصول'!I106="",0,'📋 سجل الأصول'!I106))*'📋 سجل الأصول'!J106/365*MAX(0,MIN(EOMONTH(DATE(2026,2,1),-1),IF('📋 سجل الأصول'!M106="",DATE(9999,12,31),'📋 سجل الأصول'!M106))-'📋 سجل الأصول'!G106+1))),0))</f>
        <v/>
      </c>
      <c r="I106" s="33" t="str">
        <f>IF('📋 سجل الأصول'!C106="","",IFERROR(MAX(0,MIN(('📋 سجل الأصول'!H106-IF('📋 سجل الأصول'!I106="",0,'📋 سجل الأصول'!I106)),('📋 سجل الأصول'!H106-IF('📋 سجل الأصول'!I106="",0,'📋 سجل الأصول'!I106))*'📋 سجل الأصول'!J106/365*MAX(0,MIN(EOMONTH(DATE(2026,3,1),0),IF('📋 سجل الأصول'!M106="",DATE(9999,12,31),'📋 سجل الأصول'!M106))-'📋 سجل الأصول'!G106+1))-MIN(('📋 سجل الأصول'!H106-IF('📋 سجل الأصول'!I106="",0,'📋 سجل الأصول'!I106)),('📋 سجل الأصول'!H106-IF('📋 سجل الأصول'!I106="",0,'📋 سجل الأصول'!I106))*'📋 سجل الأصول'!J106/365*MAX(0,MIN(EOMONTH(DATE(2026,3,1),-1),IF('📋 سجل الأصول'!M106="",DATE(9999,12,31),'📋 سجل الأصول'!M106))-'📋 سجل الأصول'!G106+1))),0))</f>
        <v/>
      </c>
      <c r="J106" s="33" t="str">
        <f>IF('📋 سجل الأصول'!C106="","",IFERROR(MAX(0,MIN(('📋 سجل الأصول'!H106-IF('📋 سجل الأصول'!I106="",0,'📋 سجل الأصول'!I106)),('📋 سجل الأصول'!H106-IF('📋 سجل الأصول'!I106="",0,'📋 سجل الأصول'!I106))*'📋 سجل الأصول'!J106/365*MAX(0,MIN(EOMONTH(DATE(2026,4,1),0),IF('📋 سجل الأصول'!M106="",DATE(9999,12,31),'📋 سجل الأصول'!M106))-'📋 سجل الأصول'!G106+1))-MIN(('📋 سجل الأصول'!H106-IF('📋 سجل الأصول'!I106="",0,'📋 سجل الأصول'!I106)),('📋 سجل الأصول'!H106-IF('📋 سجل الأصول'!I106="",0,'📋 سجل الأصول'!I106))*'📋 سجل الأصول'!J106/365*MAX(0,MIN(EOMONTH(DATE(2026,4,1),-1),IF('📋 سجل الأصول'!M106="",DATE(9999,12,31),'📋 سجل الأصول'!M106))-'📋 سجل الأصول'!G106+1))),0))</f>
        <v/>
      </c>
      <c r="K106" s="33" t="str">
        <f>IF('📋 سجل الأصول'!C106="","",IFERROR(MAX(0,MIN(('📋 سجل الأصول'!H106-IF('📋 سجل الأصول'!I106="",0,'📋 سجل الأصول'!I106)),('📋 سجل الأصول'!H106-IF('📋 سجل الأصول'!I106="",0,'📋 سجل الأصول'!I106))*'📋 سجل الأصول'!J106/365*MAX(0,MIN(EOMONTH(DATE(2026,5,1),0),IF('📋 سجل الأصول'!M106="",DATE(9999,12,31),'📋 سجل الأصول'!M106))-'📋 سجل الأصول'!G106+1))-MIN(('📋 سجل الأصول'!H106-IF('📋 سجل الأصول'!I106="",0,'📋 سجل الأصول'!I106)),('📋 سجل الأصول'!H106-IF('📋 سجل الأصول'!I106="",0,'📋 سجل الأصول'!I106))*'📋 سجل الأصول'!J106/365*MAX(0,MIN(EOMONTH(DATE(2026,5,1),-1),IF('📋 سجل الأصول'!M106="",DATE(9999,12,31),'📋 سجل الأصول'!M106))-'📋 سجل الأصول'!G106+1))),0))</f>
        <v/>
      </c>
      <c r="L106" s="33" t="str">
        <f>IF('📋 سجل الأصول'!C106="","",IFERROR(MAX(0,MIN(('📋 سجل الأصول'!H106-IF('📋 سجل الأصول'!I106="",0,'📋 سجل الأصول'!I106)),('📋 سجل الأصول'!H106-IF('📋 سجل الأصول'!I106="",0,'📋 سجل الأصول'!I106))*'📋 سجل الأصول'!J106/365*MAX(0,MIN(EOMONTH(DATE(2026,6,1),0),IF('📋 سجل الأصول'!M106="",DATE(9999,12,31),'📋 سجل الأصول'!M106))-'📋 سجل الأصول'!G106+1))-MIN(('📋 سجل الأصول'!H106-IF('📋 سجل الأصول'!I106="",0,'📋 سجل الأصول'!I106)),('📋 سجل الأصول'!H106-IF('📋 سجل الأصول'!I106="",0,'📋 سجل الأصول'!I106))*'📋 سجل الأصول'!J106/365*MAX(0,MIN(EOMONTH(DATE(2026,6,1),-1),IF('📋 سجل الأصول'!M106="",DATE(9999,12,31),'📋 سجل الأصول'!M106))-'📋 سجل الأصول'!G106+1))),0))</f>
        <v/>
      </c>
      <c r="M106" s="33" t="str">
        <f>IF('📋 سجل الأصول'!C106="","",IFERROR(MAX(0,MIN(('📋 سجل الأصول'!H106-IF('📋 سجل الأصول'!I106="",0,'📋 سجل الأصول'!I106)),('📋 سجل الأصول'!H106-IF('📋 سجل الأصول'!I106="",0,'📋 سجل الأصول'!I106))*'📋 سجل الأصول'!J106/365*MAX(0,MIN(EOMONTH(DATE(2026,7,1),0),IF('📋 سجل الأصول'!M106="",DATE(9999,12,31),'📋 سجل الأصول'!M106))-'📋 سجل الأصول'!G106+1))-MIN(('📋 سجل الأصول'!H106-IF('📋 سجل الأصول'!I106="",0,'📋 سجل الأصول'!I106)),('📋 سجل الأصول'!H106-IF('📋 سجل الأصول'!I106="",0,'📋 سجل الأصول'!I106))*'📋 سجل الأصول'!J106/365*MAX(0,MIN(EOMONTH(DATE(2026,7,1),-1),IF('📋 سجل الأصول'!M106="",DATE(9999,12,31),'📋 سجل الأصول'!M106))-'📋 سجل الأصول'!G106+1))),0))</f>
        <v/>
      </c>
      <c r="N106" s="33" t="str">
        <f>IF('📋 سجل الأصول'!C106="","",IFERROR(MAX(0,MIN(('📋 سجل الأصول'!H106-IF('📋 سجل الأصول'!I106="",0,'📋 سجل الأصول'!I106)),('📋 سجل الأصول'!H106-IF('📋 سجل الأصول'!I106="",0,'📋 سجل الأصول'!I106))*'📋 سجل الأصول'!J106/365*MAX(0,MIN(EOMONTH(DATE(2026,8,1),0),IF('📋 سجل الأصول'!M106="",DATE(9999,12,31),'📋 سجل الأصول'!M106))-'📋 سجل الأصول'!G106+1))-MIN(('📋 سجل الأصول'!H106-IF('📋 سجل الأصول'!I106="",0,'📋 سجل الأصول'!I106)),('📋 سجل الأصول'!H106-IF('📋 سجل الأصول'!I106="",0,'📋 سجل الأصول'!I106))*'📋 سجل الأصول'!J106/365*MAX(0,MIN(EOMONTH(DATE(2026,8,1),-1),IF('📋 سجل الأصول'!M106="",DATE(9999,12,31),'📋 سجل الأصول'!M106))-'📋 سجل الأصول'!G106+1))),0))</f>
        <v/>
      </c>
      <c r="O106" s="33" t="str">
        <f>IF('📋 سجل الأصول'!C106="","",IFERROR(MAX(0,MIN(('📋 سجل الأصول'!H106-IF('📋 سجل الأصول'!I106="",0,'📋 سجل الأصول'!I106)),('📋 سجل الأصول'!H106-IF('📋 سجل الأصول'!I106="",0,'📋 سجل الأصول'!I106))*'📋 سجل الأصول'!J106/365*MAX(0,MIN(EOMONTH(DATE(2026,9,1),0),IF('📋 سجل الأصول'!M106="",DATE(9999,12,31),'📋 سجل الأصول'!M106))-'📋 سجل الأصول'!G106+1))-MIN(('📋 سجل الأصول'!H106-IF('📋 سجل الأصول'!I106="",0,'📋 سجل الأصول'!I106)),('📋 سجل الأصول'!H106-IF('📋 سجل الأصول'!I106="",0,'📋 سجل الأصول'!I106))*'📋 سجل الأصول'!J106/365*MAX(0,MIN(EOMONTH(DATE(2026,9,1),-1),IF('📋 سجل الأصول'!M106="",DATE(9999,12,31),'📋 سجل الأصول'!M106))-'📋 سجل الأصول'!G106+1))),0))</f>
        <v/>
      </c>
      <c r="P106" s="33" t="str">
        <f>IF('📋 سجل الأصول'!C106="","",IFERROR(MAX(0,MIN(('📋 سجل الأصول'!H106-IF('📋 سجل الأصول'!I106="",0,'📋 سجل الأصول'!I106)),('📋 سجل الأصول'!H106-IF('📋 سجل الأصول'!I106="",0,'📋 سجل الأصول'!I106))*'📋 سجل الأصول'!J106/365*MAX(0,MIN(EOMONTH(DATE(2026,10,1),0),IF('📋 سجل الأصول'!M106="",DATE(9999,12,31),'📋 سجل الأصول'!M106))-'📋 سجل الأصول'!G106+1))-MIN(('📋 سجل الأصول'!H106-IF('📋 سجل الأصول'!I106="",0,'📋 سجل الأصول'!I106)),('📋 سجل الأصول'!H106-IF('📋 سجل الأصول'!I106="",0,'📋 سجل الأصول'!I106))*'📋 سجل الأصول'!J106/365*MAX(0,MIN(EOMONTH(DATE(2026,10,1),-1),IF('📋 سجل الأصول'!M106="",DATE(9999,12,31),'📋 سجل الأصول'!M106))-'📋 سجل الأصول'!G106+1))),0))</f>
        <v/>
      </c>
      <c r="Q106" s="33" t="str">
        <f>IF('📋 سجل الأصول'!C106="","",IFERROR(MAX(0,MIN(('📋 سجل الأصول'!H106-IF('📋 سجل الأصول'!I106="",0,'📋 سجل الأصول'!I106)),('📋 سجل الأصول'!H106-IF('📋 سجل الأصول'!I106="",0,'📋 سجل الأصول'!I106))*'📋 سجل الأصول'!J106/365*MAX(0,MIN(EOMONTH(DATE(2026,11,1),0),IF('📋 سجل الأصول'!M106="",DATE(9999,12,31),'📋 سجل الأصول'!M106))-'📋 سجل الأصول'!G106+1))-MIN(('📋 سجل الأصول'!H106-IF('📋 سجل الأصول'!I106="",0,'📋 سجل الأصول'!I106)),('📋 سجل الأصول'!H106-IF('📋 سجل الأصول'!I106="",0,'📋 سجل الأصول'!I106))*'📋 سجل الأصول'!J106/365*MAX(0,MIN(EOMONTH(DATE(2026,11,1),-1),IF('📋 سجل الأصول'!M106="",DATE(9999,12,31),'📋 سجل الأصول'!M106))-'📋 سجل الأصول'!G106+1))),0))</f>
        <v/>
      </c>
      <c r="R106" s="33" t="str">
        <f>IF('📋 سجل الأصول'!C106="","",IFERROR(MAX(0,MIN(('📋 سجل الأصول'!H106-IF('📋 سجل الأصول'!I106="",0,'📋 سجل الأصول'!I106)),('📋 سجل الأصول'!H106-IF('📋 سجل الأصول'!I106="",0,'📋 سجل الأصول'!I106))*'📋 سجل الأصول'!J106/365*MAX(0,MIN(EOMONTH(DATE(2026,12,1),0),IF('📋 سجل الأصول'!M106="",DATE(9999,12,31),'📋 سجل الأصول'!M106))-'📋 سجل الأصول'!G106+1))-MIN(('📋 سجل الأصول'!H106-IF('📋 سجل الأصول'!I106="",0,'📋 سجل الأصول'!I106)),('📋 سجل الأصول'!H106-IF('📋 سجل الأصول'!I106="",0,'📋 سجل الأصول'!I106))*'📋 سجل الأصول'!J106/365*MAX(0,MIN(EOMONTH(DATE(2026,12,1),-1),IF('📋 سجل الأصول'!M106="",DATE(9999,12,31),'📋 سجل الأصول'!M106))-'📋 سجل الأصول'!G106+1))),0))</f>
        <v/>
      </c>
    </row>
    <row r="107" spans="1:18" ht="24.75" customHeight="1" x14ac:dyDescent="0.25">
      <c r="A107" s="18" t="str">
        <f>IF('📋 سجل الأصول'!C107="","",'📋 سجل الأصول'!A107)</f>
        <v/>
      </c>
      <c r="B107" s="18" t="str">
        <f>IF('📋 سجل الأصول'!C107="","",'📋 سجل الأصول'!B107)</f>
        <v/>
      </c>
      <c r="C107" s="36" t="str">
        <f>IF('📋 سجل الأصول'!C107="","",'📋 سجل الأصول'!C107)</f>
        <v/>
      </c>
      <c r="D107" s="18" t="str">
        <f>IF('📋 سجل الأصول'!C107="","",'📋 سجل الأصول'!E107)</f>
        <v/>
      </c>
      <c r="E107" s="37" t="str">
        <f>IF('📋 سجل الأصول'!C107="","",'📋 سجل الأصول'!G107)</f>
        <v/>
      </c>
      <c r="F107" s="25" t="str">
        <f>IF('📋 سجل الأصول'!C107="","",'📋 سجل الأصول'!H107)</f>
        <v/>
      </c>
      <c r="G107" s="25" t="str">
        <f>IF('📋 سجل الأصول'!C107="","",IFERROR(MAX(0,MIN(('📋 سجل الأصول'!H107-IF('📋 سجل الأصول'!I107="",0,'📋 سجل الأصول'!I107)),('📋 سجل الأصول'!H107-IF('📋 سجل الأصول'!I107="",0,'📋 سجل الأصول'!I107))*'📋 سجل الأصول'!J107/365*MAX(0,MIN(EOMONTH(DATE(2026,1,1),0),IF('📋 سجل الأصول'!M107="",DATE(9999,12,31),'📋 سجل الأصول'!M107))-'📋 سجل الأصول'!G107+1))-MIN(('📋 سجل الأصول'!H107-IF('📋 سجل الأصول'!I107="",0,'📋 سجل الأصول'!I107)),('📋 سجل الأصول'!H107-IF('📋 سجل الأصول'!I107="",0,'📋 سجل الأصول'!I107))*'📋 سجل الأصول'!J107/365*MAX(0,MIN(EOMONTH(DATE(2026,1,1),-1),IF('📋 سجل الأصول'!M107="",DATE(9999,12,31),'📋 سجل الأصول'!M107))-'📋 سجل الأصول'!G107+1))),0))</f>
        <v/>
      </c>
      <c r="H107" s="25" t="str">
        <f>IF('📋 سجل الأصول'!C107="","",IFERROR(MAX(0,MIN(('📋 سجل الأصول'!H107-IF('📋 سجل الأصول'!I107="",0,'📋 سجل الأصول'!I107)),('📋 سجل الأصول'!H107-IF('📋 سجل الأصول'!I107="",0,'📋 سجل الأصول'!I107))*'📋 سجل الأصول'!J107/365*MAX(0,MIN(EOMONTH(DATE(2026,2,1),0),IF('📋 سجل الأصول'!M107="",DATE(9999,12,31),'📋 سجل الأصول'!M107))-'📋 سجل الأصول'!G107+1))-MIN(('📋 سجل الأصول'!H107-IF('📋 سجل الأصول'!I107="",0,'📋 سجل الأصول'!I107)),('📋 سجل الأصول'!H107-IF('📋 سجل الأصول'!I107="",0,'📋 سجل الأصول'!I107))*'📋 سجل الأصول'!J107/365*MAX(0,MIN(EOMONTH(DATE(2026,2,1),-1),IF('📋 سجل الأصول'!M107="",DATE(9999,12,31),'📋 سجل الأصول'!M107))-'📋 سجل الأصول'!G107+1))),0))</f>
        <v/>
      </c>
      <c r="I107" s="25" t="str">
        <f>IF('📋 سجل الأصول'!C107="","",IFERROR(MAX(0,MIN(('📋 سجل الأصول'!H107-IF('📋 سجل الأصول'!I107="",0,'📋 سجل الأصول'!I107)),('📋 سجل الأصول'!H107-IF('📋 سجل الأصول'!I107="",0,'📋 سجل الأصول'!I107))*'📋 سجل الأصول'!J107/365*MAX(0,MIN(EOMONTH(DATE(2026,3,1),0),IF('📋 سجل الأصول'!M107="",DATE(9999,12,31),'📋 سجل الأصول'!M107))-'📋 سجل الأصول'!G107+1))-MIN(('📋 سجل الأصول'!H107-IF('📋 سجل الأصول'!I107="",0,'📋 سجل الأصول'!I107)),('📋 سجل الأصول'!H107-IF('📋 سجل الأصول'!I107="",0,'📋 سجل الأصول'!I107))*'📋 سجل الأصول'!J107/365*MAX(0,MIN(EOMONTH(DATE(2026,3,1),-1),IF('📋 سجل الأصول'!M107="",DATE(9999,12,31),'📋 سجل الأصول'!M107))-'📋 سجل الأصول'!G107+1))),0))</f>
        <v/>
      </c>
      <c r="J107" s="25" t="str">
        <f>IF('📋 سجل الأصول'!C107="","",IFERROR(MAX(0,MIN(('📋 سجل الأصول'!H107-IF('📋 سجل الأصول'!I107="",0,'📋 سجل الأصول'!I107)),('📋 سجل الأصول'!H107-IF('📋 سجل الأصول'!I107="",0,'📋 سجل الأصول'!I107))*'📋 سجل الأصول'!J107/365*MAX(0,MIN(EOMONTH(DATE(2026,4,1),0),IF('📋 سجل الأصول'!M107="",DATE(9999,12,31),'📋 سجل الأصول'!M107))-'📋 سجل الأصول'!G107+1))-MIN(('📋 سجل الأصول'!H107-IF('📋 سجل الأصول'!I107="",0,'📋 سجل الأصول'!I107)),('📋 سجل الأصول'!H107-IF('📋 سجل الأصول'!I107="",0,'📋 سجل الأصول'!I107))*'📋 سجل الأصول'!J107/365*MAX(0,MIN(EOMONTH(DATE(2026,4,1),-1),IF('📋 سجل الأصول'!M107="",DATE(9999,12,31),'📋 سجل الأصول'!M107))-'📋 سجل الأصول'!G107+1))),0))</f>
        <v/>
      </c>
      <c r="K107" s="25" t="str">
        <f>IF('📋 سجل الأصول'!C107="","",IFERROR(MAX(0,MIN(('📋 سجل الأصول'!H107-IF('📋 سجل الأصول'!I107="",0,'📋 سجل الأصول'!I107)),('📋 سجل الأصول'!H107-IF('📋 سجل الأصول'!I107="",0,'📋 سجل الأصول'!I107))*'📋 سجل الأصول'!J107/365*MAX(0,MIN(EOMONTH(DATE(2026,5,1),0),IF('📋 سجل الأصول'!M107="",DATE(9999,12,31),'📋 سجل الأصول'!M107))-'📋 سجل الأصول'!G107+1))-MIN(('📋 سجل الأصول'!H107-IF('📋 سجل الأصول'!I107="",0,'📋 سجل الأصول'!I107)),('📋 سجل الأصول'!H107-IF('📋 سجل الأصول'!I107="",0,'📋 سجل الأصول'!I107))*'📋 سجل الأصول'!J107/365*MAX(0,MIN(EOMONTH(DATE(2026,5,1),-1),IF('📋 سجل الأصول'!M107="",DATE(9999,12,31),'📋 سجل الأصول'!M107))-'📋 سجل الأصول'!G107+1))),0))</f>
        <v/>
      </c>
      <c r="L107" s="25" t="str">
        <f>IF('📋 سجل الأصول'!C107="","",IFERROR(MAX(0,MIN(('📋 سجل الأصول'!H107-IF('📋 سجل الأصول'!I107="",0,'📋 سجل الأصول'!I107)),('📋 سجل الأصول'!H107-IF('📋 سجل الأصول'!I107="",0,'📋 سجل الأصول'!I107))*'📋 سجل الأصول'!J107/365*MAX(0,MIN(EOMONTH(DATE(2026,6,1),0),IF('📋 سجل الأصول'!M107="",DATE(9999,12,31),'📋 سجل الأصول'!M107))-'📋 سجل الأصول'!G107+1))-MIN(('📋 سجل الأصول'!H107-IF('📋 سجل الأصول'!I107="",0,'📋 سجل الأصول'!I107)),('📋 سجل الأصول'!H107-IF('📋 سجل الأصول'!I107="",0,'📋 سجل الأصول'!I107))*'📋 سجل الأصول'!J107/365*MAX(0,MIN(EOMONTH(DATE(2026,6,1),-1),IF('📋 سجل الأصول'!M107="",DATE(9999,12,31),'📋 سجل الأصول'!M107))-'📋 سجل الأصول'!G107+1))),0))</f>
        <v/>
      </c>
      <c r="M107" s="25" t="str">
        <f>IF('📋 سجل الأصول'!C107="","",IFERROR(MAX(0,MIN(('📋 سجل الأصول'!H107-IF('📋 سجل الأصول'!I107="",0,'📋 سجل الأصول'!I107)),('📋 سجل الأصول'!H107-IF('📋 سجل الأصول'!I107="",0,'📋 سجل الأصول'!I107))*'📋 سجل الأصول'!J107/365*MAX(0,MIN(EOMONTH(DATE(2026,7,1),0),IF('📋 سجل الأصول'!M107="",DATE(9999,12,31),'📋 سجل الأصول'!M107))-'📋 سجل الأصول'!G107+1))-MIN(('📋 سجل الأصول'!H107-IF('📋 سجل الأصول'!I107="",0,'📋 سجل الأصول'!I107)),('📋 سجل الأصول'!H107-IF('📋 سجل الأصول'!I107="",0,'📋 سجل الأصول'!I107))*'📋 سجل الأصول'!J107/365*MAX(0,MIN(EOMONTH(DATE(2026,7,1),-1),IF('📋 سجل الأصول'!M107="",DATE(9999,12,31),'📋 سجل الأصول'!M107))-'📋 سجل الأصول'!G107+1))),0))</f>
        <v/>
      </c>
      <c r="N107" s="25" t="str">
        <f>IF('📋 سجل الأصول'!C107="","",IFERROR(MAX(0,MIN(('📋 سجل الأصول'!H107-IF('📋 سجل الأصول'!I107="",0,'📋 سجل الأصول'!I107)),('📋 سجل الأصول'!H107-IF('📋 سجل الأصول'!I107="",0,'📋 سجل الأصول'!I107))*'📋 سجل الأصول'!J107/365*MAX(0,MIN(EOMONTH(DATE(2026,8,1),0),IF('📋 سجل الأصول'!M107="",DATE(9999,12,31),'📋 سجل الأصول'!M107))-'📋 سجل الأصول'!G107+1))-MIN(('📋 سجل الأصول'!H107-IF('📋 سجل الأصول'!I107="",0,'📋 سجل الأصول'!I107)),('📋 سجل الأصول'!H107-IF('📋 سجل الأصول'!I107="",0,'📋 سجل الأصول'!I107))*'📋 سجل الأصول'!J107/365*MAX(0,MIN(EOMONTH(DATE(2026,8,1),-1),IF('📋 سجل الأصول'!M107="",DATE(9999,12,31),'📋 سجل الأصول'!M107))-'📋 سجل الأصول'!G107+1))),0))</f>
        <v/>
      </c>
      <c r="O107" s="25" t="str">
        <f>IF('📋 سجل الأصول'!C107="","",IFERROR(MAX(0,MIN(('📋 سجل الأصول'!H107-IF('📋 سجل الأصول'!I107="",0,'📋 سجل الأصول'!I107)),('📋 سجل الأصول'!H107-IF('📋 سجل الأصول'!I107="",0,'📋 سجل الأصول'!I107))*'📋 سجل الأصول'!J107/365*MAX(0,MIN(EOMONTH(DATE(2026,9,1),0),IF('📋 سجل الأصول'!M107="",DATE(9999,12,31),'📋 سجل الأصول'!M107))-'📋 سجل الأصول'!G107+1))-MIN(('📋 سجل الأصول'!H107-IF('📋 سجل الأصول'!I107="",0,'📋 سجل الأصول'!I107)),('📋 سجل الأصول'!H107-IF('📋 سجل الأصول'!I107="",0,'📋 سجل الأصول'!I107))*'📋 سجل الأصول'!J107/365*MAX(0,MIN(EOMONTH(DATE(2026,9,1),-1),IF('📋 سجل الأصول'!M107="",DATE(9999,12,31),'📋 سجل الأصول'!M107))-'📋 سجل الأصول'!G107+1))),0))</f>
        <v/>
      </c>
      <c r="P107" s="25" t="str">
        <f>IF('📋 سجل الأصول'!C107="","",IFERROR(MAX(0,MIN(('📋 سجل الأصول'!H107-IF('📋 سجل الأصول'!I107="",0,'📋 سجل الأصول'!I107)),('📋 سجل الأصول'!H107-IF('📋 سجل الأصول'!I107="",0,'📋 سجل الأصول'!I107))*'📋 سجل الأصول'!J107/365*MAX(0,MIN(EOMONTH(DATE(2026,10,1),0),IF('📋 سجل الأصول'!M107="",DATE(9999,12,31),'📋 سجل الأصول'!M107))-'📋 سجل الأصول'!G107+1))-MIN(('📋 سجل الأصول'!H107-IF('📋 سجل الأصول'!I107="",0,'📋 سجل الأصول'!I107)),('📋 سجل الأصول'!H107-IF('📋 سجل الأصول'!I107="",0,'📋 سجل الأصول'!I107))*'📋 سجل الأصول'!J107/365*MAX(0,MIN(EOMONTH(DATE(2026,10,1),-1),IF('📋 سجل الأصول'!M107="",DATE(9999,12,31),'📋 سجل الأصول'!M107))-'📋 سجل الأصول'!G107+1))),0))</f>
        <v/>
      </c>
      <c r="Q107" s="25" t="str">
        <f>IF('📋 سجل الأصول'!C107="","",IFERROR(MAX(0,MIN(('📋 سجل الأصول'!H107-IF('📋 سجل الأصول'!I107="",0,'📋 سجل الأصول'!I107)),('📋 سجل الأصول'!H107-IF('📋 سجل الأصول'!I107="",0,'📋 سجل الأصول'!I107))*'📋 سجل الأصول'!J107/365*MAX(0,MIN(EOMONTH(DATE(2026,11,1),0),IF('📋 سجل الأصول'!M107="",DATE(9999,12,31),'📋 سجل الأصول'!M107))-'📋 سجل الأصول'!G107+1))-MIN(('📋 سجل الأصول'!H107-IF('📋 سجل الأصول'!I107="",0,'📋 سجل الأصول'!I107)),('📋 سجل الأصول'!H107-IF('📋 سجل الأصول'!I107="",0,'📋 سجل الأصول'!I107))*'📋 سجل الأصول'!J107/365*MAX(0,MIN(EOMONTH(DATE(2026,11,1),-1),IF('📋 سجل الأصول'!M107="",DATE(9999,12,31),'📋 سجل الأصول'!M107))-'📋 سجل الأصول'!G107+1))),0))</f>
        <v/>
      </c>
      <c r="R107" s="25" t="str">
        <f>IF('📋 سجل الأصول'!C107="","",IFERROR(MAX(0,MIN(('📋 سجل الأصول'!H107-IF('📋 سجل الأصول'!I107="",0,'📋 سجل الأصول'!I107)),('📋 سجل الأصول'!H107-IF('📋 سجل الأصول'!I107="",0,'📋 سجل الأصول'!I107))*'📋 سجل الأصول'!J107/365*MAX(0,MIN(EOMONTH(DATE(2026,12,1),0),IF('📋 سجل الأصول'!M107="",DATE(9999,12,31),'📋 سجل الأصول'!M107))-'📋 سجل الأصول'!G107+1))-MIN(('📋 سجل الأصول'!H107-IF('📋 سجل الأصول'!I107="",0,'📋 سجل الأصول'!I107)),('📋 سجل الأصول'!H107-IF('📋 سجل الأصول'!I107="",0,'📋 سجل الأصول'!I107))*'📋 سجل الأصول'!J107/365*MAX(0,MIN(EOMONTH(DATE(2026,12,1),-1),IF('📋 سجل الأصول'!M107="",DATE(9999,12,31),'📋 سجل الأصول'!M107))-'📋 سجل الأصول'!G107+1))),0))</f>
        <v/>
      </c>
    </row>
    <row r="108" spans="1:18" ht="24.75" customHeight="1" x14ac:dyDescent="0.25">
      <c r="A108" s="26" t="str">
        <f>IF('📋 سجل الأصول'!C108="","",'📋 سجل الأصول'!A108)</f>
        <v/>
      </c>
      <c r="B108" s="26" t="str">
        <f>IF('📋 سجل الأصول'!C108="","",'📋 سجل الأصول'!B108)</f>
        <v/>
      </c>
      <c r="C108" s="38" t="str">
        <f>IF('📋 سجل الأصول'!C108="","",'📋 سجل الأصول'!C108)</f>
        <v/>
      </c>
      <c r="D108" s="26" t="str">
        <f>IF('📋 سجل الأصول'!C108="","",'📋 سجل الأصول'!E108)</f>
        <v/>
      </c>
      <c r="E108" s="39" t="str">
        <f>IF('📋 سجل الأصول'!C108="","",'📋 سجل الأصول'!G108)</f>
        <v/>
      </c>
      <c r="F108" s="33" t="str">
        <f>IF('📋 سجل الأصول'!C108="","",'📋 سجل الأصول'!H108)</f>
        <v/>
      </c>
      <c r="G108" s="33" t="str">
        <f>IF('📋 سجل الأصول'!C108="","",IFERROR(MAX(0,MIN(('📋 سجل الأصول'!H108-IF('📋 سجل الأصول'!I108="",0,'📋 سجل الأصول'!I108)),('📋 سجل الأصول'!H108-IF('📋 سجل الأصول'!I108="",0,'📋 سجل الأصول'!I108))*'📋 سجل الأصول'!J108/365*MAX(0,MIN(EOMONTH(DATE(2026,1,1),0),IF('📋 سجل الأصول'!M108="",DATE(9999,12,31),'📋 سجل الأصول'!M108))-'📋 سجل الأصول'!G108+1))-MIN(('📋 سجل الأصول'!H108-IF('📋 سجل الأصول'!I108="",0,'📋 سجل الأصول'!I108)),('📋 سجل الأصول'!H108-IF('📋 سجل الأصول'!I108="",0,'📋 سجل الأصول'!I108))*'📋 سجل الأصول'!J108/365*MAX(0,MIN(EOMONTH(DATE(2026,1,1),-1),IF('📋 سجل الأصول'!M108="",DATE(9999,12,31),'📋 سجل الأصول'!M108))-'📋 سجل الأصول'!G108+1))),0))</f>
        <v/>
      </c>
      <c r="H108" s="33" t="str">
        <f>IF('📋 سجل الأصول'!C108="","",IFERROR(MAX(0,MIN(('📋 سجل الأصول'!H108-IF('📋 سجل الأصول'!I108="",0,'📋 سجل الأصول'!I108)),('📋 سجل الأصول'!H108-IF('📋 سجل الأصول'!I108="",0,'📋 سجل الأصول'!I108))*'📋 سجل الأصول'!J108/365*MAX(0,MIN(EOMONTH(DATE(2026,2,1),0),IF('📋 سجل الأصول'!M108="",DATE(9999,12,31),'📋 سجل الأصول'!M108))-'📋 سجل الأصول'!G108+1))-MIN(('📋 سجل الأصول'!H108-IF('📋 سجل الأصول'!I108="",0,'📋 سجل الأصول'!I108)),('📋 سجل الأصول'!H108-IF('📋 سجل الأصول'!I108="",0,'📋 سجل الأصول'!I108))*'📋 سجل الأصول'!J108/365*MAX(0,MIN(EOMONTH(DATE(2026,2,1),-1),IF('📋 سجل الأصول'!M108="",DATE(9999,12,31),'📋 سجل الأصول'!M108))-'📋 سجل الأصول'!G108+1))),0))</f>
        <v/>
      </c>
      <c r="I108" s="33" t="str">
        <f>IF('📋 سجل الأصول'!C108="","",IFERROR(MAX(0,MIN(('📋 سجل الأصول'!H108-IF('📋 سجل الأصول'!I108="",0,'📋 سجل الأصول'!I108)),('📋 سجل الأصول'!H108-IF('📋 سجل الأصول'!I108="",0,'📋 سجل الأصول'!I108))*'📋 سجل الأصول'!J108/365*MAX(0,MIN(EOMONTH(DATE(2026,3,1),0),IF('📋 سجل الأصول'!M108="",DATE(9999,12,31),'📋 سجل الأصول'!M108))-'📋 سجل الأصول'!G108+1))-MIN(('📋 سجل الأصول'!H108-IF('📋 سجل الأصول'!I108="",0,'📋 سجل الأصول'!I108)),('📋 سجل الأصول'!H108-IF('📋 سجل الأصول'!I108="",0,'📋 سجل الأصول'!I108))*'📋 سجل الأصول'!J108/365*MAX(0,MIN(EOMONTH(DATE(2026,3,1),-1),IF('📋 سجل الأصول'!M108="",DATE(9999,12,31),'📋 سجل الأصول'!M108))-'📋 سجل الأصول'!G108+1))),0))</f>
        <v/>
      </c>
      <c r="J108" s="33" t="str">
        <f>IF('📋 سجل الأصول'!C108="","",IFERROR(MAX(0,MIN(('📋 سجل الأصول'!H108-IF('📋 سجل الأصول'!I108="",0,'📋 سجل الأصول'!I108)),('📋 سجل الأصول'!H108-IF('📋 سجل الأصول'!I108="",0,'📋 سجل الأصول'!I108))*'📋 سجل الأصول'!J108/365*MAX(0,MIN(EOMONTH(DATE(2026,4,1),0),IF('📋 سجل الأصول'!M108="",DATE(9999,12,31),'📋 سجل الأصول'!M108))-'📋 سجل الأصول'!G108+1))-MIN(('📋 سجل الأصول'!H108-IF('📋 سجل الأصول'!I108="",0,'📋 سجل الأصول'!I108)),('📋 سجل الأصول'!H108-IF('📋 سجل الأصول'!I108="",0,'📋 سجل الأصول'!I108))*'📋 سجل الأصول'!J108/365*MAX(0,MIN(EOMONTH(DATE(2026,4,1),-1),IF('📋 سجل الأصول'!M108="",DATE(9999,12,31),'📋 سجل الأصول'!M108))-'📋 سجل الأصول'!G108+1))),0))</f>
        <v/>
      </c>
      <c r="K108" s="33" t="str">
        <f>IF('📋 سجل الأصول'!C108="","",IFERROR(MAX(0,MIN(('📋 سجل الأصول'!H108-IF('📋 سجل الأصول'!I108="",0,'📋 سجل الأصول'!I108)),('📋 سجل الأصول'!H108-IF('📋 سجل الأصول'!I108="",0,'📋 سجل الأصول'!I108))*'📋 سجل الأصول'!J108/365*MAX(0,MIN(EOMONTH(DATE(2026,5,1),0),IF('📋 سجل الأصول'!M108="",DATE(9999,12,31),'📋 سجل الأصول'!M108))-'📋 سجل الأصول'!G108+1))-MIN(('📋 سجل الأصول'!H108-IF('📋 سجل الأصول'!I108="",0,'📋 سجل الأصول'!I108)),('📋 سجل الأصول'!H108-IF('📋 سجل الأصول'!I108="",0,'📋 سجل الأصول'!I108))*'📋 سجل الأصول'!J108/365*MAX(0,MIN(EOMONTH(DATE(2026,5,1),-1),IF('📋 سجل الأصول'!M108="",DATE(9999,12,31),'📋 سجل الأصول'!M108))-'📋 سجل الأصول'!G108+1))),0))</f>
        <v/>
      </c>
      <c r="L108" s="33" t="str">
        <f>IF('📋 سجل الأصول'!C108="","",IFERROR(MAX(0,MIN(('📋 سجل الأصول'!H108-IF('📋 سجل الأصول'!I108="",0,'📋 سجل الأصول'!I108)),('📋 سجل الأصول'!H108-IF('📋 سجل الأصول'!I108="",0,'📋 سجل الأصول'!I108))*'📋 سجل الأصول'!J108/365*MAX(0,MIN(EOMONTH(DATE(2026,6,1),0),IF('📋 سجل الأصول'!M108="",DATE(9999,12,31),'📋 سجل الأصول'!M108))-'📋 سجل الأصول'!G108+1))-MIN(('📋 سجل الأصول'!H108-IF('📋 سجل الأصول'!I108="",0,'📋 سجل الأصول'!I108)),('📋 سجل الأصول'!H108-IF('📋 سجل الأصول'!I108="",0,'📋 سجل الأصول'!I108))*'📋 سجل الأصول'!J108/365*MAX(0,MIN(EOMONTH(DATE(2026,6,1),-1),IF('📋 سجل الأصول'!M108="",DATE(9999,12,31),'📋 سجل الأصول'!M108))-'📋 سجل الأصول'!G108+1))),0))</f>
        <v/>
      </c>
      <c r="M108" s="33" t="str">
        <f>IF('📋 سجل الأصول'!C108="","",IFERROR(MAX(0,MIN(('📋 سجل الأصول'!H108-IF('📋 سجل الأصول'!I108="",0,'📋 سجل الأصول'!I108)),('📋 سجل الأصول'!H108-IF('📋 سجل الأصول'!I108="",0,'📋 سجل الأصول'!I108))*'📋 سجل الأصول'!J108/365*MAX(0,MIN(EOMONTH(DATE(2026,7,1),0),IF('📋 سجل الأصول'!M108="",DATE(9999,12,31),'📋 سجل الأصول'!M108))-'📋 سجل الأصول'!G108+1))-MIN(('📋 سجل الأصول'!H108-IF('📋 سجل الأصول'!I108="",0,'📋 سجل الأصول'!I108)),('📋 سجل الأصول'!H108-IF('📋 سجل الأصول'!I108="",0,'📋 سجل الأصول'!I108))*'📋 سجل الأصول'!J108/365*MAX(0,MIN(EOMONTH(DATE(2026,7,1),-1),IF('📋 سجل الأصول'!M108="",DATE(9999,12,31),'📋 سجل الأصول'!M108))-'📋 سجل الأصول'!G108+1))),0))</f>
        <v/>
      </c>
      <c r="N108" s="33" t="str">
        <f>IF('📋 سجل الأصول'!C108="","",IFERROR(MAX(0,MIN(('📋 سجل الأصول'!H108-IF('📋 سجل الأصول'!I108="",0,'📋 سجل الأصول'!I108)),('📋 سجل الأصول'!H108-IF('📋 سجل الأصول'!I108="",0,'📋 سجل الأصول'!I108))*'📋 سجل الأصول'!J108/365*MAX(0,MIN(EOMONTH(DATE(2026,8,1),0),IF('📋 سجل الأصول'!M108="",DATE(9999,12,31),'📋 سجل الأصول'!M108))-'📋 سجل الأصول'!G108+1))-MIN(('📋 سجل الأصول'!H108-IF('📋 سجل الأصول'!I108="",0,'📋 سجل الأصول'!I108)),('📋 سجل الأصول'!H108-IF('📋 سجل الأصول'!I108="",0,'📋 سجل الأصول'!I108))*'📋 سجل الأصول'!J108/365*MAX(0,MIN(EOMONTH(DATE(2026,8,1),-1),IF('📋 سجل الأصول'!M108="",DATE(9999,12,31),'📋 سجل الأصول'!M108))-'📋 سجل الأصول'!G108+1))),0))</f>
        <v/>
      </c>
      <c r="O108" s="33" t="str">
        <f>IF('📋 سجل الأصول'!C108="","",IFERROR(MAX(0,MIN(('📋 سجل الأصول'!H108-IF('📋 سجل الأصول'!I108="",0,'📋 سجل الأصول'!I108)),('📋 سجل الأصول'!H108-IF('📋 سجل الأصول'!I108="",0,'📋 سجل الأصول'!I108))*'📋 سجل الأصول'!J108/365*MAX(0,MIN(EOMONTH(DATE(2026,9,1),0),IF('📋 سجل الأصول'!M108="",DATE(9999,12,31),'📋 سجل الأصول'!M108))-'📋 سجل الأصول'!G108+1))-MIN(('📋 سجل الأصول'!H108-IF('📋 سجل الأصول'!I108="",0,'📋 سجل الأصول'!I108)),('📋 سجل الأصول'!H108-IF('📋 سجل الأصول'!I108="",0,'📋 سجل الأصول'!I108))*'📋 سجل الأصول'!J108/365*MAX(0,MIN(EOMONTH(DATE(2026,9,1),-1),IF('📋 سجل الأصول'!M108="",DATE(9999,12,31),'📋 سجل الأصول'!M108))-'📋 سجل الأصول'!G108+1))),0))</f>
        <v/>
      </c>
      <c r="P108" s="33" t="str">
        <f>IF('📋 سجل الأصول'!C108="","",IFERROR(MAX(0,MIN(('📋 سجل الأصول'!H108-IF('📋 سجل الأصول'!I108="",0,'📋 سجل الأصول'!I108)),('📋 سجل الأصول'!H108-IF('📋 سجل الأصول'!I108="",0,'📋 سجل الأصول'!I108))*'📋 سجل الأصول'!J108/365*MAX(0,MIN(EOMONTH(DATE(2026,10,1),0),IF('📋 سجل الأصول'!M108="",DATE(9999,12,31),'📋 سجل الأصول'!M108))-'📋 سجل الأصول'!G108+1))-MIN(('📋 سجل الأصول'!H108-IF('📋 سجل الأصول'!I108="",0,'📋 سجل الأصول'!I108)),('📋 سجل الأصول'!H108-IF('📋 سجل الأصول'!I108="",0,'📋 سجل الأصول'!I108))*'📋 سجل الأصول'!J108/365*MAX(0,MIN(EOMONTH(DATE(2026,10,1),-1),IF('📋 سجل الأصول'!M108="",DATE(9999,12,31),'📋 سجل الأصول'!M108))-'📋 سجل الأصول'!G108+1))),0))</f>
        <v/>
      </c>
      <c r="Q108" s="33" t="str">
        <f>IF('📋 سجل الأصول'!C108="","",IFERROR(MAX(0,MIN(('📋 سجل الأصول'!H108-IF('📋 سجل الأصول'!I108="",0,'📋 سجل الأصول'!I108)),('📋 سجل الأصول'!H108-IF('📋 سجل الأصول'!I108="",0,'📋 سجل الأصول'!I108))*'📋 سجل الأصول'!J108/365*MAX(0,MIN(EOMONTH(DATE(2026,11,1),0),IF('📋 سجل الأصول'!M108="",DATE(9999,12,31),'📋 سجل الأصول'!M108))-'📋 سجل الأصول'!G108+1))-MIN(('📋 سجل الأصول'!H108-IF('📋 سجل الأصول'!I108="",0,'📋 سجل الأصول'!I108)),('📋 سجل الأصول'!H108-IF('📋 سجل الأصول'!I108="",0,'📋 سجل الأصول'!I108))*'📋 سجل الأصول'!J108/365*MAX(0,MIN(EOMONTH(DATE(2026,11,1),-1),IF('📋 سجل الأصول'!M108="",DATE(9999,12,31),'📋 سجل الأصول'!M108))-'📋 سجل الأصول'!G108+1))),0))</f>
        <v/>
      </c>
      <c r="R108" s="33" t="str">
        <f>IF('📋 سجل الأصول'!C108="","",IFERROR(MAX(0,MIN(('📋 سجل الأصول'!H108-IF('📋 سجل الأصول'!I108="",0,'📋 سجل الأصول'!I108)),('📋 سجل الأصول'!H108-IF('📋 سجل الأصول'!I108="",0,'📋 سجل الأصول'!I108))*'📋 سجل الأصول'!J108/365*MAX(0,MIN(EOMONTH(DATE(2026,12,1),0),IF('📋 سجل الأصول'!M108="",DATE(9999,12,31),'📋 سجل الأصول'!M108))-'📋 سجل الأصول'!G108+1))-MIN(('📋 سجل الأصول'!H108-IF('📋 سجل الأصول'!I108="",0,'📋 سجل الأصول'!I108)),('📋 سجل الأصول'!H108-IF('📋 سجل الأصول'!I108="",0,'📋 سجل الأصول'!I108))*'📋 سجل الأصول'!J108/365*MAX(0,MIN(EOMONTH(DATE(2026,12,1),-1),IF('📋 سجل الأصول'!M108="",DATE(9999,12,31),'📋 سجل الأصول'!M108))-'📋 سجل الأصول'!G108+1))),0))</f>
        <v/>
      </c>
    </row>
    <row r="109" spans="1:18" ht="24.75" customHeight="1" x14ac:dyDescent="0.25">
      <c r="A109" s="18" t="str">
        <f>IF('📋 سجل الأصول'!C109="","",'📋 سجل الأصول'!A109)</f>
        <v/>
      </c>
      <c r="B109" s="18" t="str">
        <f>IF('📋 سجل الأصول'!C109="","",'📋 سجل الأصول'!B109)</f>
        <v/>
      </c>
      <c r="C109" s="36" t="str">
        <f>IF('📋 سجل الأصول'!C109="","",'📋 سجل الأصول'!C109)</f>
        <v/>
      </c>
      <c r="D109" s="18" t="str">
        <f>IF('📋 سجل الأصول'!C109="","",'📋 سجل الأصول'!E109)</f>
        <v/>
      </c>
      <c r="E109" s="37" t="str">
        <f>IF('📋 سجل الأصول'!C109="","",'📋 سجل الأصول'!G109)</f>
        <v/>
      </c>
      <c r="F109" s="25" t="str">
        <f>IF('📋 سجل الأصول'!C109="","",'📋 سجل الأصول'!H109)</f>
        <v/>
      </c>
      <c r="G109" s="25" t="str">
        <f>IF('📋 سجل الأصول'!C109="","",IFERROR(MAX(0,MIN(('📋 سجل الأصول'!H109-IF('📋 سجل الأصول'!I109="",0,'📋 سجل الأصول'!I109)),('📋 سجل الأصول'!H109-IF('📋 سجل الأصول'!I109="",0,'📋 سجل الأصول'!I109))*'📋 سجل الأصول'!J109/365*MAX(0,MIN(EOMONTH(DATE(2026,1,1),0),IF('📋 سجل الأصول'!M109="",DATE(9999,12,31),'📋 سجل الأصول'!M109))-'📋 سجل الأصول'!G109+1))-MIN(('📋 سجل الأصول'!H109-IF('📋 سجل الأصول'!I109="",0,'📋 سجل الأصول'!I109)),('📋 سجل الأصول'!H109-IF('📋 سجل الأصول'!I109="",0,'📋 سجل الأصول'!I109))*'📋 سجل الأصول'!J109/365*MAX(0,MIN(EOMONTH(DATE(2026,1,1),-1),IF('📋 سجل الأصول'!M109="",DATE(9999,12,31),'📋 سجل الأصول'!M109))-'📋 سجل الأصول'!G109+1))),0))</f>
        <v/>
      </c>
      <c r="H109" s="25" t="str">
        <f>IF('📋 سجل الأصول'!C109="","",IFERROR(MAX(0,MIN(('📋 سجل الأصول'!H109-IF('📋 سجل الأصول'!I109="",0,'📋 سجل الأصول'!I109)),('📋 سجل الأصول'!H109-IF('📋 سجل الأصول'!I109="",0,'📋 سجل الأصول'!I109))*'📋 سجل الأصول'!J109/365*MAX(0,MIN(EOMONTH(DATE(2026,2,1),0),IF('📋 سجل الأصول'!M109="",DATE(9999,12,31),'📋 سجل الأصول'!M109))-'📋 سجل الأصول'!G109+1))-MIN(('📋 سجل الأصول'!H109-IF('📋 سجل الأصول'!I109="",0,'📋 سجل الأصول'!I109)),('📋 سجل الأصول'!H109-IF('📋 سجل الأصول'!I109="",0,'📋 سجل الأصول'!I109))*'📋 سجل الأصول'!J109/365*MAX(0,MIN(EOMONTH(DATE(2026,2,1),-1),IF('📋 سجل الأصول'!M109="",DATE(9999,12,31),'📋 سجل الأصول'!M109))-'📋 سجل الأصول'!G109+1))),0))</f>
        <v/>
      </c>
      <c r="I109" s="25" t="str">
        <f>IF('📋 سجل الأصول'!C109="","",IFERROR(MAX(0,MIN(('📋 سجل الأصول'!H109-IF('📋 سجل الأصول'!I109="",0,'📋 سجل الأصول'!I109)),('📋 سجل الأصول'!H109-IF('📋 سجل الأصول'!I109="",0,'📋 سجل الأصول'!I109))*'📋 سجل الأصول'!J109/365*MAX(0,MIN(EOMONTH(DATE(2026,3,1),0),IF('📋 سجل الأصول'!M109="",DATE(9999,12,31),'📋 سجل الأصول'!M109))-'📋 سجل الأصول'!G109+1))-MIN(('📋 سجل الأصول'!H109-IF('📋 سجل الأصول'!I109="",0,'📋 سجل الأصول'!I109)),('📋 سجل الأصول'!H109-IF('📋 سجل الأصول'!I109="",0,'📋 سجل الأصول'!I109))*'📋 سجل الأصول'!J109/365*MAX(0,MIN(EOMONTH(DATE(2026,3,1),-1),IF('📋 سجل الأصول'!M109="",DATE(9999,12,31),'📋 سجل الأصول'!M109))-'📋 سجل الأصول'!G109+1))),0))</f>
        <v/>
      </c>
      <c r="J109" s="25" t="str">
        <f>IF('📋 سجل الأصول'!C109="","",IFERROR(MAX(0,MIN(('📋 سجل الأصول'!H109-IF('📋 سجل الأصول'!I109="",0,'📋 سجل الأصول'!I109)),('📋 سجل الأصول'!H109-IF('📋 سجل الأصول'!I109="",0,'📋 سجل الأصول'!I109))*'📋 سجل الأصول'!J109/365*MAX(0,MIN(EOMONTH(DATE(2026,4,1),0),IF('📋 سجل الأصول'!M109="",DATE(9999,12,31),'📋 سجل الأصول'!M109))-'📋 سجل الأصول'!G109+1))-MIN(('📋 سجل الأصول'!H109-IF('📋 سجل الأصول'!I109="",0,'📋 سجل الأصول'!I109)),('📋 سجل الأصول'!H109-IF('📋 سجل الأصول'!I109="",0,'📋 سجل الأصول'!I109))*'📋 سجل الأصول'!J109/365*MAX(0,MIN(EOMONTH(DATE(2026,4,1),-1),IF('📋 سجل الأصول'!M109="",DATE(9999,12,31),'📋 سجل الأصول'!M109))-'📋 سجل الأصول'!G109+1))),0))</f>
        <v/>
      </c>
      <c r="K109" s="25" t="str">
        <f>IF('📋 سجل الأصول'!C109="","",IFERROR(MAX(0,MIN(('📋 سجل الأصول'!H109-IF('📋 سجل الأصول'!I109="",0,'📋 سجل الأصول'!I109)),('📋 سجل الأصول'!H109-IF('📋 سجل الأصول'!I109="",0,'📋 سجل الأصول'!I109))*'📋 سجل الأصول'!J109/365*MAX(0,MIN(EOMONTH(DATE(2026,5,1),0),IF('📋 سجل الأصول'!M109="",DATE(9999,12,31),'📋 سجل الأصول'!M109))-'📋 سجل الأصول'!G109+1))-MIN(('📋 سجل الأصول'!H109-IF('📋 سجل الأصول'!I109="",0,'📋 سجل الأصول'!I109)),('📋 سجل الأصول'!H109-IF('📋 سجل الأصول'!I109="",0,'📋 سجل الأصول'!I109))*'📋 سجل الأصول'!J109/365*MAX(0,MIN(EOMONTH(DATE(2026,5,1),-1),IF('📋 سجل الأصول'!M109="",DATE(9999,12,31),'📋 سجل الأصول'!M109))-'📋 سجل الأصول'!G109+1))),0))</f>
        <v/>
      </c>
      <c r="L109" s="25" t="str">
        <f>IF('📋 سجل الأصول'!C109="","",IFERROR(MAX(0,MIN(('📋 سجل الأصول'!H109-IF('📋 سجل الأصول'!I109="",0,'📋 سجل الأصول'!I109)),('📋 سجل الأصول'!H109-IF('📋 سجل الأصول'!I109="",0,'📋 سجل الأصول'!I109))*'📋 سجل الأصول'!J109/365*MAX(0,MIN(EOMONTH(DATE(2026,6,1),0),IF('📋 سجل الأصول'!M109="",DATE(9999,12,31),'📋 سجل الأصول'!M109))-'📋 سجل الأصول'!G109+1))-MIN(('📋 سجل الأصول'!H109-IF('📋 سجل الأصول'!I109="",0,'📋 سجل الأصول'!I109)),('📋 سجل الأصول'!H109-IF('📋 سجل الأصول'!I109="",0,'📋 سجل الأصول'!I109))*'📋 سجل الأصول'!J109/365*MAX(0,MIN(EOMONTH(DATE(2026,6,1),-1),IF('📋 سجل الأصول'!M109="",DATE(9999,12,31),'📋 سجل الأصول'!M109))-'📋 سجل الأصول'!G109+1))),0))</f>
        <v/>
      </c>
      <c r="M109" s="25" t="str">
        <f>IF('📋 سجل الأصول'!C109="","",IFERROR(MAX(0,MIN(('📋 سجل الأصول'!H109-IF('📋 سجل الأصول'!I109="",0,'📋 سجل الأصول'!I109)),('📋 سجل الأصول'!H109-IF('📋 سجل الأصول'!I109="",0,'📋 سجل الأصول'!I109))*'📋 سجل الأصول'!J109/365*MAX(0,MIN(EOMONTH(DATE(2026,7,1),0),IF('📋 سجل الأصول'!M109="",DATE(9999,12,31),'📋 سجل الأصول'!M109))-'📋 سجل الأصول'!G109+1))-MIN(('📋 سجل الأصول'!H109-IF('📋 سجل الأصول'!I109="",0,'📋 سجل الأصول'!I109)),('📋 سجل الأصول'!H109-IF('📋 سجل الأصول'!I109="",0,'📋 سجل الأصول'!I109))*'📋 سجل الأصول'!J109/365*MAX(0,MIN(EOMONTH(DATE(2026,7,1),-1),IF('📋 سجل الأصول'!M109="",DATE(9999,12,31),'📋 سجل الأصول'!M109))-'📋 سجل الأصول'!G109+1))),0))</f>
        <v/>
      </c>
      <c r="N109" s="25" t="str">
        <f>IF('📋 سجل الأصول'!C109="","",IFERROR(MAX(0,MIN(('📋 سجل الأصول'!H109-IF('📋 سجل الأصول'!I109="",0,'📋 سجل الأصول'!I109)),('📋 سجل الأصول'!H109-IF('📋 سجل الأصول'!I109="",0,'📋 سجل الأصول'!I109))*'📋 سجل الأصول'!J109/365*MAX(0,MIN(EOMONTH(DATE(2026,8,1),0),IF('📋 سجل الأصول'!M109="",DATE(9999,12,31),'📋 سجل الأصول'!M109))-'📋 سجل الأصول'!G109+1))-MIN(('📋 سجل الأصول'!H109-IF('📋 سجل الأصول'!I109="",0,'📋 سجل الأصول'!I109)),('📋 سجل الأصول'!H109-IF('📋 سجل الأصول'!I109="",0,'📋 سجل الأصول'!I109))*'📋 سجل الأصول'!J109/365*MAX(0,MIN(EOMONTH(DATE(2026,8,1),-1),IF('📋 سجل الأصول'!M109="",DATE(9999,12,31),'📋 سجل الأصول'!M109))-'📋 سجل الأصول'!G109+1))),0))</f>
        <v/>
      </c>
      <c r="O109" s="25" t="str">
        <f>IF('📋 سجل الأصول'!C109="","",IFERROR(MAX(0,MIN(('📋 سجل الأصول'!H109-IF('📋 سجل الأصول'!I109="",0,'📋 سجل الأصول'!I109)),('📋 سجل الأصول'!H109-IF('📋 سجل الأصول'!I109="",0,'📋 سجل الأصول'!I109))*'📋 سجل الأصول'!J109/365*MAX(0,MIN(EOMONTH(DATE(2026,9,1),0),IF('📋 سجل الأصول'!M109="",DATE(9999,12,31),'📋 سجل الأصول'!M109))-'📋 سجل الأصول'!G109+1))-MIN(('📋 سجل الأصول'!H109-IF('📋 سجل الأصول'!I109="",0,'📋 سجل الأصول'!I109)),('📋 سجل الأصول'!H109-IF('📋 سجل الأصول'!I109="",0,'📋 سجل الأصول'!I109))*'📋 سجل الأصول'!J109/365*MAX(0,MIN(EOMONTH(DATE(2026,9,1),-1),IF('📋 سجل الأصول'!M109="",DATE(9999,12,31),'📋 سجل الأصول'!M109))-'📋 سجل الأصول'!G109+1))),0))</f>
        <v/>
      </c>
      <c r="P109" s="25" t="str">
        <f>IF('📋 سجل الأصول'!C109="","",IFERROR(MAX(0,MIN(('📋 سجل الأصول'!H109-IF('📋 سجل الأصول'!I109="",0,'📋 سجل الأصول'!I109)),('📋 سجل الأصول'!H109-IF('📋 سجل الأصول'!I109="",0,'📋 سجل الأصول'!I109))*'📋 سجل الأصول'!J109/365*MAX(0,MIN(EOMONTH(DATE(2026,10,1),0),IF('📋 سجل الأصول'!M109="",DATE(9999,12,31),'📋 سجل الأصول'!M109))-'📋 سجل الأصول'!G109+1))-MIN(('📋 سجل الأصول'!H109-IF('📋 سجل الأصول'!I109="",0,'📋 سجل الأصول'!I109)),('📋 سجل الأصول'!H109-IF('📋 سجل الأصول'!I109="",0,'📋 سجل الأصول'!I109))*'📋 سجل الأصول'!J109/365*MAX(0,MIN(EOMONTH(DATE(2026,10,1),-1),IF('📋 سجل الأصول'!M109="",DATE(9999,12,31),'📋 سجل الأصول'!M109))-'📋 سجل الأصول'!G109+1))),0))</f>
        <v/>
      </c>
      <c r="Q109" s="25" t="str">
        <f>IF('📋 سجل الأصول'!C109="","",IFERROR(MAX(0,MIN(('📋 سجل الأصول'!H109-IF('📋 سجل الأصول'!I109="",0,'📋 سجل الأصول'!I109)),('📋 سجل الأصول'!H109-IF('📋 سجل الأصول'!I109="",0,'📋 سجل الأصول'!I109))*'📋 سجل الأصول'!J109/365*MAX(0,MIN(EOMONTH(DATE(2026,11,1),0),IF('📋 سجل الأصول'!M109="",DATE(9999,12,31),'📋 سجل الأصول'!M109))-'📋 سجل الأصول'!G109+1))-MIN(('📋 سجل الأصول'!H109-IF('📋 سجل الأصول'!I109="",0,'📋 سجل الأصول'!I109)),('📋 سجل الأصول'!H109-IF('📋 سجل الأصول'!I109="",0,'📋 سجل الأصول'!I109))*'📋 سجل الأصول'!J109/365*MAX(0,MIN(EOMONTH(DATE(2026,11,1),-1),IF('📋 سجل الأصول'!M109="",DATE(9999,12,31),'📋 سجل الأصول'!M109))-'📋 سجل الأصول'!G109+1))),0))</f>
        <v/>
      </c>
      <c r="R109" s="25" t="str">
        <f>IF('📋 سجل الأصول'!C109="","",IFERROR(MAX(0,MIN(('📋 سجل الأصول'!H109-IF('📋 سجل الأصول'!I109="",0,'📋 سجل الأصول'!I109)),('📋 سجل الأصول'!H109-IF('📋 سجل الأصول'!I109="",0,'📋 سجل الأصول'!I109))*'📋 سجل الأصول'!J109/365*MAX(0,MIN(EOMONTH(DATE(2026,12,1),0),IF('📋 سجل الأصول'!M109="",DATE(9999,12,31),'📋 سجل الأصول'!M109))-'📋 سجل الأصول'!G109+1))-MIN(('📋 سجل الأصول'!H109-IF('📋 سجل الأصول'!I109="",0,'📋 سجل الأصول'!I109)),('📋 سجل الأصول'!H109-IF('📋 سجل الأصول'!I109="",0,'📋 سجل الأصول'!I109))*'📋 سجل الأصول'!J109/365*MAX(0,MIN(EOMONTH(DATE(2026,12,1),-1),IF('📋 سجل الأصول'!M109="",DATE(9999,12,31),'📋 سجل الأصول'!M109))-'📋 سجل الأصول'!G109+1))),0))</f>
        <v/>
      </c>
    </row>
    <row r="110" spans="1:18" ht="24.75" customHeight="1" x14ac:dyDescent="0.25">
      <c r="A110" s="26" t="str">
        <f>IF('📋 سجل الأصول'!C110="","",'📋 سجل الأصول'!A110)</f>
        <v/>
      </c>
      <c r="B110" s="26" t="str">
        <f>IF('📋 سجل الأصول'!C110="","",'📋 سجل الأصول'!B110)</f>
        <v/>
      </c>
      <c r="C110" s="38" t="str">
        <f>IF('📋 سجل الأصول'!C110="","",'📋 سجل الأصول'!C110)</f>
        <v/>
      </c>
      <c r="D110" s="26" t="str">
        <f>IF('📋 سجل الأصول'!C110="","",'📋 سجل الأصول'!E110)</f>
        <v/>
      </c>
      <c r="E110" s="39" t="str">
        <f>IF('📋 سجل الأصول'!C110="","",'📋 سجل الأصول'!G110)</f>
        <v/>
      </c>
      <c r="F110" s="33" t="str">
        <f>IF('📋 سجل الأصول'!C110="","",'📋 سجل الأصول'!H110)</f>
        <v/>
      </c>
      <c r="G110" s="33" t="str">
        <f>IF('📋 سجل الأصول'!C110="","",IFERROR(MAX(0,MIN(('📋 سجل الأصول'!H110-IF('📋 سجل الأصول'!I110="",0,'📋 سجل الأصول'!I110)),('📋 سجل الأصول'!H110-IF('📋 سجل الأصول'!I110="",0,'📋 سجل الأصول'!I110))*'📋 سجل الأصول'!J110/365*MAX(0,MIN(EOMONTH(DATE(2026,1,1),0),IF('📋 سجل الأصول'!M110="",DATE(9999,12,31),'📋 سجل الأصول'!M110))-'📋 سجل الأصول'!G110+1))-MIN(('📋 سجل الأصول'!H110-IF('📋 سجل الأصول'!I110="",0,'📋 سجل الأصول'!I110)),('📋 سجل الأصول'!H110-IF('📋 سجل الأصول'!I110="",0,'📋 سجل الأصول'!I110))*'📋 سجل الأصول'!J110/365*MAX(0,MIN(EOMONTH(DATE(2026,1,1),-1),IF('📋 سجل الأصول'!M110="",DATE(9999,12,31),'📋 سجل الأصول'!M110))-'📋 سجل الأصول'!G110+1))),0))</f>
        <v/>
      </c>
      <c r="H110" s="33" t="str">
        <f>IF('📋 سجل الأصول'!C110="","",IFERROR(MAX(0,MIN(('📋 سجل الأصول'!H110-IF('📋 سجل الأصول'!I110="",0,'📋 سجل الأصول'!I110)),('📋 سجل الأصول'!H110-IF('📋 سجل الأصول'!I110="",0,'📋 سجل الأصول'!I110))*'📋 سجل الأصول'!J110/365*MAX(0,MIN(EOMONTH(DATE(2026,2,1),0),IF('📋 سجل الأصول'!M110="",DATE(9999,12,31),'📋 سجل الأصول'!M110))-'📋 سجل الأصول'!G110+1))-MIN(('📋 سجل الأصول'!H110-IF('📋 سجل الأصول'!I110="",0,'📋 سجل الأصول'!I110)),('📋 سجل الأصول'!H110-IF('📋 سجل الأصول'!I110="",0,'📋 سجل الأصول'!I110))*'📋 سجل الأصول'!J110/365*MAX(0,MIN(EOMONTH(DATE(2026,2,1),-1),IF('📋 سجل الأصول'!M110="",DATE(9999,12,31),'📋 سجل الأصول'!M110))-'📋 سجل الأصول'!G110+1))),0))</f>
        <v/>
      </c>
      <c r="I110" s="33" t="str">
        <f>IF('📋 سجل الأصول'!C110="","",IFERROR(MAX(0,MIN(('📋 سجل الأصول'!H110-IF('📋 سجل الأصول'!I110="",0,'📋 سجل الأصول'!I110)),('📋 سجل الأصول'!H110-IF('📋 سجل الأصول'!I110="",0,'📋 سجل الأصول'!I110))*'📋 سجل الأصول'!J110/365*MAX(0,MIN(EOMONTH(DATE(2026,3,1),0),IF('📋 سجل الأصول'!M110="",DATE(9999,12,31),'📋 سجل الأصول'!M110))-'📋 سجل الأصول'!G110+1))-MIN(('📋 سجل الأصول'!H110-IF('📋 سجل الأصول'!I110="",0,'📋 سجل الأصول'!I110)),('📋 سجل الأصول'!H110-IF('📋 سجل الأصول'!I110="",0,'📋 سجل الأصول'!I110))*'📋 سجل الأصول'!J110/365*MAX(0,MIN(EOMONTH(DATE(2026,3,1),-1),IF('📋 سجل الأصول'!M110="",DATE(9999,12,31),'📋 سجل الأصول'!M110))-'📋 سجل الأصول'!G110+1))),0))</f>
        <v/>
      </c>
      <c r="J110" s="33" t="str">
        <f>IF('📋 سجل الأصول'!C110="","",IFERROR(MAX(0,MIN(('📋 سجل الأصول'!H110-IF('📋 سجل الأصول'!I110="",0,'📋 سجل الأصول'!I110)),('📋 سجل الأصول'!H110-IF('📋 سجل الأصول'!I110="",0,'📋 سجل الأصول'!I110))*'📋 سجل الأصول'!J110/365*MAX(0,MIN(EOMONTH(DATE(2026,4,1),0),IF('📋 سجل الأصول'!M110="",DATE(9999,12,31),'📋 سجل الأصول'!M110))-'📋 سجل الأصول'!G110+1))-MIN(('📋 سجل الأصول'!H110-IF('📋 سجل الأصول'!I110="",0,'📋 سجل الأصول'!I110)),('📋 سجل الأصول'!H110-IF('📋 سجل الأصول'!I110="",0,'📋 سجل الأصول'!I110))*'📋 سجل الأصول'!J110/365*MAX(0,MIN(EOMONTH(DATE(2026,4,1),-1),IF('📋 سجل الأصول'!M110="",DATE(9999,12,31),'📋 سجل الأصول'!M110))-'📋 سجل الأصول'!G110+1))),0))</f>
        <v/>
      </c>
      <c r="K110" s="33" t="str">
        <f>IF('📋 سجل الأصول'!C110="","",IFERROR(MAX(0,MIN(('📋 سجل الأصول'!H110-IF('📋 سجل الأصول'!I110="",0,'📋 سجل الأصول'!I110)),('📋 سجل الأصول'!H110-IF('📋 سجل الأصول'!I110="",0,'📋 سجل الأصول'!I110))*'📋 سجل الأصول'!J110/365*MAX(0,MIN(EOMONTH(DATE(2026,5,1),0),IF('📋 سجل الأصول'!M110="",DATE(9999,12,31),'📋 سجل الأصول'!M110))-'📋 سجل الأصول'!G110+1))-MIN(('📋 سجل الأصول'!H110-IF('📋 سجل الأصول'!I110="",0,'📋 سجل الأصول'!I110)),('📋 سجل الأصول'!H110-IF('📋 سجل الأصول'!I110="",0,'📋 سجل الأصول'!I110))*'📋 سجل الأصول'!J110/365*MAX(0,MIN(EOMONTH(DATE(2026,5,1),-1),IF('📋 سجل الأصول'!M110="",DATE(9999,12,31),'📋 سجل الأصول'!M110))-'📋 سجل الأصول'!G110+1))),0))</f>
        <v/>
      </c>
      <c r="L110" s="33" t="str">
        <f>IF('📋 سجل الأصول'!C110="","",IFERROR(MAX(0,MIN(('📋 سجل الأصول'!H110-IF('📋 سجل الأصول'!I110="",0,'📋 سجل الأصول'!I110)),('📋 سجل الأصول'!H110-IF('📋 سجل الأصول'!I110="",0,'📋 سجل الأصول'!I110))*'📋 سجل الأصول'!J110/365*MAX(0,MIN(EOMONTH(DATE(2026,6,1),0),IF('📋 سجل الأصول'!M110="",DATE(9999,12,31),'📋 سجل الأصول'!M110))-'📋 سجل الأصول'!G110+1))-MIN(('📋 سجل الأصول'!H110-IF('📋 سجل الأصول'!I110="",0,'📋 سجل الأصول'!I110)),('📋 سجل الأصول'!H110-IF('📋 سجل الأصول'!I110="",0,'📋 سجل الأصول'!I110))*'📋 سجل الأصول'!J110/365*MAX(0,MIN(EOMONTH(DATE(2026,6,1),-1),IF('📋 سجل الأصول'!M110="",DATE(9999,12,31),'📋 سجل الأصول'!M110))-'📋 سجل الأصول'!G110+1))),0))</f>
        <v/>
      </c>
      <c r="M110" s="33" t="str">
        <f>IF('📋 سجل الأصول'!C110="","",IFERROR(MAX(0,MIN(('📋 سجل الأصول'!H110-IF('📋 سجل الأصول'!I110="",0,'📋 سجل الأصول'!I110)),('📋 سجل الأصول'!H110-IF('📋 سجل الأصول'!I110="",0,'📋 سجل الأصول'!I110))*'📋 سجل الأصول'!J110/365*MAX(0,MIN(EOMONTH(DATE(2026,7,1),0),IF('📋 سجل الأصول'!M110="",DATE(9999,12,31),'📋 سجل الأصول'!M110))-'📋 سجل الأصول'!G110+1))-MIN(('📋 سجل الأصول'!H110-IF('📋 سجل الأصول'!I110="",0,'📋 سجل الأصول'!I110)),('📋 سجل الأصول'!H110-IF('📋 سجل الأصول'!I110="",0,'📋 سجل الأصول'!I110))*'📋 سجل الأصول'!J110/365*MAX(0,MIN(EOMONTH(DATE(2026,7,1),-1),IF('📋 سجل الأصول'!M110="",DATE(9999,12,31),'📋 سجل الأصول'!M110))-'📋 سجل الأصول'!G110+1))),0))</f>
        <v/>
      </c>
      <c r="N110" s="33" t="str">
        <f>IF('📋 سجل الأصول'!C110="","",IFERROR(MAX(0,MIN(('📋 سجل الأصول'!H110-IF('📋 سجل الأصول'!I110="",0,'📋 سجل الأصول'!I110)),('📋 سجل الأصول'!H110-IF('📋 سجل الأصول'!I110="",0,'📋 سجل الأصول'!I110))*'📋 سجل الأصول'!J110/365*MAX(0,MIN(EOMONTH(DATE(2026,8,1),0),IF('📋 سجل الأصول'!M110="",DATE(9999,12,31),'📋 سجل الأصول'!M110))-'📋 سجل الأصول'!G110+1))-MIN(('📋 سجل الأصول'!H110-IF('📋 سجل الأصول'!I110="",0,'📋 سجل الأصول'!I110)),('📋 سجل الأصول'!H110-IF('📋 سجل الأصول'!I110="",0,'📋 سجل الأصول'!I110))*'📋 سجل الأصول'!J110/365*MAX(0,MIN(EOMONTH(DATE(2026,8,1),-1),IF('📋 سجل الأصول'!M110="",DATE(9999,12,31),'📋 سجل الأصول'!M110))-'📋 سجل الأصول'!G110+1))),0))</f>
        <v/>
      </c>
      <c r="O110" s="33" t="str">
        <f>IF('📋 سجل الأصول'!C110="","",IFERROR(MAX(0,MIN(('📋 سجل الأصول'!H110-IF('📋 سجل الأصول'!I110="",0,'📋 سجل الأصول'!I110)),('📋 سجل الأصول'!H110-IF('📋 سجل الأصول'!I110="",0,'📋 سجل الأصول'!I110))*'📋 سجل الأصول'!J110/365*MAX(0,MIN(EOMONTH(DATE(2026,9,1),0),IF('📋 سجل الأصول'!M110="",DATE(9999,12,31),'📋 سجل الأصول'!M110))-'📋 سجل الأصول'!G110+1))-MIN(('📋 سجل الأصول'!H110-IF('📋 سجل الأصول'!I110="",0,'📋 سجل الأصول'!I110)),('📋 سجل الأصول'!H110-IF('📋 سجل الأصول'!I110="",0,'📋 سجل الأصول'!I110))*'📋 سجل الأصول'!J110/365*MAX(0,MIN(EOMONTH(DATE(2026,9,1),-1),IF('📋 سجل الأصول'!M110="",DATE(9999,12,31),'📋 سجل الأصول'!M110))-'📋 سجل الأصول'!G110+1))),0))</f>
        <v/>
      </c>
      <c r="P110" s="33" t="str">
        <f>IF('📋 سجل الأصول'!C110="","",IFERROR(MAX(0,MIN(('📋 سجل الأصول'!H110-IF('📋 سجل الأصول'!I110="",0,'📋 سجل الأصول'!I110)),('📋 سجل الأصول'!H110-IF('📋 سجل الأصول'!I110="",0,'📋 سجل الأصول'!I110))*'📋 سجل الأصول'!J110/365*MAX(0,MIN(EOMONTH(DATE(2026,10,1),0),IF('📋 سجل الأصول'!M110="",DATE(9999,12,31),'📋 سجل الأصول'!M110))-'📋 سجل الأصول'!G110+1))-MIN(('📋 سجل الأصول'!H110-IF('📋 سجل الأصول'!I110="",0,'📋 سجل الأصول'!I110)),('📋 سجل الأصول'!H110-IF('📋 سجل الأصول'!I110="",0,'📋 سجل الأصول'!I110))*'📋 سجل الأصول'!J110/365*MAX(0,MIN(EOMONTH(DATE(2026,10,1),-1),IF('📋 سجل الأصول'!M110="",DATE(9999,12,31),'📋 سجل الأصول'!M110))-'📋 سجل الأصول'!G110+1))),0))</f>
        <v/>
      </c>
      <c r="Q110" s="33" t="str">
        <f>IF('📋 سجل الأصول'!C110="","",IFERROR(MAX(0,MIN(('📋 سجل الأصول'!H110-IF('📋 سجل الأصول'!I110="",0,'📋 سجل الأصول'!I110)),('📋 سجل الأصول'!H110-IF('📋 سجل الأصول'!I110="",0,'📋 سجل الأصول'!I110))*'📋 سجل الأصول'!J110/365*MAX(0,MIN(EOMONTH(DATE(2026,11,1),0),IF('📋 سجل الأصول'!M110="",DATE(9999,12,31),'📋 سجل الأصول'!M110))-'📋 سجل الأصول'!G110+1))-MIN(('📋 سجل الأصول'!H110-IF('📋 سجل الأصول'!I110="",0,'📋 سجل الأصول'!I110)),('📋 سجل الأصول'!H110-IF('📋 سجل الأصول'!I110="",0,'📋 سجل الأصول'!I110))*'📋 سجل الأصول'!J110/365*MAX(0,MIN(EOMONTH(DATE(2026,11,1),-1),IF('📋 سجل الأصول'!M110="",DATE(9999,12,31),'📋 سجل الأصول'!M110))-'📋 سجل الأصول'!G110+1))),0))</f>
        <v/>
      </c>
      <c r="R110" s="33" t="str">
        <f>IF('📋 سجل الأصول'!C110="","",IFERROR(MAX(0,MIN(('📋 سجل الأصول'!H110-IF('📋 سجل الأصول'!I110="",0,'📋 سجل الأصول'!I110)),('📋 سجل الأصول'!H110-IF('📋 سجل الأصول'!I110="",0,'📋 سجل الأصول'!I110))*'📋 سجل الأصول'!J110/365*MAX(0,MIN(EOMONTH(DATE(2026,12,1),0),IF('📋 سجل الأصول'!M110="",DATE(9999,12,31),'📋 سجل الأصول'!M110))-'📋 سجل الأصول'!G110+1))-MIN(('📋 سجل الأصول'!H110-IF('📋 سجل الأصول'!I110="",0,'📋 سجل الأصول'!I110)),('📋 سجل الأصول'!H110-IF('📋 سجل الأصول'!I110="",0,'📋 سجل الأصول'!I110))*'📋 سجل الأصول'!J110/365*MAX(0,MIN(EOMONTH(DATE(2026,12,1),-1),IF('📋 سجل الأصول'!M110="",DATE(9999,12,31),'📋 سجل الأصول'!M110))-'📋 سجل الأصول'!G110+1))),0))</f>
        <v/>
      </c>
    </row>
    <row r="111" spans="1:18" ht="24.75" customHeight="1" x14ac:dyDescent="0.25">
      <c r="A111" s="18" t="str">
        <f>IF('📋 سجل الأصول'!C111="","",'📋 سجل الأصول'!A111)</f>
        <v/>
      </c>
      <c r="B111" s="18" t="str">
        <f>IF('📋 سجل الأصول'!C111="","",'📋 سجل الأصول'!B111)</f>
        <v/>
      </c>
      <c r="C111" s="36" t="str">
        <f>IF('📋 سجل الأصول'!C111="","",'📋 سجل الأصول'!C111)</f>
        <v/>
      </c>
      <c r="D111" s="18" t="str">
        <f>IF('📋 سجل الأصول'!C111="","",'📋 سجل الأصول'!E111)</f>
        <v/>
      </c>
      <c r="E111" s="37" t="str">
        <f>IF('📋 سجل الأصول'!C111="","",'📋 سجل الأصول'!G111)</f>
        <v/>
      </c>
      <c r="F111" s="25" t="str">
        <f>IF('📋 سجل الأصول'!C111="","",'📋 سجل الأصول'!H111)</f>
        <v/>
      </c>
      <c r="G111" s="25" t="str">
        <f>IF('📋 سجل الأصول'!C111="","",IFERROR(MAX(0,MIN(('📋 سجل الأصول'!H111-IF('📋 سجل الأصول'!I111="",0,'📋 سجل الأصول'!I111)),('📋 سجل الأصول'!H111-IF('📋 سجل الأصول'!I111="",0,'📋 سجل الأصول'!I111))*'📋 سجل الأصول'!J111/365*MAX(0,MIN(EOMONTH(DATE(2026,1,1),0),IF('📋 سجل الأصول'!M111="",DATE(9999,12,31),'📋 سجل الأصول'!M111))-'📋 سجل الأصول'!G111+1))-MIN(('📋 سجل الأصول'!H111-IF('📋 سجل الأصول'!I111="",0,'📋 سجل الأصول'!I111)),('📋 سجل الأصول'!H111-IF('📋 سجل الأصول'!I111="",0,'📋 سجل الأصول'!I111))*'📋 سجل الأصول'!J111/365*MAX(0,MIN(EOMONTH(DATE(2026,1,1),-1),IF('📋 سجل الأصول'!M111="",DATE(9999,12,31),'📋 سجل الأصول'!M111))-'📋 سجل الأصول'!G111+1))),0))</f>
        <v/>
      </c>
      <c r="H111" s="25" t="str">
        <f>IF('📋 سجل الأصول'!C111="","",IFERROR(MAX(0,MIN(('📋 سجل الأصول'!H111-IF('📋 سجل الأصول'!I111="",0,'📋 سجل الأصول'!I111)),('📋 سجل الأصول'!H111-IF('📋 سجل الأصول'!I111="",0,'📋 سجل الأصول'!I111))*'📋 سجل الأصول'!J111/365*MAX(0,MIN(EOMONTH(DATE(2026,2,1),0),IF('📋 سجل الأصول'!M111="",DATE(9999,12,31),'📋 سجل الأصول'!M111))-'📋 سجل الأصول'!G111+1))-MIN(('📋 سجل الأصول'!H111-IF('📋 سجل الأصول'!I111="",0,'📋 سجل الأصول'!I111)),('📋 سجل الأصول'!H111-IF('📋 سجل الأصول'!I111="",0,'📋 سجل الأصول'!I111))*'📋 سجل الأصول'!J111/365*MAX(0,MIN(EOMONTH(DATE(2026,2,1),-1),IF('📋 سجل الأصول'!M111="",DATE(9999,12,31),'📋 سجل الأصول'!M111))-'📋 سجل الأصول'!G111+1))),0))</f>
        <v/>
      </c>
      <c r="I111" s="25" t="str">
        <f>IF('📋 سجل الأصول'!C111="","",IFERROR(MAX(0,MIN(('📋 سجل الأصول'!H111-IF('📋 سجل الأصول'!I111="",0,'📋 سجل الأصول'!I111)),('📋 سجل الأصول'!H111-IF('📋 سجل الأصول'!I111="",0,'📋 سجل الأصول'!I111))*'📋 سجل الأصول'!J111/365*MAX(0,MIN(EOMONTH(DATE(2026,3,1),0),IF('📋 سجل الأصول'!M111="",DATE(9999,12,31),'📋 سجل الأصول'!M111))-'📋 سجل الأصول'!G111+1))-MIN(('📋 سجل الأصول'!H111-IF('📋 سجل الأصول'!I111="",0,'📋 سجل الأصول'!I111)),('📋 سجل الأصول'!H111-IF('📋 سجل الأصول'!I111="",0,'📋 سجل الأصول'!I111))*'📋 سجل الأصول'!J111/365*MAX(0,MIN(EOMONTH(DATE(2026,3,1),-1),IF('📋 سجل الأصول'!M111="",DATE(9999,12,31),'📋 سجل الأصول'!M111))-'📋 سجل الأصول'!G111+1))),0))</f>
        <v/>
      </c>
      <c r="J111" s="25" t="str">
        <f>IF('📋 سجل الأصول'!C111="","",IFERROR(MAX(0,MIN(('📋 سجل الأصول'!H111-IF('📋 سجل الأصول'!I111="",0,'📋 سجل الأصول'!I111)),('📋 سجل الأصول'!H111-IF('📋 سجل الأصول'!I111="",0,'📋 سجل الأصول'!I111))*'📋 سجل الأصول'!J111/365*MAX(0,MIN(EOMONTH(DATE(2026,4,1),0),IF('📋 سجل الأصول'!M111="",DATE(9999,12,31),'📋 سجل الأصول'!M111))-'📋 سجل الأصول'!G111+1))-MIN(('📋 سجل الأصول'!H111-IF('📋 سجل الأصول'!I111="",0,'📋 سجل الأصول'!I111)),('📋 سجل الأصول'!H111-IF('📋 سجل الأصول'!I111="",0,'📋 سجل الأصول'!I111))*'📋 سجل الأصول'!J111/365*MAX(0,MIN(EOMONTH(DATE(2026,4,1),-1),IF('📋 سجل الأصول'!M111="",DATE(9999,12,31),'📋 سجل الأصول'!M111))-'📋 سجل الأصول'!G111+1))),0))</f>
        <v/>
      </c>
      <c r="K111" s="25" t="str">
        <f>IF('📋 سجل الأصول'!C111="","",IFERROR(MAX(0,MIN(('📋 سجل الأصول'!H111-IF('📋 سجل الأصول'!I111="",0,'📋 سجل الأصول'!I111)),('📋 سجل الأصول'!H111-IF('📋 سجل الأصول'!I111="",0,'📋 سجل الأصول'!I111))*'📋 سجل الأصول'!J111/365*MAX(0,MIN(EOMONTH(DATE(2026,5,1),0),IF('📋 سجل الأصول'!M111="",DATE(9999,12,31),'📋 سجل الأصول'!M111))-'📋 سجل الأصول'!G111+1))-MIN(('📋 سجل الأصول'!H111-IF('📋 سجل الأصول'!I111="",0,'📋 سجل الأصول'!I111)),('📋 سجل الأصول'!H111-IF('📋 سجل الأصول'!I111="",0,'📋 سجل الأصول'!I111))*'📋 سجل الأصول'!J111/365*MAX(0,MIN(EOMONTH(DATE(2026,5,1),-1),IF('📋 سجل الأصول'!M111="",DATE(9999,12,31),'📋 سجل الأصول'!M111))-'📋 سجل الأصول'!G111+1))),0))</f>
        <v/>
      </c>
      <c r="L111" s="25" t="str">
        <f>IF('📋 سجل الأصول'!C111="","",IFERROR(MAX(0,MIN(('📋 سجل الأصول'!H111-IF('📋 سجل الأصول'!I111="",0,'📋 سجل الأصول'!I111)),('📋 سجل الأصول'!H111-IF('📋 سجل الأصول'!I111="",0,'📋 سجل الأصول'!I111))*'📋 سجل الأصول'!J111/365*MAX(0,MIN(EOMONTH(DATE(2026,6,1),0),IF('📋 سجل الأصول'!M111="",DATE(9999,12,31),'📋 سجل الأصول'!M111))-'📋 سجل الأصول'!G111+1))-MIN(('📋 سجل الأصول'!H111-IF('📋 سجل الأصول'!I111="",0,'📋 سجل الأصول'!I111)),('📋 سجل الأصول'!H111-IF('📋 سجل الأصول'!I111="",0,'📋 سجل الأصول'!I111))*'📋 سجل الأصول'!J111/365*MAX(0,MIN(EOMONTH(DATE(2026,6,1),-1),IF('📋 سجل الأصول'!M111="",DATE(9999,12,31),'📋 سجل الأصول'!M111))-'📋 سجل الأصول'!G111+1))),0))</f>
        <v/>
      </c>
      <c r="M111" s="25" t="str">
        <f>IF('📋 سجل الأصول'!C111="","",IFERROR(MAX(0,MIN(('📋 سجل الأصول'!H111-IF('📋 سجل الأصول'!I111="",0,'📋 سجل الأصول'!I111)),('📋 سجل الأصول'!H111-IF('📋 سجل الأصول'!I111="",0,'📋 سجل الأصول'!I111))*'📋 سجل الأصول'!J111/365*MAX(0,MIN(EOMONTH(DATE(2026,7,1),0),IF('📋 سجل الأصول'!M111="",DATE(9999,12,31),'📋 سجل الأصول'!M111))-'📋 سجل الأصول'!G111+1))-MIN(('📋 سجل الأصول'!H111-IF('📋 سجل الأصول'!I111="",0,'📋 سجل الأصول'!I111)),('📋 سجل الأصول'!H111-IF('📋 سجل الأصول'!I111="",0,'📋 سجل الأصول'!I111))*'📋 سجل الأصول'!J111/365*MAX(0,MIN(EOMONTH(DATE(2026,7,1),-1),IF('📋 سجل الأصول'!M111="",DATE(9999,12,31),'📋 سجل الأصول'!M111))-'📋 سجل الأصول'!G111+1))),0))</f>
        <v/>
      </c>
      <c r="N111" s="25" t="str">
        <f>IF('📋 سجل الأصول'!C111="","",IFERROR(MAX(0,MIN(('📋 سجل الأصول'!H111-IF('📋 سجل الأصول'!I111="",0,'📋 سجل الأصول'!I111)),('📋 سجل الأصول'!H111-IF('📋 سجل الأصول'!I111="",0,'📋 سجل الأصول'!I111))*'📋 سجل الأصول'!J111/365*MAX(0,MIN(EOMONTH(DATE(2026,8,1),0),IF('📋 سجل الأصول'!M111="",DATE(9999,12,31),'📋 سجل الأصول'!M111))-'📋 سجل الأصول'!G111+1))-MIN(('📋 سجل الأصول'!H111-IF('📋 سجل الأصول'!I111="",0,'📋 سجل الأصول'!I111)),('📋 سجل الأصول'!H111-IF('📋 سجل الأصول'!I111="",0,'📋 سجل الأصول'!I111))*'📋 سجل الأصول'!J111/365*MAX(0,MIN(EOMONTH(DATE(2026,8,1),-1),IF('📋 سجل الأصول'!M111="",DATE(9999,12,31),'📋 سجل الأصول'!M111))-'📋 سجل الأصول'!G111+1))),0))</f>
        <v/>
      </c>
      <c r="O111" s="25" t="str">
        <f>IF('📋 سجل الأصول'!C111="","",IFERROR(MAX(0,MIN(('📋 سجل الأصول'!H111-IF('📋 سجل الأصول'!I111="",0,'📋 سجل الأصول'!I111)),('📋 سجل الأصول'!H111-IF('📋 سجل الأصول'!I111="",0,'📋 سجل الأصول'!I111))*'📋 سجل الأصول'!J111/365*MAX(0,MIN(EOMONTH(DATE(2026,9,1),0),IF('📋 سجل الأصول'!M111="",DATE(9999,12,31),'📋 سجل الأصول'!M111))-'📋 سجل الأصول'!G111+1))-MIN(('📋 سجل الأصول'!H111-IF('📋 سجل الأصول'!I111="",0,'📋 سجل الأصول'!I111)),('📋 سجل الأصول'!H111-IF('📋 سجل الأصول'!I111="",0,'📋 سجل الأصول'!I111))*'📋 سجل الأصول'!J111/365*MAX(0,MIN(EOMONTH(DATE(2026,9,1),-1),IF('📋 سجل الأصول'!M111="",DATE(9999,12,31),'📋 سجل الأصول'!M111))-'📋 سجل الأصول'!G111+1))),0))</f>
        <v/>
      </c>
      <c r="P111" s="25" t="str">
        <f>IF('📋 سجل الأصول'!C111="","",IFERROR(MAX(0,MIN(('📋 سجل الأصول'!H111-IF('📋 سجل الأصول'!I111="",0,'📋 سجل الأصول'!I111)),('📋 سجل الأصول'!H111-IF('📋 سجل الأصول'!I111="",0,'📋 سجل الأصول'!I111))*'📋 سجل الأصول'!J111/365*MAX(0,MIN(EOMONTH(DATE(2026,10,1),0),IF('📋 سجل الأصول'!M111="",DATE(9999,12,31),'📋 سجل الأصول'!M111))-'📋 سجل الأصول'!G111+1))-MIN(('📋 سجل الأصول'!H111-IF('📋 سجل الأصول'!I111="",0,'📋 سجل الأصول'!I111)),('📋 سجل الأصول'!H111-IF('📋 سجل الأصول'!I111="",0,'📋 سجل الأصول'!I111))*'📋 سجل الأصول'!J111/365*MAX(0,MIN(EOMONTH(DATE(2026,10,1),-1),IF('📋 سجل الأصول'!M111="",DATE(9999,12,31),'📋 سجل الأصول'!M111))-'📋 سجل الأصول'!G111+1))),0))</f>
        <v/>
      </c>
      <c r="Q111" s="25" t="str">
        <f>IF('📋 سجل الأصول'!C111="","",IFERROR(MAX(0,MIN(('📋 سجل الأصول'!H111-IF('📋 سجل الأصول'!I111="",0,'📋 سجل الأصول'!I111)),('📋 سجل الأصول'!H111-IF('📋 سجل الأصول'!I111="",0,'📋 سجل الأصول'!I111))*'📋 سجل الأصول'!J111/365*MAX(0,MIN(EOMONTH(DATE(2026,11,1),0),IF('📋 سجل الأصول'!M111="",DATE(9999,12,31),'📋 سجل الأصول'!M111))-'📋 سجل الأصول'!G111+1))-MIN(('📋 سجل الأصول'!H111-IF('📋 سجل الأصول'!I111="",0,'📋 سجل الأصول'!I111)),('📋 سجل الأصول'!H111-IF('📋 سجل الأصول'!I111="",0,'📋 سجل الأصول'!I111))*'📋 سجل الأصول'!J111/365*MAX(0,MIN(EOMONTH(DATE(2026,11,1),-1),IF('📋 سجل الأصول'!M111="",DATE(9999,12,31),'📋 سجل الأصول'!M111))-'📋 سجل الأصول'!G111+1))),0))</f>
        <v/>
      </c>
      <c r="R111" s="25" t="str">
        <f>IF('📋 سجل الأصول'!C111="","",IFERROR(MAX(0,MIN(('📋 سجل الأصول'!H111-IF('📋 سجل الأصول'!I111="",0,'📋 سجل الأصول'!I111)),('📋 سجل الأصول'!H111-IF('📋 سجل الأصول'!I111="",0,'📋 سجل الأصول'!I111))*'📋 سجل الأصول'!J111/365*MAX(0,MIN(EOMONTH(DATE(2026,12,1),0),IF('📋 سجل الأصول'!M111="",DATE(9999,12,31),'📋 سجل الأصول'!M111))-'📋 سجل الأصول'!G111+1))-MIN(('📋 سجل الأصول'!H111-IF('📋 سجل الأصول'!I111="",0,'📋 سجل الأصول'!I111)),('📋 سجل الأصول'!H111-IF('📋 سجل الأصول'!I111="",0,'📋 سجل الأصول'!I111))*'📋 سجل الأصول'!J111/365*MAX(0,MIN(EOMONTH(DATE(2026,12,1),-1),IF('📋 سجل الأصول'!M111="",DATE(9999,12,31),'📋 سجل الأصول'!M111))-'📋 سجل الأصول'!G111+1))),0))</f>
        <v/>
      </c>
    </row>
    <row r="112" spans="1:18" ht="24.75" customHeight="1" x14ac:dyDescent="0.25">
      <c r="A112" s="26" t="str">
        <f>IF('📋 سجل الأصول'!C112="","",'📋 سجل الأصول'!A112)</f>
        <v/>
      </c>
      <c r="B112" s="26" t="str">
        <f>IF('📋 سجل الأصول'!C112="","",'📋 سجل الأصول'!B112)</f>
        <v/>
      </c>
      <c r="C112" s="38" t="str">
        <f>IF('📋 سجل الأصول'!C112="","",'📋 سجل الأصول'!C112)</f>
        <v/>
      </c>
      <c r="D112" s="26" t="str">
        <f>IF('📋 سجل الأصول'!C112="","",'📋 سجل الأصول'!E112)</f>
        <v/>
      </c>
      <c r="E112" s="39" t="str">
        <f>IF('📋 سجل الأصول'!C112="","",'📋 سجل الأصول'!G112)</f>
        <v/>
      </c>
      <c r="F112" s="33" t="str">
        <f>IF('📋 سجل الأصول'!C112="","",'📋 سجل الأصول'!H112)</f>
        <v/>
      </c>
      <c r="G112" s="33" t="str">
        <f>IF('📋 سجل الأصول'!C112="","",IFERROR(MAX(0,MIN(('📋 سجل الأصول'!H112-IF('📋 سجل الأصول'!I112="",0,'📋 سجل الأصول'!I112)),('📋 سجل الأصول'!H112-IF('📋 سجل الأصول'!I112="",0,'📋 سجل الأصول'!I112))*'📋 سجل الأصول'!J112/365*MAX(0,MIN(EOMONTH(DATE(2026,1,1),0),IF('📋 سجل الأصول'!M112="",DATE(9999,12,31),'📋 سجل الأصول'!M112))-'📋 سجل الأصول'!G112+1))-MIN(('📋 سجل الأصول'!H112-IF('📋 سجل الأصول'!I112="",0,'📋 سجل الأصول'!I112)),('📋 سجل الأصول'!H112-IF('📋 سجل الأصول'!I112="",0,'📋 سجل الأصول'!I112))*'📋 سجل الأصول'!J112/365*MAX(0,MIN(EOMONTH(DATE(2026,1,1),-1),IF('📋 سجل الأصول'!M112="",DATE(9999,12,31),'📋 سجل الأصول'!M112))-'📋 سجل الأصول'!G112+1))),0))</f>
        <v/>
      </c>
      <c r="H112" s="33" t="str">
        <f>IF('📋 سجل الأصول'!C112="","",IFERROR(MAX(0,MIN(('📋 سجل الأصول'!H112-IF('📋 سجل الأصول'!I112="",0,'📋 سجل الأصول'!I112)),('📋 سجل الأصول'!H112-IF('📋 سجل الأصول'!I112="",0,'📋 سجل الأصول'!I112))*'📋 سجل الأصول'!J112/365*MAX(0,MIN(EOMONTH(DATE(2026,2,1),0),IF('📋 سجل الأصول'!M112="",DATE(9999,12,31),'📋 سجل الأصول'!M112))-'📋 سجل الأصول'!G112+1))-MIN(('📋 سجل الأصول'!H112-IF('📋 سجل الأصول'!I112="",0,'📋 سجل الأصول'!I112)),('📋 سجل الأصول'!H112-IF('📋 سجل الأصول'!I112="",0,'📋 سجل الأصول'!I112))*'📋 سجل الأصول'!J112/365*MAX(0,MIN(EOMONTH(DATE(2026,2,1),-1),IF('📋 سجل الأصول'!M112="",DATE(9999,12,31),'📋 سجل الأصول'!M112))-'📋 سجل الأصول'!G112+1))),0))</f>
        <v/>
      </c>
      <c r="I112" s="33" t="str">
        <f>IF('📋 سجل الأصول'!C112="","",IFERROR(MAX(0,MIN(('📋 سجل الأصول'!H112-IF('📋 سجل الأصول'!I112="",0,'📋 سجل الأصول'!I112)),('📋 سجل الأصول'!H112-IF('📋 سجل الأصول'!I112="",0,'📋 سجل الأصول'!I112))*'📋 سجل الأصول'!J112/365*MAX(0,MIN(EOMONTH(DATE(2026,3,1),0),IF('📋 سجل الأصول'!M112="",DATE(9999,12,31),'📋 سجل الأصول'!M112))-'📋 سجل الأصول'!G112+1))-MIN(('📋 سجل الأصول'!H112-IF('📋 سجل الأصول'!I112="",0,'📋 سجل الأصول'!I112)),('📋 سجل الأصول'!H112-IF('📋 سجل الأصول'!I112="",0,'📋 سجل الأصول'!I112))*'📋 سجل الأصول'!J112/365*MAX(0,MIN(EOMONTH(DATE(2026,3,1),-1),IF('📋 سجل الأصول'!M112="",DATE(9999,12,31),'📋 سجل الأصول'!M112))-'📋 سجل الأصول'!G112+1))),0))</f>
        <v/>
      </c>
      <c r="J112" s="33" t="str">
        <f>IF('📋 سجل الأصول'!C112="","",IFERROR(MAX(0,MIN(('📋 سجل الأصول'!H112-IF('📋 سجل الأصول'!I112="",0,'📋 سجل الأصول'!I112)),('📋 سجل الأصول'!H112-IF('📋 سجل الأصول'!I112="",0,'📋 سجل الأصول'!I112))*'📋 سجل الأصول'!J112/365*MAX(0,MIN(EOMONTH(DATE(2026,4,1),0),IF('📋 سجل الأصول'!M112="",DATE(9999,12,31),'📋 سجل الأصول'!M112))-'📋 سجل الأصول'!G112+1))-MIN(('📋 سجل الأصول'!H112-IF('📋 سجل الأصول'!I112="",0,'📋 سجل الأصول'!I112)),('📋 سجل الأصول'!H112-IF('📋 سجل الأصول'!I112="",0,'📋 سجل الأصول'!I112))*'📋 سجل الأصول'!J112/365*MAX(0,MIN(EOMONTH(DATE(2026,4,1),-1),IF('📋 سجل الأصول'!M112="",DATE(9999,12,31),'📋 سجل الأصول'!M112))-'📋 سجل الأصول'!G112+1))),0))</f>
        <v/>
      </c>
      <c r="K112" s="33" t="str">
        <f>IF('📋 سجل الأصول'!C112="","",IFERROR(MAX(0,MIN(('📋 سجل الأصول'!H112-IF('📋 سجل الأصول'!I112="",0,'📋 سجل الأصول'!I112)),('📋 سجل الأصول'!H112-IF('📋 سجل الأصول'!I112="",0,'📋 سجل الأصول'!I112))*'📋 سجل الأصول'!J112/365*MAX(0,MIN(EOMONTH(DATE(2026,5,1),0),IF('📋 سجل الأصول'!M112="",DATE(9999,12,31),'📋 سجل الأصول'!M112))-'📋 سجل الأصول'!G112+1))-MIN(('📋 سجل الأصول'!H112-IF('📋 سجل الأصول'!I112="",0,'📋 سجل الأصول'!I112)),('📋 سجل الأصول'!H112-IF('📋 سجل الأصول'!I112="",0,'📋 سجل الأصول'!I112))*'📋 سجل الأصول'!J112/365*MAX(0,MIN(EOMONTH(DATE(2026,5,1),-1),IF('📋 سجل الأصول'!M112="",DATE(9999,12,31),'📋 سجل الأصول'!M112))-'📋 سجل الأصول'!G112+1))),0))</f>
        <v/>
      </c>
      <c r="L112" s="33" t="str">
        <f>IF('📋 سجل الأصول'!C112="","",IFERROR(MAX(0,MIN(('📋 سجل الأصول'!H112-IF('📋 سجل الأصول'!I112="",0,'📋 سجل الأصول'!I112)),('📋 سجل الأصول'!H112-IF('📋 سجل الأصول'!I112="",0,'📋 سجل الأصول'!I112))*'📋 سجل الأصول'!J112/365*MAX(0,MIN(EOMONTH(DATE(2026,6,1),0),IF('📋 سجل الأصول'!M112="",DATE(9999,12,31),'📋 سجل الأصول'!M112))-'📋 سجل الأصول'!G112+1))-MIN(('📋 سجل الأصول'!H112-IF('📋 سجل الأصول'!I112="",0,'📋 سجل الأصول'!I112)),('📋 سجل الأصول'!H112-IF('📋 سجل الأصول'!I112="",0,'📋 سجل الأصول'!I112))*'📋 سجل الأصول'!J112/365*MAX(0,MIN(EOMONTH(DATE(2026,6,1),-1),IF('📋 سجل الأصول'!M112="",DATE(9999,12,31),'📋 سجل الأصول'!M112))-'📋 سجل الأصول'!G112+1))),0))</f>
        <v/>
      </c>
      <c r="M112" s="33" t="str">
        <f>IF('📋 سجل الأصول'!C112="","",IFERROR(MAX(0,MIN(('📋 سجل الأصول'!H112-IF('📋 سجل الأصول'!I112="",0,'📋 سجل الأصول'!I112)),('📋 سجل الأصول'!H112-IF('📋 سجل الأصول'!I112="",0,'📋 سجل الأصول'!I112))*'📋 سجل الأصول'!J112/365*MAX(0,MIN(EOMONTH(DATE(2026,7,1),0),IF('📋 سجل الأصول'!M112="",DATE(9999,12,31),'📋 سجل الأصول'!M112))-'📋 سجل الأصول'!G112+1))-MIN(('📋 سجل الأصول'!H112-IF('📋 سجل الأصول'!I112="",0,'📋 سجل الأصول'!I112)),('📋 سجل الأصول'!H112-IF('📋 سجل الأصول'!I112="",0,'📋 سجل الأصول'!I112))*'📋 سجل الأصول'!J112/365*MAX(0,MIN(EOMONTH(DATE(2026,7,1),-1),IF('📋 سجل الأصول'!M112="",DATE(9999,12,31),'📋 سجل الأصول'!M112))-'📋 سجل الأصول'!G112+1))),0))</f>
        <v/>
      </c>
      <c r="N112" s="33" t="str">
        <f>IF('📋 سجل الأصول'!C112="","",IFERROR(MAX(0,MIN(('📋 سجل الأصول'!H112-IF('📋 سجل الأصول'!I112="",0,'📋 سجل الأصول'!I112)),('📋 سجل الأصول'!H112-IF('📋 سجل الأصول'!I112="",0,'📋 سجل الأصول'!I112))*'📋 سجل الأصول'!J112/365*MAX(0,MIN(EOMONTH(DATE(2026,8,1),0),IF('📋 سجل الأصول'!M112="",DATE(9999,12,31),'📋 سجل الأصول'!M112))-'📋 سجل الأصول'!G112+1))-MIN(('📋 سجل الأصول'!H112-IF('📋 سجل الأصول'!I112="",0,'📋 سجل الأصول'!I112)),('📋 سجل الأصول'!H112-IF('📋 سجل الأصول'!I112="",0,'📋 سجل الأصول'!I112))*'📋 سجل الأصول'!J112/365*MAX(0,MIN(EOMONTH(DATE(2026,8,1),-1),IF('📋 سجل الأصول'!M112="",DATE(9999,12,31),'📋 سجل الأصول'!M112))-'📋 سجل الأصول'!G112+1))),0))</f>
        <v/>
      </c>
      <c r="O112" s="33" t="str">
        <f>IF('📋 سجل الأصول'!C112="","",IFERROR(MAX(0,MIN(('📋 سجل الأصول'!H112-IF('📋 سجل الأصول'!I112="",0,'📋 سجل الأصول'!I112)),('📋 سجل الأصول'!H112-IF('📋 سجل الأصول'!I112="",0,'📋 سجل الأصول'!I112))*'📋 سجل الأصول'!J112/365*MAX(0,MIN(EOMONTH(DATE(2026,9,1),0),IF('📋 سجل الأصول'!M112="",DATE(9999,12,31),'📋 سجل الأصول'!M112))-'📋 سجل الأصول'!G112+1))-MIN(('📋 سجل الأصول'!H112-IF('📋 سجل الأصول'!I112="",0,'📋 سجل الأصول'!I112)),('📋 سجل الأصول'!H112-IF('📋 سجل الأصول'!I112="",0,'📋 سجل الأصول'!I112))*'📋 سجل الأصول'!J112/365*MAX(0,MIN(EOMONTH(DATE(2026,9,1),-1),IF('📋 سجل الأصول'!M112="",DATE(9999,12,31),'📋 سجل الأصول'!M112))-'📋 سجل الأصول'!G112+1))),0))</f>
        <v/>
      </c>
      <c r="P112" s="33" t="str">
        <f>IF('📋 سجل الأصول'!C112="","",IFERROR(MAX(0,MIN(('📋 سجل الأصول'!H112-IF('📋 سجل الأصول'!I112="",0,'📋 سجل الأصول'!I112)),('📋 سجل الأصول'!H112-IF('📋 سجل الأصول'!I112="",0,'📋 سجل الأصول'!I112))*'📋 سجل الأصول'!J112/365*MAX(0,MIN(EOMONTH(DATE(2026,10,1),0),IF('📋 سجل الأصول'!M112="",DATE(9999,12,31),'📋 سجل الأصول'!M112))-'📋 سجل الأصول'!G112+1))-MIN(('📋 سجل الأصول'!H112-IF('📋 سجل الأصول'!I112="",0,'📋 سجل الأصول'!I112)),('📋 سجل الأصول'!H112-IF('📋 سجل الأصول'!I112="",0,'📋 سجل الأصول'!I112))*'📋 سجل الأصول'!J112/365*MAX(0,MIN(EOMONTH(DATE(2026,10,1),-1),IF('📋 سجل الأصول'!M112="",DATE(9999,12,31),'📋 سجل الأصول'!M112))-'📋 سجل الأصول'!G112+1))),0))</f>
        <v/>
      </c>
      <c r="Q112" s="33" t="str">
        <f>IF('📋 سجل الأصول'!C112="","",IFERROR(MAX(0,MIN(('📋 سجل الأصول'!H112-IF('📋 سجل الأصول'!I112="",0,'📋 سجل الأصول'!I112)),('📋 سجل الأصول'!H112-IF('📋 سجل الأصول'!I112="",0,'📋 سجل الأصول'!I112))*'📋 سجل الأصول'!J112/365*MAX(0,MIN(EOMONTH(DATE(2026,11,1),0),IF('📋 سجل الأصول'!M112="",DATE(9999,12,31),'📋 سجل الأصول'!M112))-'📋 سجل الأصول'!G112+1))-MIN(('📋 سجل الأصول'!H112-IF('📋 سجل الأصول'!I112="",0,'📋 سجل الأصول'!I112)),('📋 سجل الأصول'!H112-IF('📋 سجل الأصول'!I112="",0,'📋 سجل الأصول'!I112))*'📋 سجل الأصول'!J112/365*MAX(0,MIN(EOMONTH(DATE(2026,11,1),-1),IF('📋 سجل الأصول'!M112="",DATE(9999,12,31),'📋 سجل الأصول'!M112))-'📋 سجل الأصول'!G112+1))),0))</f>
        <v/>
      </c>
      <c r="R112" s="33" t="str">
        <f>IF('📋 سجل الأصول'!C112="","",IFERROR(MAX(0,MIN(('📋 سجل الأصول'!H112-IF('📋 سجل الأصول'!I112="",0,'📋 سجل الأصول'!I112)),('📋 سجل الأصول'!H112-IF('📋 سجل الأصول'!I112="",0,'📋 سجل الأصول'!I112))*'📋 سجل الأصول'!J112/365*MAX(0,MIN(EOMONTH(DATE(2026,12,1),0),IF('📋 سجل الأصول'!M112="",DATE(9999,12,31),'📋 سجل الأصول'!M112))-'📋 سجل الأصول'!G112+1))-MIN(('📋 سجل الأصول'!H112-IF('📋 سجل الأصول'!I112="",0,'📋 سجل الأصول'!I112)),('📋 سجل الأصول'!H112-IF('📋 سجل الأصول'!I112="",0,'📋 سجل الأصول'!I112))*'📋 سجل الأصول'!J112/365*MAX(0,MIN(EOMONTH(DATE(2026,12,1),-1),IF('📋 سجل الأصول'!M112="",DATE(9999,12,31),'📋 سجل الأصول'!M112))-'📋 سجل الأصول'!G112+1))),0))</f>
        <v/>
      </c>
    </row>
    <row r="113" spans="1:18" ht="24.75" customHeight="1" x14ac:dyDescent="0.25">
      <c r="A113" s="18" t="str">
        <f>IF('📋 سجل الأصول'!C113="","",'📋 سجل الأصول'!A113)</f>
        <v/>
      </c>
      <c r="B113" s="18" t="str">
        <f>IF('📋 سجل الأصول'!C113="","",'📋 سجل الأصول'!B113)</f>
        <v/>
      </c>
      <c r="C113" s="36" t="str">
        <f>IF('📋 سجل الأصول'!C113="","",'📋 سجل الأصول'!C113)</f>
        <v/>
      </c>
      <c r="D113" s="18" t="str">
        <f>IF('📋 سجل الأصول'!C113="","",'📋 سجل الأصول'!E113)</f>
        <v/>
      </c>
      <c r="E113" s="37" t="str">
        <f>IF('📋 سجل الأصول'!C113="","",'📋 سجل الأصول'!G113)</f>
        <v/>
      </c>
      <c r="F113" s="25" t="str">
        <f>IF('📋 سجل الأصول'!C113="","",'📋 سجل الأصول'!H113)</f>
        <v/>
      </c>
      <c r="G113" s="25" t="str">
        <f>IF('📋 سجل الأصول'!C113="","",IFERROR(MAX(0,MIN(('📋 سجل الأصول'!H113-IF('📋 سجل الأصول'!I113="",0,'📋 سجل الأصول'!I113)),('📋 سجل الأصول'!H113-IF('📋 سجل الأصول'!I113="",0,'📋 سجل الأصول'!I113))*'📋 سجل الأصول'!J113/365*MAX(0,MIN(EOMONTH(DATE(2026,1,1),0),IF('📋 سجل الأصول'!M113="",DATE(9999,12,31),'📋 سجل الأصول'!M113))-'📋 سجل الأصول'!G113+1))-MIN(('📋 سجل الأصول'!H113-IF('📋 سجل الأصول'!I113="",0,'📋 سجل الأصول'!I113)),('📋 سجل الأصول'!H113-IF('📋 سجل الأصول'!I113="",0,'📋 سجل الأصول'!I113))*'📋 سجل الأصول'!J113/365*MAX(0,MIN(EOMONTH(DATE(2026,1,1),-1),IF('📋 سجل الأصول'!M113="",DATE(9999,12,31),'📋 سجل الأصول'!M113))-'📋 سجل الأصول'!G113+1))),0))</f>
        <v/>
      </c>
      <c r="H113" s="25" t="str">
        <f>IF('📋 سجل الأصول'!C113="","",IFERROR(MAX(0,MIN(('📋 سجل الأصول'!H113-IF('📋 سجل الأصول'!I113="",0,'📋 سجل الأصول'!I113)),('📋 سجل الأصول'!H113-IF('📋 سجل الأصول'!I113="",0,'📋 سجل الأصول'!I113))*'📋 سجل الأصول'!J113/365*MAX(0,MIN(EOMONTH(DATE(2026,2,1),0),IF('📋 سجل الأصول'!M113="",DATE(9999,12,31),'📋 سجل الأصول'!M113))-'📋 سجل الأصول'!G113+1))-MIN(('📋 سجل الأصول'!H113-IF('📋 سجل الأصول'!I113="",0,'📋 سجل الأصول'!I113)),('📋 سجل الأصول'!H113-IF('📋 سجل الأصول'!I113="",0,'📋 سجل الأصول'!I113))*'📋 سجل الأصول'!J113/365*MAX(0,MIN(EOMONTH(DATE(2026,2,1),-1),IF('📋 سجل الأصول'!M113="",DATE(9999,12,31),'📋 سجل الأصول'!M113))-'📋 سجل الأصول'!G113+1))),0))</f>
        <v/>
      </c>
      <c r="I113" s="25" t="str">
        <f>IF('📋 سجل الأصول'!C113="","",IFERROR(MAX(0,MIN(('📋 سجل الأصول'!H113-IF('📋 سجل الأصول'!I113="",0,'📋 سجل الأصول'!I113)),('📋 سجل الأصول'!H113-IF('📋 سجل الأصول'!I113="",0,'📋 سجل الأصول'!I113))*'📋 سجل الأصول'!J113/365*MAX(0,MIN(EOMONTH(DATE(2026,3,1),0),IF('📋 سجل الأصول'!M113="",DATE(9999,12,31),'📋 سجل الأصول'!M113))-'📋 سجل الأصول'!G113+1))-MIN(('📋 سجل الأصول'!H113-IF('📋 سجل الأصول'!I113="",0,'📋 سجل الأصول'!I113)),('📋 سجل الأصول'!H113-IF('📋 سجل الأصول'!I113="",0,'📋 سجل الأصول'!I113))*'📋 سجل الأصول'!J113/365*MAX(0,MIN(EOMONTH(DATE(2026,3,1),-1),IF('📋 سجل الأصول'!M113="",DATE(9999,12,31),'📋 سجل الأصول'!M113))-'📋 سجل الأصول'!G113+1))),0))</f>
        <v/>
      </c>
      <c r="J113" s="25" t="str">
        <f>IF('📋 سجل الأصول'!C113="","",IFERROR(MAX(0,MIN(('📋 سجل الأصول'!H113-IF('📋 سجل الأصول'!I113="",0,'📋 سجل الأصول'!I113)),('📋 سجل الأصول'!H113-IF('📋 سجل الأصول'!I113="",0,'📋 سجل الأصول'!I113))*'📋 سجل الأصول'!J113/365*MAX(0,MIN(EOMONTH(DATE(2026,4,1),0),IF('📋 سجل الأصول'!M113="",DATE(9999,12,31),'📋 سجل الأصول'!M113))-'📋 سجل الأصول'!G113+1))-MIN(('📋 سجل الأصول'!H113-IF('📋 سجل الأصول'!I113="",0,'📋 سجل الأصول'!I113)),('📋 سجل الأصول'!H113-IF('📋 سجل الأصول'!I113="",0,'📋 سجل الأصول'!I113))*'📋 سجل الأصول'!J113/365*MAX(0,MIN(EOMONTH(DATE(2026,4,1),-1),IF('📋 سجل الأصول'!M113="",DATE(9999,12,31),'📋 سجل الأصول'!M113))-'📋 سجل الأصول'!G113+1))),0))</f>
        <v/>
      </c>
      <c r="K113" s="25" t="str">
        <f>IF('📋 سجل الأصول'!C113="","",IFERROR(MAX(0,MIN(('📋 سجل الأصول'!H113-IF('📋 سجل الأصول'!I113="",0,'📋 سجل الأصول'!I113)),('📋 سجل الأصول'!H113-IF('📋 سجل الأصول'!I113="",0,'📋 سجل الأصول'!I113))*'📋 سجل الأصول'!J113/365*MAX(0,MIN(EOMONTH(DATE(2026,5,1),0),IF('📋 سجل الأصول'!M113="",DATE(9999,12,31),'📋 سجل الأصول'!M113))-'📋 سجل الأصول'!G113+1))-MIN(('📋 سجل الأصول'!H113-IF('📋 سجل الأصول'!I113="",0,'📋 سجل الأصول'!I113)),('📋 سجل الأصول'!H113-IF('📋 سجل الأصول'!I113="",0,'📋 سجل الأصول'!I113))*'📋 سجل الأصول'!J113/365*MAX(0,MIN(EOMONTH(DATE(2026,5,1),-1),IF('📋 سجل الأصول'!M113="",DATE(9999,12,31),'📋 سجل الأصول'!M113))-'📋 سجل الأصول'!G113+1))),0))</f>
        <v/>
      </c>
      <c r="L113" s="25" t="str">
        <f>IF('📋 سجل الأصول'!C113="","",IFERROR(MAX(0,MIN(('📋 سجل الأصول'!H113-IF('📋 سجل الأصول'!I113="",0,'📋 سجل الأصول'!I113)),('📋 سجل الأصول'!H113-IF('📋 سجل الأصول'!I113="",0,'📋 سجل الأصول'!I113))*'📋 سجل الأصول'!J113/365*MAX(0,MIN(EOMONTH(DATE(2026,6,1),0),IF('📋 سجل الأصول'!M113="",DATE(9999,12,31),'📋 سجل الأصول'!M113))-'📋 سجل الأصول'!G113+1))-MIN(('📋 سجل الأصول'!H113-IF('📋 سجل الأصول'!I113="",0,'📋 سجل الأصول'!I113)),('📋 سجل الأصول'!H113-IF('📋 سجل الأصول'!I113="",0,'📋 سجل الأصول'!I113))*'📋 سجل الأصول'!J113/365*MAX(0,MIN(EOMONTH(DATE(2026,6,1),-1),IF('📋 سجل الأصول'!M113="",DATE(9999,12,31),'📋 سجل الأصول'!M113))-'📋 سجل الأصول'!G113+1))),0))</f>
        <v/>
      </c>
      <c r="M113" s="25" t="str">
        <f>IF('📋 سجل الأصول'!C113="","",IFERROR(MAX(0,MIN(('📋 سجل الأصول'!H113-IF('📋 سجل الأصول'!I113="",0,'📋 سجل الأصول'!I113)),('📋 سجل الأصول'!H113-IF('📋 سجل الأصول'!I113="",0,'📋 سجل الأصول'!I113))*'📋 سجل الأصول'!J113/365*MAX(0,MIN(EOMONTH(DATE(2026,7,1),0),IF('📋 سجل الأصول'!M113="",DATE(9999,12,31),'📋 سجل الأصول'!M113))-'📋 سجل الأصول'!G113+1))-MIN(('📋 سجل الأصول'!H113-IF('📋 سجل الأصول'!I113="",0,'📋 سجل الأصول'!I113)),('📋 سجل الأصول'!H113-IF('📋 سجل الأصول'!I113="",0,'📋 سجل الأصول'!I113))*'📋 سجل الأصول'!J113/365*MAX(0,MIN(EOMONTH(DATE(2026,7,1),-1),IF('📋 سجل الأصول'!M113="",DATE(9999,12,31),'📋 سجل الأصول'!M113))-'📋 سجل الأصول'!G113+1))),0))</f>
        <v/>
      </c>
      <c r="N113" s="25" t="str">
        <f>IF('📋 سجل الأصول'!C113="","",IFERROR(MAX(0,MIN(('📋 سجل الأصول'!H113-IF('📋 سجل الأصول'!I113="",0,'📋 سجل الأصول'!I113)),('📋 سجل الأصول'!H113-IF('📋 سجل الأصول'!I113="",0,'📋 سجل الأصول'!I113))*'📋 سجل الأصول'!J113/365*MAX(0,MIN(EOMONTH(DATE(2026,8,1),0),IF('📋 سجل الأصول'!M113="",DATE(9999,12,31),'📋 سجل الأصول'!M113))-'📋 سجل الأصول'!G113+1))-MIN(('📋 سجل الأصول'!H113-IF('📋 سجل الأصول'!I113="",0,'📋 سجل الأصول'!I113)),('📋 سجل الأصول'!H113-IF('📋 سجل الأصول'!I113="",0,'📋 سجل الأصول'!I113))*'📋 سجل الأصول'!J113/365*MAX(0,MIN(EOMONTH(DATE(2026,8,1),-1),IF('📋 سجل الأصول'!M113="",DATE(9999,12,31),'📋 سجل الأصول'!M113))-'📋 سجل الأصول'!G113+1))),0))</f>
        <v/>
      </c>
      <c r="O113" s="25" t="str">
        <f>IF('📋 سجل الأصول'!C113="","",IFERROR(MAX(0,MIN(('📋 سجل الأصول'!H113-IF('📋 سجل الأصول'!I113="",0,'📋 سجل الأصول'!I113)),('📋 سجل الأصول'!H113-IF('📋 سجل الأصول'!I113="",0,'📋 سجل الأصول'!I113))*'📋 سجل الأصول'!J113/365*MAX(0,MIN(EOMONTH(DATE(2026,9,1),0),IF('📋 سجل الأصول'!M113="",DATE(9999,12,31),'📋 سجل الأصول'!M113))-'📋 سجل الأصول'!G113+1))-MIN(('📋 سجل الأصول'!H113-IF('📋 سجل الأصول'!I113="",0,'📋 سجل الأصول'!I113)),('📋 سجل الأصول'!H113-IF('📋 سجل الأصول'!I113="",0,'📋 سجل الأصول'!I113))*'📋 سجل الأصول'!J113/365*MAX(0,MIN(EOMONTH(DATE(2026,9,1),-1),IF('📋 سجل الأصول'!M113="",DATE(9999,12,31),'📋 سجل الأصول'!M113))-'📋 سجل الأصول'!G113+1))),0))</f>
        <v/>
      </c>
      <c r="P113" s="25" t="str">
        <f>IF('📋 سجل الأصول'!C113="","",IFERROR(MAX(0,MIN(('📋 سجل الأصول'!H113-IF('📋 سجل الأصول'!I113="",0,'📋 سجل الأصول'!I113)),('📋 سجل الأصول'!H113-IF('📋 سجل الأصول'!I113="",0,'📋 سجل الأصول'!I113))*'📋 سجل الأصول'!J113/365*MAX(0,MIN(EOMONTH(DATE(2026,10,1),0),IF('📋 سجل الأصول'!M113="",DATE(9999,12,31),'📋 سجل الأصول'!M113))-'📋 سجل الأصول'!G113+1))-MIN(('📋 سجل الأصول'!H113-IF('📋 سجل الأصول'!I113="",0,'📋 سجل الأصول'!I113)),('📋 سجل الأصول'!H113-IF('📋 سجل الأصول'!I113="",0,'📋 سجل الأصول'!I113))*'📋 سجل الأصول'!J113/365*MAX(0,MIN(EOMONTH(DATE(2026,10,1),-1),IF('📋 سجل الأصول'!M113="",DATE(9999,12,31),'📋 سجل الأصول'!M113))-'📋 سجل الأصول'!G113+1))),0))</f>
        <v/>
      </c>
      <c r="Q113" s="25" t="str">
        <f>IF('📋 سجل الأصول'!C113="","",IFERROR(MAX(0,MIN(('📋 سجل الأصول'!H113-IF('📋 سجل الأصول'!I113="",0,'📋 سجل الأصول'!I113)),('📋 سجل الأصول'!H113-IF('📋 سجل الأصول'!I113="",0,'📋 سجل الأصول'!I113))*'📋 سجل الأصول'!J113/365*MAX(0,MIN(EOMONTH(DATE(2026,11,1),0),IF('📋 سجل الأصول'!M113="",DATE(9999,12,31),'📋 سجل الأصول'!M113))-'📋 سجل الأصول'!G113+1))-MIN(('📋 سجل الأصول'!H113-IF('📋 سجل الأصول'!I113="",0,'📋 سجل الأصول'!I113)),('📋 سجل الأصول'!H113-IF('📋 سجل الأصول'!I113="",0,'📋 سجل الأصول'!I113))*'📋 سجل الأصول'!J113/365*MAX(0,MIN(EOMONTH(DATE(2026,11,1),-1),IF('📋 سجل الأصول'!M113="",DATE(9999,12,31),'📋 سجل الأصول'!M113))-'📋 سجل الأصول'!G113+1))),0))</f>
        <v/>
      </c>
      <c r="R113" s="25" t="str">
        <f>IF('📋 سجل الأصول'!C113="","",IFERROR(MAX(0,MIN(('📋 سجل الأصول'!H113-IF('📋 سجل الأصول'!I113="",0,'📋 سجل الأصول'!I113)),('📋 سجل الأصول'!H113-IF('📋 سجل الأصول'!I113="",0,'📋 سجل الأصول'!I113))*'📋 سجل الأصول'!J113/365*MAX(0,MIN(EOMONTH(DATE(2026,12,1),0),IF('📋 سجل الأصول'!M113="",DATE(9999,12,31),'📋 سجل الأصول'!M113))-'📋 سجل الأصول'!G113+1))-MIN(('📋 سجل الأصول'!H113-IF('📋 سجل الأصول'!I113="",0,'📋 سجل الأصول'!I113)),('📋 سجل الأصول'!H113-IF('📋 سجل الأصول'!I113="",0,'📋 سجل الأصول'!I113))*'📋 سجل الأصول'!J113/365*MAX(0,MIN(EOMONTH(DATE(2026,12,1),-1),IF('📋 سجل الأصول'!M113="",DATE(9999,12,31),'📋 سجل الأصول'!M113))-'📋 سجل الأصول'!G113+1))),0))</f>
        <v/>
      </c>
    </row>
    <row r="114" spans="1:18" ht="24.75" customHeight="1" x14ac:dyDescent="0.25">
      <c r="A114" s="26" t="str">
        <f>IF('📋 سجل الأصول'!C114="","",'📋 سجل الأصول'!A114)</f>
        <v/>
      </c>
      <c r="B114" s="26" t="str">
        <f>IF('📋 سجل الأصول'!C114="","",'📋 سجل الأصول'!B114)</f>
        <v/>
      </c>
      <c r="C114" s="38" t="str">
        <f>IF('📋 سجل الأصول'!C114="","",'📋 سجل الأصول'!C114)</f>
        <v/>
      </c>
      <c r="D114" s="26" t="str">
        <f>IF('📋 سجل الأصول'!C114="","",'📋 سجل الأصول'!E114)</f>
        <v/>
      </c>
      <c r="E114" s="39" t="str">
        <f>IF('📋 سجل الأصول'!C114="","",'📋 سجل الأصول'!G114)</f>
        <v/>
      </c>
      <c r="F114" s="33" t="str">
        <f>IF('📋 سجل الأصول'!C114="","",'📋 سجل الأصول'!H114)</f>
        <v/>
      </c>
      <c r="G114" s="33" t="str">
        <f>IF('📋 سجل الأصول'!C114="","",IFERROR(MAX(0,MIN(('📋 سجل الأصول'!H114-IF('📋 سجل الأصول'!I114="",0,'📋 سجل الأصول'!I114)),('📋 سجل الأصول'!H114-IF('📋 سجل الأصول'!I114="",0,'📋 سجل الأصول'!I114))*'📋 سجل الأصول'!J114/365*MAX(0,MIN(EOMONTH(DATE(2026,1,1),0),IF('📋 سجل الأصول'!M114="",DATE(9999,12,31),'📋 سجل الأصول'!M114))-'📋 سجل الأصول'!G114+1))-MIN(('📋 سجل الأصول'!H114-IF('📋 سجل الأصول'!I114="",0,'📋 سجل الأصول'!I114)),('📋 سجل الأصول'!H114-IF('📋 سجل الأصول'!I114="",0,'📋 سجل الأصول'!I114))*'📋 سجل الأصول'!J114/365*MAX(0,MIN(EOMONTH(DATE(2026,1,1),-1),IF('📋 سجل الأصول'!M114="",DATE(9999,12,31),'📋 سجل الأصول'!M114))-'📋 سجل الأصول'!G114+1))),0))</f>
        <v/>
      </c>
      <c r="H114" s="33" t="str">
        <f>IF('📋 سجل الأصول'!C114="","",IFERROR(MAX(0,MIN(('📋 سجل الأصول'!H114-IF('📋 سجل الأصول'!I114="",0,'📋 سجل الأصول'!I114)),('📋 سجل الأصول'!H114-IF('📋 سجل الأصول'!I114="",0,'📋 سجل الأصول'!I114))*'📋 سجل الأصول'!J114/365*MAX(0,MIN(EOMONTH(DATE(2026,2,1),0),IF('📋 سجل الأصول'!M114="",DATE(9999,12,31),'📋 سجل الأصول'!M114))-'📋 سجل الأصول'!G114+1))-MIN(('📋 سجل الأصول'!H114-IF('📋 سجل الأصول'!I114="",0,'📋 سجل الأصول'!I114)),('📋 سجل الأصول'!H114-IF('📋 سجل الأصول'!I114="",0,'📋 سجل الأصول'!I114))*'📋 سجل الأصول'!J114/365*MAX(0,MIN(EOMONTH(DATE(2026,2,1),-1),IF('📋 سجل الأصول'!M114="",DATE(9999,12,31),'📋 سجل الأصول'!M114))-'📋 سجل الأصول'!G114+1))),0))</f>
        <v/>
      </c>
      <c r="I114" s="33" t="str">
        <f>IF('📋 سجل الأصول'!C114="","",IFERROR(MAX(0,MIN(('📋 سجل الأصول'!H114-IF('📋 سجل الأصول'!I114="",0,'📋 سجل الأصول'!I114)),('📋 سجل الأصول'!H114-IF('📋 سجل الأصول'!I114="",0,'📋 سجل الأصول'!I114))*'📋 سجل الأصول'!J114/365*MAX(0,MIN(EOMONTH(DATE(2026,3,1),0),IF('📋 سجل الأصول'!M114="",DATE(9999,12,31),'📋 سجل الأصول'!M114))-'📋 سجل الأصول'!G114+1))-MIN(('📋 سجل الأصول'!H114-IF('📋 سجل الأصول'!I114="",0,'📋 سجل الأصول'!I114)),('📋 سجل الأصول'!H114-IF('📋 سجل الأصول'!I114="",0,'📋 سجل الأصول'!I114))*'📋 سجل الأصول'!J114/365*MAX(0,MIN(EOMONTH(DATE(2026,3,1),-1),IF('📋 سجل الأصول'!M114="",DATE(9999,12,31),'📋 سجل الأصول'!M114))-'📋 سجل الأصول'!G114+1))),0))</f>
        <v/>
      </c>
      <c r="J114" s="33" t="str">
        <f>IF('📋 سجل الأصول'!C114="","",IFERROR(MAX(0,MIN(('📋 سجل الأصول'!H114-IF('📋 سجل الأصول'!I114="",0,'📋 سجل الأصول'!I114)),('📋 سجل الأصول'!H114-IF('📋 سجل الأصول'!I114="",0,'📋 سجل الأصول'!I114))*'📋 سجل الأصول'!J114/365*MAX(0,MIN(EOMONTH(DATE(2026,4,1),0),IF('📋 سجل الأصول'!M114="",DATE(9999,12,31),'📋 سجل الأصول'!M114))-'📋 سجل الأصول'!G114+1))-MIN(('📋 سجل الأصول'!H114-IF('📋 سجل الأصول'!I114="",0,'📋 سجل الأصول'!I114)),('📋 سجل الأصول'!H114-IF('📋 سجل الأصول'!I114="",0,'📋 سجل الأصول'!I114))*'📋 سجل الأصول'!J114/365*MAX(0,MIN(EOMONTH(DATE(2026,4,1),-1),IF('📋 سجل الأصول'!M114="",DATE(9999,12,31),'📋 سجل الأصول'!M114))-'📋 سجل الأصول'!G114+1))),0))</f>
        <v/>
      </c>
      <c r="K114" s="33" t="str">
        <f>IF('📋 سجل الأصول'!C114="","",IFERROR(MAX(0,MIN(('📋 سجل الأصول'!H114-IF('📋 سجل الأصول'!I114="",0,'📋 سجل الأصول'!I114)),('📋 سجل الأصول'!H114-IF('📋 سجل الأصول'!I114="",0,'📋 سجل الأصول'!I114))*'📋 سجل الأصول'!J114/365*MAX(0,MIN(EOMONTH(DATE(2026,5,1),0),IF('📋 سجل الأصول'!M114="",DATE(9999,12,31),'📋 سجل الأصول'!M114))-'📋 سجل الأصول'!G114+1))-MIN(('📋 سجل الأصول'!H114-IF('📋 سجل الأصول'!I114="",0,'📋 سجل الأصول'!I114)),('📋 سجل الأصول'!H114-IF('📋 سجل الأصول'!I114="",0,'📋 سجل الأصول'!I114))*'📋 سجل الأصول'!J114/365*MAX(0,MIN(EOMONTH(DATE(2026,5,1),-1),IF('📋 سجل الأصول'!M114="",DATE(9999,12,31),'📋 سجل الأصول'!M114))-'📋 سجل الأصول'!G114+1))),0))</f>
        <v/>
      </c>
      <c r="L114" s="33" t="str">
        <f>IF('📋 سجل الأصول'!C114="","",IFERROR(MAX(0,MIN(('📋 سجل الأصول'!H114-IF('📋 سجل الأصول'!I114="",0,'📋 سجل الأصول'!I114)),('📋 سجل الأصول'!H114-IF('📋 سجل الأصول'!I114="",0,'📋 سجل الأصول'!I114))*'📋 سجل الأصول'!J114/365*MAX(0,MIN(EOMONTH(DATE(2026,6,1),0),IF('📋 سجل الأصول'!M114="",DATE(9999,12,31),'📋 سجل الأصول'!M114))-'📋 سجل الأصول'!G114+1))-MIN(('📋 سجل الأصول'!H114-IF('📋 سجل الأصول'!I114="",0,'📋 سجل الأصول'!I114)),('📋 سجل الأصول'!H114-IF('📋 سجل الأصول'!I114="",0,'📋 سجل الأصول'!I114))*'📋 سجل الأصول'!J114/365*MAX(0,MIN(EOMONTH(DATE(2026,6,1),-1),IF('📋 سجل الأصول'!M114="",DATE(9999,12,31),'📋 سجل الأصول'!M114))-'📋 سجل الأصول'!G114+1))),0))</f>
        <v/>
      </c>
      <c r="M114" s="33" t="str">
        <f>IF('📋 سجل الأصول'!C114="","",IFERROR(MAX(0,MIN(('📋 سجل الأصول'!H114-IF('📋 سجل الأصول'!I114="",0,'📋 سجل الأصول'!I114)),('📋 سجل الأصول'!H114-IF('📋 سجل الأصول'!I114="",0,'📋 سجل الأصول'!I114))*'📋 سجل الأصول'!J114/365*MAX(0,MIN(EOMONTH(DATE(2026,7,1),0),IF('📋 سجل الأصول'!M114="",DATE(9999,12,31),'📋 سجل الأصول'!M114))-'📋 سجل الأصول'!G114+1))-MIN(('📋 سجل الأصول'!H114-IF('📋 سجل الأصول'!I114="",0,'📋 سجل الأصول'!I114)),('📋 سجل الأصول'!H114-IF('📋 سجل الأصول'!I114="",0,'📋 سجل الأصول'!I114))*'📋 سجل الأصول'!J114/365*MAX(0,MIN(EOMONTH(DATE(2026,7,1),-1),IF('📋 سجل الأصول'!M114="",DATE(9999,12,31),'📋 سجل الأصول'!M114))-'📋 سجل الأصول'!G114+1))),0))</f>
        <v/>
      </c>
      <c r="N114" s="33" t="str">
        <f>IF('📋 سجل الأصول'!C114="","",IFERROR(MAX(0,MIN(('📋 سجل الأصول'!H114-IF('📋 سجل الأصول'!I114="",0,'📋 سجل الأصول'!I114)),('📋 سجل الأصول'!H114-IF('📋 سجل الأصول'!I114="",0,'📋 سجل الأصول'!I114))*'📋 سجل الأصول'!J114/365*MAX(0,MIN(EOMONTH(DATE(2026,8,1),0),IF('📋 سجل الأصول'!M114="",DATE(9999,12,31),'📋 سجل الأصول'!M114))-'📋 سجل الأصول'!G114+1))-MIN(('📋 سجل الأصول'!H114-IF('📋 سجل الأصول'!I114="",0,'📋 سجل الأصول'!I114)),('📋 سجل الأصول'!H114-IF('📋 سجل الأصول'!I114="",0,'📋 سجل الأصول'!I114))*'📋 سجل الأصول'!J114/365*MAX(0,MIN(EOMONTH(DATE(2026,8,1),-1),IF('📋 سجل الأصول'!M114="",DATE(9999,12,31),'📋 سجل الأصول'!M114))-'📋 سجل الأصول'!G114+1))),0))</f>
        <v/>
      </c>
      <c r="O114" s="33" t="str">
        <f>IF('📋 سجل الأصول'!C114="","",IFERROR(MAX(0,MIN(('📋 سجل الأصول'!H114-IF('📋 سجل الأصول'!I114="",0,'📋 سجل الأصول'!I114)),('📋 سجل الأصول'!H114-IF('📋 سجل الأصول'!I114="",0,'📋 سجل الأصول'!I114))*'📋 سجل الأصول'!J114/365*MAX(0,MIN(EOMONTH(DATE(2026,9,1),0),IF('📋 سجل الأصول'!M114="",DATE(9999,12,31),'📋 سجل الأصول'!M114))-'📋 سجل الأصول'!G114+1))-MIN(('📋 سجل الأصول'!H114-IF('📋 سجل الأصول'!I114="",0,'📋 سجل الأصول'!I114)),('📋 سجل الأصول'!H114-IF('📋 سجل الأصول'!I114="",0,'📋 سجل الأصول'!I114))*'📋 سجل الأصول'!J114/365*MAX(0,MIN(EOMONTH(DATE(2026,9,1),-1),IF('📋 سجل الأصول'!M114="",DATE(9999,12,31),'📋 سجل الأصول'!M114))-'📋 سجل الأصول'!G114+1))),0))</f>
        <v/>
      </c>
      <c r="P114" s="33" t="str">
        <f>IF('📋 سجل الأصول'!C114="","",IFERROR(MAX(0,MIN(('📋 سجل الأصول'!H114-IF('📋 سجل الأصول'!I114="",0,'📋 سجل الأصول'!I114)),('📋 سجل الأصول'!H114-IF('📋 سجل الأصول'!I114="",0,'📋 سجل الأصول'!I114))*'📋 سجل الأصول'!J114/365*MAX(0,MIN(EOMONTH(DATE(2026,10,1),0),IF('📋 سجل الأصول'!M114="",DATE(9999,12,31),'📋 سجل الأصول'!M114))-'📋 سجل الأصول'!G114+1))-MIN(('📋 سجل الأصول'!H114-IF('📋 سجل الأصول'!I114="",0,'📋 سجل الأصول'!I114)),('📋 سجل الأصول'!H114-IF('📋 سجل الأصول'!I114="",0,'📋 سجل الأصول'!I114))*'📋 سجل الأصول'!J114/365*MAX(0,MIN(EOMONTH(DATE(2026,10,1),-1),IF('📋 سجل الأصول'!M114="",DATE(9999,12,31),'📋 سجل الأصول'!M114))-'📋 سجل الأصول'!G114+1))),0))</f>
        <v/>
      </c>
      <c r="Q114" s="33" t="str">
        <f>IF('📋 سجل الأصول'!C114="","",IFERROR(MAX(0,MIN(('📋 سجل الأصول'!H114-IF('📋 سجل الأصول'!I114="",0,'📋 سجل الأصول'!I114)),('📋 سجل الأصول'!H114-IF('📋 سجل الأصول'!I114="",0,'📋 سجل الأصول'!I114))*'📋 سجل الأصول'!J114/365*MAX(0,MIN(EOMONTH(DATE(2026,11,1),0),IF('📋 سجل الأصول'!M114="",DATE(9999,12,31),'📋 سجل الأصول'!M114))-'📋 سجل الأصول'!G114+1))-MIN(('📋 سجل الأصول'!H114-IF('📋 سجل الأصول'!I114="",0,'📋 سجل الأصول'!I114)),('📋 سجل الأصول'!H114-IF('📋 سجل الأصول'!I114="",0,'📋 سجل الأصول'!I114))*'📋 سجل الأصول'!J114/365*MAX(0,MIN(EOMONTH(DATE(2026,11,1),-1),IF('📋 سجل الأصول'!M114="",DATE(9999,12,31),'📋 سجل الأصول'!M114))-'📋 سجل الأصول'!G114+1))),0))</f>
        <v/>
      </c>
      <c r="R114" s="33" t="str">
        <f>IF('📋 سجل الأصول'!C114="","",IFERROR(MAX(0,MIN(('📋 سجل الأصول'!H114-IF('📋 سجل الأصول'!I114="",0,'📋 سجل الأصول'!I114)),('📋 سجل الأصول'!H114-IF('📋 سجل الأصول'!I114="",0,'📋 سجل الأصول'!I114))*'📋 سجل الأصول'!J114/365*MAX(0,MIN(EOMONTH(DATE(2026,12,1),0),IF('📋 سجل الأصول'!M114="",DATE(9999,12,31),'📋 سجل الأصول'!M114))-'📋 سجل الأصول'!G114+1))-MIN(('📋 سجل الأصول'!H114-IF('📋 سجل الأصول'!I114="",0,'📋 سجل الأصول'!I114)),('📋 سجل الأصول'!H114-IF('📋 سجل الأصول'!I114="",0,'📋 سجل الأصول'!I114))*'📋 سجل الأصول'!J114/365*MAX(0,MIN(EOMONTH(DATE(2026,12,1),-1),IF('📋 سجل الأصول'!M114="",DATE(9999,12,31),'📋 سجل الأصول'!M114))-'📋 سجل الأصول'!G114+1))),0))</f>
        <v/>
      </c>
    </row>
    <row r="115" spans="1:18" ht="24.75" customHeight="1" x14ac:dyDescent="0.25">
      <c r="A115" s="18" t="str">
        <f>IF('📋 سجل الأصول'!C115="","",'📋 سجل الأصول'!A115)</f>
        <v/>
      </c>
      <c r="B115" s="18" t="str">
        <f>IF('📋 سجل الأصول'!C115="","",'📋 سجل الأصول'!B115)</f>
        <v/>
      </c>
      <c r="C115" s="36" t="str">
        <f>IF('📋 سجل الأصول'!C115="","",'📋 سجل الأصول'!C115)</f>
        <v/>
      </c>
      <c r="D115" s="18" t="str">
        <f>IF('📋 سجل الأصول'!C115="","",'📋 سجل الأصول'!E115)</f>
        <v/>
      </c>
      <c r="E115" s="37" t="str">
        <f>IF('📋 سجل الأصول'!C115="","",'📋 سجل الأصول'!G115)</f>
        <v/>
      </c>
      <c r="F115" s="25" t="str">
        <f>IF('📋 سجل الأصول'!C115="","",'📋 سجل الأصول'!H115)</f>
        <v/>
      </c>
      <c r="G115" s="25" t="str">
        <f>IF('📋 سجل الأصول'!C115="","",IFERROR(MAX(0,MIN(('📋 سجل الأصول'!H115-IF('📋 سجل الأصول'!I115="",0,'📋 سجل الأصول'!I115)),('📋 سجل الأصول'!H115-IF('📋 سجل الأصول'!I115="",0,'📋 سجل الأصول'!I115))*'📋 سجل الأصول'!J115/365*MAX(0,MIN(EOMONTH(DATE(2026,1,1),0),IF('📋 سجل الأصول'!M115="",DATE(9999,12,31),'📋 سجل الأصول'!M115))-'📋 سجل الأصول'!G115+1))-MIN(('📋 سجل الأصول'!H115-IF('📋 سجل الأصول'!I115="",0,'📋 سجل الأصول'!I115)),('📋 سجل الأصول'!H115-IF('📋 سجل الأصول'!I115="",0,'📋 سجل الأصول'!I115))*'📋 سجل الأصول'!J115/365*MAX(0,MIN(EOMONTH(DATE(2026,1,1),-1),IF('📋 سجل الأصول'!M115="",DATE(9999,12,31),'📋 سجل الأصول'!M115))-'📋 سجل الأصول'!G115+1))),0))</f>
        <v/>
      </c>
      <c r="H115" s="25" t="str">
        <f>IF('📋 سجل الأصول'!C115="","",IFERROR(MAX(0,MIN(('📋 سجل الأصول'!H115-IF('📋 سجل الأصول'!I115="",0,'📋 سجل الأصول'!I115)),('📋 سجل الأصول'!H115-IF('📋 سجل الأصول'!I115="",0,'📋 سجل الأصول'!I115))*'📋 سجل الأصول'!J115/365*MAX(0,MIN(EOMONTH(DATE(2026,2,1),0),IF('📋 سجل الأصول'!M115="",DATE(9999,12,31),'📋 سجل الأصول'!M115))-'📋 سجل الأصول'!G115+1))-MIN(('📋 سجل الأصول'!H115-IF('📋 سجل الأصول'!I115="",0,'📋 سجل الأصول'!I115)),('📋 سجل الأصول'!H115-IF('📋 سجل الأصول'!I115="",0,'📋 سجل الأصول'!I115))*'📋 سجل الأصول'!J115/365*MAX(0,MIN(EOMONTH(DATE(2026,2,1),-1),IF('📋 سجل الأصول'!M115="",DATE(9999,12,31),'📋 سجل الأصول'!M115))-'📋 سجل الأصول'!G115+1))),0))</f>
        <v/>
      </c>
      <c r="I115" s="25" t="str">
        <f>IF('📋 سجل الأصول'!C115="","",IFERROR(MAX(0,MIN(('📋 سجل الأصول'!H115-IF('📋 سجل الأصول'!I115="",0,'📋 سجل الأصول'!I115)),('📋 سجل الأصول'!H115-IF('📋 سجل الأصول'!I115="",0,'📋 سجل الأصول'!I115))*'📋 سجل الأصول'!J115/365*MAX(0,MIN(EOMONTH(DATE(2026,3,1),0),IF('📋 سجل الأصول'!M115="",DATE(9999,12,31),'📋 سجل الأصول'!M115))-'📋 سجل الأصول'!G115+1))-MIN(('📋 سجل الأصول'!H115-IF('📋 سجل الأصول'!I115="",0,'📋 سجل الأصول'!I115)),('📋 سجل الأصول'!H115-IF('📋 سجل الأصول'!I115="",0,'📋 سجل الأصول'!I115))*'📋 سجل الأصول'!J115/365*MAX(0,MIN(EOMONTH(DATE(2026,3,1),-1),IF('📋 سجل الأصول'!M115="",DATE(9999,12,31),'📋 سجل الأصول'!M115))-'📋 سجل الأصول'!G115+1))),0))</f>
        <v/>
      </c>
      <c r="J115" s="25" t="str">
        <f>IF('📋 سجل الأصول'!C115="","",IFERROR(MAX(0,MIN(('📋 سجل الأصول'!H115-IF('📋 سجل الأصول'!I115="",0,'📋 سجل الأصول'!I115)),('📋 سجل الأصول'!H115-IF('📋 سجل الأصول'!I115="",0,'📋 سجل الأصول'!I115))*'📋 سجل الأصول'!J115/365*MAX(0,MIN(EOMONTH(DATE(2026,4,1),0),IF('📋 سجل الأصول'!M115="",DATE(9999,12,31),'📋 سجل الأصول'!M115))-'📋 سجل الأصول'!G115+1))-MIN(('📋 سجل الأصول'!H115-IF('📋 سجل الأصول'!I115="",0,'📋 سجل الأصول'!I115)),('📋 سجل الأصول'!H115-IF('📋 سجل الأصول'!I115="",0,'📋 سجل الأصول'!I115))*'📋 سجل الأصول'!J115/365*MAX(0,MIN(EOMONTH(DATE(2026,4,1),-1),IF('📋 سجل الأصول'!M115="",DATE(9999,12,31),'📋 سجل الأصول'!M115))-'📋 سجل الأصول'!G115+1))),0))</f>
        <v/>
      </c>
      <c r="K115" s="25" t="str">
        <f>IF('📋 سجل الأصول'!C115="","",IFERROR(MAX(0,MIN(('📋 سجل الأصول'!H115-IF('📋 سجل الأصول'!I115="",0,'📋 سجل الأصول'!I115)),('📋 سجل الأصول'!H115-IF('📋 سجل الأصول'!I115="",0,'📋 سجل الأصول'!I115))*'📋 سجل الأصول'!J115/365*MAX(0,MIN(EOMONTH(DATE(2026,5,1),0),IF('📋 سجل الأصول'!M115="",DATE(9999,12,31),'📋 سجل الأصول'!M115))-'📋 سجل الأصول'!G115+1))-MIN(('📋 سجل الأصول'!H115-IF('📋 سجل الأصول'!I115="",0,'📋 سجل الأصول'!I115)),('📋 سجل الأصول'!H115-IF('📋 سجل الأصول'!I115="",0,'📋 سجل الأصول'!I115))*'📋 سجل الأصول'!J115/365*MAX(0,MIN(EOMONTH(DATE(2026,5,1),-1),IF('📋 سجل الأصول'!M115="",DATE(9999,12,31),'📋 سجل الأصول'!M115))-'📋 سجل الأصول'!G115+1))),0))</f>
        <v/>
      </c>
      <c r="L115" s="25" t="str">
        <f>IF('📋 سجل الأصول'!C115="","",IFERROR(MAX(0,MIN(('📋 سجل الأصول'!H115-IF('📋 سجل الأصول'!I115="",0,'📋 سجل الأصول'!I115)),('📋 سجل الأصول'!H115-IF('📋 سجل الأصول'!I115="",0,'📋 سجل الأصول'!I115))*'📋 سجل الأصول'!J115/365*MAX(0,MIN(EOMONTH(DATE(2026,6,1),0),IF('📋 سجل الأصول'!M115="",DATE(9999,12,31),'📋 سجل الأصول'!M115))-'📋 سجل الأصول'!G115+1))-MIN(('📋 سجل الأصول'!H115-IF('📋 سجل الأصول'!I115="",0,'📋 سجل الأصول'!I115)),('📋 سجل الأصول'!H115-IF('📋 سجل الأصول'!I115="",0,'📋 سجل الأصول'!I115))*'📋 سجل الأصول'!J115/365*MAX(0,MIN(EOMONTH(DATE(2026,6,1),-1),IF('📋 سجل الأصول'!M115="",DATE(9999,12,31),'📋 سجل الأصول'!M115))-'📋 سجل الأصول'!G115+1))),0))</f>
        <v/>
      </c>
      <c r="M115" s="25" t="str">
        <f>IF('📋 سجل الأصول'!C115="","",IFERROR(MAX(0,MIN(('📋 سجل الأصول'!H115-IF('📋 سجل الأصول'!I115="",0,'📋 سجل الأصول'!I115)),('📋 سجل الأصول'!H115-IF('📋 سجل الأصول'!I115="",0,'📋 سجل الأصول'!I115))*'📋 سجل الأصول'!J115/365*MAX(0,MIN(EOMONTH(DATE(2026,7,1),0),IF('📋 سجل الأصول'!M115="",DATE(9999,12,31),'📋 سجل الأصول'!M115))-'📋 سجل الأصول'!G115+1))-MIN(('📋 سجل الأصول'!H115-IF('📋 سجل الأصول'!I115="",0,'📋 سجل الأصول'!I115)),('📋 سجل الأصول'!H115-IF('📋 سجل الأصول'!I115="",0,'📋 سجل الأصول'!I115))*'📋 سجل الأصول'!J115/365*MAX(0,MIN(EOMONTH(DATE(2026,7,1),-1),IF('📋 سجل الأصول'!M115="",DATE(9999,12,31),'📋 سجل الأصول'!M115))-'📋 سجل الأصول'!G115+1))),0))</f>
        <v/>
      </c>
      <c r="N115" s="25" t="str">
        <f>IF('📋 سجل الأصول'!C115="","",IFERROR(MAX(0,MIN(('📋 سجل الأصول'!H115-IF('📋 سجل الأصول'!I115="",0,'📋 سجل الأصول'!I115)),('📋 سجل الأصول'!H115-IF('📋 سجل الأصول'!I115="",0,'📋 سجل الأصول'!I115))*'📋 سجل الأصول'!J115/365*MAX(0,MIN(EOMONTH(DATE(2026,8,1),0),IF('📋 سجل الأصول'!M115="",DATE(9999,12,31),'📋 سجل الأصول'!M115))-'📋 سجل الأصول'!G115+1))-MIN(('📋 سجل الأصول'!H115-IF('📋 سجل الأصول'!I115="",0,'📋 سجل الأصول'!I115)),('📋 سجل الأصول'!H115-IF('📋 سجل الأصول'!I115="",0,'📋 سجل الأصول'!I115))*'📋 سجل الأصول'!J115/365*MAX(0,MIN(EOMONTH(DATE(2026,8,1),-1),IF('📋 سجل الأصول'!M115="",DATE(9999,12,31),'📋 سجل الأصول'!M115))-'📋 سجل الأصول'!G115+1))),0))</f>
        <v/>
      </c>
      <c r="O115" s="25" t="str">
        <f>IF('📋 سجل الأصول'!C115="","",IFERROR(MAX(0,MIN(('📋 سجل الأصول'!H115-IF('📋 سجل الأصول'!I115="",0,'📋 سجل الأصول'!I115)),('📋 سجل الأصول'!H115-IF('📋 سجل الأصول'!I115="",0,'📋 سجل الأصول'!I115))*'📋 سجل الأصول'!J115/365*MAX(0,MIN(EOMONTH(DATE(2026,9,1),0),IF('📋 سجل الأصول'!M115="",DATE(9999,12,31),'📋 سجل الأصول'!M115))-'📋 سجل الأصول'!G115+1))-MIN(('📋 سجل الأصول'!H115-IF('📋 سجل الأصول'!I115="",0,'📋 سجل الأصول'!I115)),('📋 سجل الأصول'!H115-IF('📋 سجل الأصول'!I115="",0,'📋 سجل الأصول'!I115))*'📋 سجل الأصول'!J115/365*MAX(0,MIN(EOMONTH(DATE(2026,9,1),-1),IF('📋 سجل الأصول'!M115="",DATE(9999,12,31),'📋 سجل الأصول'!M115))-'📋 سجل الأصول'!G115+1))),0))</f>
        <v/>
      </c>
      <c r="P115" s="25" t="str">
        <f>IF('📋 سجل الأصول'!C115="","",IFERROR(MAX(0,MIN(('📋 سجل الأصول'!H115-IF('📋 سجل الأصول'!I115="",0,'📋 سجل الأصول'!I115)),('📋 سجل الأصول'!H115-IF('📋 سجل الأصول'!I115="",0,'📋 سجل الأصول'!I115))*'📋 سجل الأصول'!J115/365*MAX(0,MIN(EOMONTH(DATE(2026,10,1),0),IF('📋 سجل الأصول'!M115="",DATE(9999,12,31),'📋 سجل الأصول'!M115))-'📋 سجل الأصول'!G115+1))-MIN(('📋 سجل الأصول'!H115-IF('📋 سجل الأصول'!I115="",0,'📋 سجل الأصول'!I115)),('📋 سجل الأصول'!H115-IF('📋 سجل الأصول'!I115="",0,'📋 سجل الأصول'!I115))*'📋 سجل الأصول'!J115/365*MAX(0,MIN(EOMONTH(DATE(2026,10,1),-1),IF('📋 سجل الأصول'!M115="",DATE(9999,12,31),'📋 سجل الأصول'!M115))-'📋 سجل الأصول'!G115+1))),0))</f>
        <v/>
      </c>
      <c r="Q115" s="25" t="str">
        <f>IF('📋 سجل الأصول'!C115="","",IFERROR(MAX(0,MIN(('📋 سجل الأصول'!H115-IF('📋 سجل الأصول'!I115="",0,'📋 سجل الأصول'!I115)),('📋 سجل الأصول'!H115-IF('📋 سجل الأصول'!I115="",0,'📋 سجل الأصول'!I115))*'📋 سجل الأصول'!J115/365*MAX(0,MIN(EOMONTH(DATE(2026,11,1),0),IF('📋 سجل الأصول'!M115="",DATE(9999,12,31),'📋 سجل الأصول'!M115))-'📋 سجل الأصول'!G115+1))-MIN(('📋 سجل الأصول'!H115-IF('📋 سجل الأصول'!I115="",0,'📋 سجل الأصول'!I115)),('📋 سجل الأصول'!H115-IF('📋 سجل الأصول'!I115="",0,'📋 سجل الأصول'!I115))*'📋 سجل الأصول'!J115/365*MAX(0,MIN(EOMONTH(DATE(2026,11,1),-1),IF('📋 سجل الأصول'!M115="",DATE(9999,12,31),'📋 سجل الأصول'!M115))-'📋 سجل الأصول'!G115+1))),0))</f>
        <v/>
      </c>
      <c r="R115" s="25" t="str">
        <f>IF('📋 سجل الأصول'!C115="","",IFERROR(MAX(0,MIN(('📋 سجل الأصول'!H115-IF('📋 سجل الأصول'!I115="",0,'📋 سجل الأصول'!I115)),('📋 سجل الأصول'!H115-IF('📋 سجل الأصول'!I115="",0,'📋 سجل الأصول'!I115))*'📋 سجل الأصول'!J115/365*MAX(0,MIN(EOMONTH(DATE(2026,12,1),0),IF('📋 سجل الأصول'!M115="",DATE(9999,12,31),'📋 سجل الأصول'!M115))-'📋 سجل الأصول'!G115+1))-MIN(('📋 سجل الأصول'!H115-IF('📋 سجل الأصول'!I115="",0,'📋 سجل الأصول'!I115)),('📋 سجل الأصول'!H115-IF('📋 سجل الأصول'!I115="",0,'📋 سجل الأصول'!I115))*'📋 سجل الأصول'!J115/365*MAX(0,MIN(EOMONTH(DATE(2026,12,1),-1),IF('📋 سجل الأصول'!M115="",DATE(9999,12,31),'📋 سجل الأصول'!M115))-'📋 سجل الأصول'!G115+1))),0))</f>
        <v/>
      </c>
    </row>
    <row r="116" spans="1:18" ht="24.75" customHeight="1" x14ac:dyDescent="0.25">
      <c r="A116" s="26" t="str">
        <f>IF('📋 سجل الأصول'!C116="","",'📋 سجل الأصول'!A116)</f>
        <v/>
      </c>
      <c r="B116" s="26" t="str">
        <f>IF('📋 سجل الأصول'!C116="","",'📋 سجل الأصول'!B116)</f>
        <v/>
      </c>
      <c r="C116" s="38" t="str">
        <f>IF('📋 سجل الأصول'!C116="","",'📋 سجل الأصول'!C116)</f>
        <v/>
      </c>
      <c r="D116" s="26" t="str">
        <f>IF('📋 سجل الأصول'!C116="","",'📋 سجل الأصول'!E116)</f>
        <v/>
      </c>
      <c r="E116" s="39" t="str">
        <f>IF('📋 سجل الأصول'!C116="","",'📋 سجل الأصول'!G116)</f>
        <v/>
      </c>
      <c r="F116" s="33" t="str">
        <f>IF('📋 سجل الأصول'!C116="","",'📋 سجل الأصول'!H116)</f>
        <v/>
      </c>
      <c r="G116" s="33" t="str">
        <f>IF('📋 سجل الأصول'!C116="","",IFERROR(MAX(0,MIN(('📋 سجل الأصول'!H116-IF('📋 سجل الأصول'!I116="",0,'📋 سجل الأصول'!I116)),('📋 سجل الأصول'!H116-IF('📋 سجل الأصول'!I116="",0,'📋 سجل الأصول'!I116))*'📋 سجل الأصول'!J116/365*MAX(0,MIN(EOMONTH(DATE(2026,1,1),0),IF('📋 سجل الأصول'!M116="",DATE(9999,12,31),'📋 سجل الأصول'!M116))-'📋 سجل الأصول'!G116+1))-MIN(('📋 سجل الأصول'!H116-IF('📋 سجل الأصول'!I116="",0,'📋 سجل الأصول'!I116)),('📋 سجل الأصول'!H116-IF('📋 سجل الأصول'!I116="",0,'📋 سجل الأصول'!I116))*'📋 سجل الأصول'!J116/365*MAX(0,MIN(EOMONTH(DATE(2026,1,1),-1),IF('📋 سجل الأصول'!M116="",DATE(9999,12,31),'📋 سجل الأصول'!M116))-'📋 سجل الأصول'!G116+1))),0))</f>
        <v/>
      </c>
      <c r="H116" s="33" t="str">
        <f>IF('📋 سجل الأصول'!C116="","",IFERROR(MAX(0,MIN(('📋 سجل الأصول'!H116-IF('📋 سجل الأصول'!I116="",0,'📋 سجل الأصول'!I116)),('📋 سجل الأصول'!H116-IF('📋 سجل الأصول'!I116="",0,'📋 سجل الأصول'!I116))*'📋 سجل الأصول'!J116/365*MAX(0,MIN(EOMONTH(DATE(2026,2,1),0),IF('📋 سجل الأصول'!M116="",DATE(9999,12,31),'📋 سجل الأصول'!M116))-'📋 سجل الأصول'!G116+1))-MIN(('📋 سجل الأصول'!H116-IF('📋 سجل الأصول'!I116="",0,'📋 سجل الأصول'!I116)),('📋 سجل الأصول'!H116-IF('📋 سجل الأصول'!I116="",0,'📋 سجل الأصول'!I116))*'📋 سجل الأصول'!J116/365*MAX(0,MIN(EOMONTH(DATE(2026,2,1),-1),IF('📋 سجل الأصول'!M116="",DATE(9999,12,31),'📋 سجل الأصول'!M116))-'📋 سجل الأصول'!G116+1))),0))</f>
        <v/>
      </c>
      <c r="I116" s="33" t="str">
        <f>IF('📋 سجل الأصول'!C116="","",IFERROR(MAX(0,MIN(('📋 سجل الأصول'!H116-IF('📋 سجل الأصول'!I116="",0,'📋 سجل الأصول'!I116)),('📋 سجل الأصول'!H116-IF('📋 سجل الأصول'!I116="",0,'📋 سجل الأصول'!I116))*'📋 سجل الأصول'!J116/365*MAX(0,MIN(EOMONTH(DATE(2026,3,1),0),IF('📋 سجل الأصول'!M116="",DATE(9999,12,31),'📋 سجل الأصول'!M116))-'📋 سجل الأصول'!G116+1))-MIN(('📋 سجل الأصول'!H116-IF('📋 سجل الأصول'!I116="",0,'📋 سجل الأصول'!I116)),('📋 سجل الأصول'!H116-IF('📋 سجل الأصول'!I116="",0,'📋 سجل الأصول'!I116))*'📋 سجل الأصول'!J116/365*MAX(0,MIN(EOMONTH(DATE(2026,3,1),-1),IF('📋 سجل الأصول'!M116="",DATE(9999,12,31),'📋 سجل الأصول'!M116))-'📋 سجل الأصول'!G116+1))),0))</f>
        <v/>
      </c>
      <c r="J116" s="33" t="str">
        <f>IF('📋 سجل الأصول'!C116="","",IFERROR(MAX(0,MIN(('📋 سجل الأصول'!H116-IF('📋 سجل الأصول'!I116="",0,'📋 سجل الأصول'!I116)),('📋 سجل الأصول'!H116-IF('📋 سجل الأصول'!I116="",0,'📋 سجل الأصول'!I116))*'📋 سجل الأصول'!J116/365*MAX(0,MIN(EOMONTH(DATE(2026,4,1),0),IF('📋 سجل الأصول'!M116="",DATE(9999,12,31),'📋 سجل الأصول'!M116))-'📋 سجل الأصول'!G116+1))-MIN(('📋 سجل الأصول'!H116-IF('📋 سجل الأصول'!I116="",0,'📋 سجل الأصول'!I116)),('📋 سجل الأصول'!H116-IF('📋 سجل الأصول'!I116="",0,'📋 سجل الأصول'!I116))*'📋 سجل الأصول'!J116/365*MAX(0,MIN(EOMONTH(DATE(2026,4,1),-1),IF('📋 سجل الأصول'!M116="",DATE(9999,12,31),'📋 سجل الأصول'!M116))-'📋 سجل الأصول'!G116+1))),0))</f>
        <v/>
      </c>
      <c r="K116" s="33" t="str">
        <f>IF('📋 سجل الأصول'!C116="","",IFERROR(MAX(0,MIN(('📋 سجل الأصول'!H116-IF('📋 سجل الأصول'!I116="",0,'📋 سجل الأصول'!I116)),('📋 سجل الأصول'!H116-IF('📋 سجل الأصول'!I116="",0,'📋 سجل الأصول'!I116))*'📋 سجل الأصول'!J116/365*MAX(0,MIN(EOMONTH(DATE(2026,5,1),0),IF('📋 سجل الأصول'!M116="",DATE(9999,12,31),'📋 سجل الأصول'!M116))-'📋 سجل الأصول'!G116+1))-MIN(('📋 سجل الأصول'!H116-IF('📋 سجل الأصول'!I116="",0,'📋 سجل الأصول'!I116)),('📋 سجل الأصول'!H116-IF('📋 سجل الأصول'!I116="",0,'📋 سجل الأصول'!I116))*'📋 سجل الأصول'!J116/365*MAX(0,MIN(EOMONTH(DATE(2026,5,1),-1),IF('📋 سجل الأصول'!M116="",DATE(9999,12,31),'📋 سجل الأصول'!M116))-'📋 سجل الأصول'!G116+1))),0))</f>
        <v/>
      </c>
      <c r="L116" s="33" t="str">
        <f>IF('📋 سجل الأصول'!C116="","",IFERROR(MAX(0,MIN(('📋 سجل الأصول'!H116-IF('📋 سجل الأصول'!I116="",0,'📋 سجل الأصول'!I116)),('📋 سجل الأصول'!H116-IF('📋 سجل الأصول'!I116="",0,'📋 سجل الأصول'!I116))*'📋 سجل الأصول'!J116/365*MAX(0,MIN(EOMONTH(DATE(2026,6,1),0),IF('📋 سجل الأصول'!M116="",DATE(9999,12,31),'📋 سجل الأصول'!M116))-'📋 سجل الأصول'!G116+1))-MIN(('📋 سجل الأصول'!H116-IF('📋 سجل الأصول'!I116="",0,'📋 سجل الأصول'!I116)),('📋 سجل الأصول'!H116-IF('📋 سجل الأصول'!I116="",0,'📋 سجل الأصول'!I116))*'📋 سجل الأصول'!J116/365*MAX(0,MIN(EOMONTH(DATE(2026,6,1),-1),IF('📋 سجل الأصول'!M116="",DATE(9999,12,31),'📋 سجل الأصول'!M116))-'📋 سجل الأصول'!G116+1))),0))</f>
        <v/>
      </c>
      <c r="M116" s="33" t="str">
        <f>IF('📋 سجل الأصول'!C116="","",IFERROR(MAX(0,MIN(('📋 سجل الأصول'!H116-IF('📋 سجل الأصول'!I116="",0,'📋 سجل الأصول'!I116)),('📋 سجل الأصول'!H116-IF('📋 سجل الأصول'!I116="",0,'📋 سجل الأصول'!I116))*'📋 سجل الأصول'!J116/365*MAX(0,MIN(EOMONTH(DATE(2026,7,1),0),IF('📋 سجل الأصول'!M116="",DATE(9999,12,31),'📋 سجل الأصول'!M116))-'📋 سجل الأصول'!G116+1))-MIN(('📋 سجل الأصول'!H116-IF('📋 سجل الأصول'!I116="",0,'📋 سجل الأصول'!I116)),('📋 سجل الأصول'!H116-IF('📋 سجل الأصول'!I116="",0,'📋 سجل الأصول'!I116))*'📋 سجل الأصول'!J116/365*MAX(0,MIN(EOMONTH(DATE(2026,7,1),-1),IF('📋 سجل الأصول'!M116="",DATE(9999,12,31),'📋 سجل الأصول'!M116))-'📋 سجل الأصول'!G116+1))),0))</f>
        <v/>
      </c>
      <c r="N116" s="33" t="str">
        <f>IF('📋 سجل الأصول'!C116="","",IFERROR(MAX(0,MIN(('📋 سجل الأصول'!H116-IF('📋 سجل الأصول'!I116="",0,'📋 سجل الأصول'!I116)),('📋 سجل الأصول'!H116-IF('📋 سجل الأصول'!I116="",0,'📋 سجل الأصول'!I116))*'📋 سجل الأصول'!J116/365*MAX(0,MIN(EOMONTH(DATE(2026,8,1),0),IF('📋 سجل الأصول'!M116="",DATE(9999,12,31),'📋 سجل الأصول'!M116))-'📋 سجل الأصول'!G116+1))-MIN(('📋 سجل الأصول'!H116-IF('📋 سجل الأصول'!I116="",0,'📋 سجل الأصول'!I116)),('📋 سجل الأصول'!H116-IF('📋 سجل الأصول'!I116="",0,'📋 سجل الأصول'!I116))*'📋 سجل الأصول'!J116/365*MAX(0,MIN(EOMONTH(DATE(2026,8,1),-1),IF('📋 سجل الأصول'!M116="",DATE(9999,12,31),'📋 سجل الأصول'!M116))-'📋 سجل الأصول'!G116+1))),0))</f>
        <v/>
      </c>
      <c r="O116" s="33" t="str">
        <f>IF('📋 سجل الأصول'!C116="","",IFERROR(MAX(0,MIN(('📋 سجل الأصول'!H116-IF('📋 سجل الأصول'!I116="",0,'📋 سجل الأصول'!I116)),('📋 سجل الأصول'!H116-IF('📋 سجل الأصول'!I116="",0,'📋 سجل الأصول'!I116))*'📋 سجل الأصول'!J116/365*MAX(0,MIN(EOMONTH(DATE(2026,9,1),0),IF('📋 سجل الأصول'!M116="",DATE(9999,12,31),'📋 سجل الأصول'!M116))-'📋 سجل الأصول'!G116+1))-MIN(('📋 سجل الأصول'!H116-IF('📋 سجل الأصول'!I116="",0,'📋 سجل الأصول'!I116)),('📋 سجل الأصول'!H116-IF('📋 سجل الأصول'!I116="",0,'📋 سجل الأصول'!I116))*'📋 سجل الأصول'!J116/365*MAX(0,MIN(EOMONTH(DATE(2026,9,1),-1),IF('📋 سجل الأصول'!M116="",DATE(9999,12,31),'📋 سجل الأصول'!M116))-'📋 سجل الأصول'!G116+1))),0))</f>
        <v/>
      </c>
      <c r="P116" s="33" t="str">
        <f>IF('📋 سجل الأصول'!C116="","",IFERROR(MAX(0,MIN(('📋 سجل الأصول'!H116-IF('📋 سجل الأصول'!I116="",0,'📋 سجل الأصول'!I116)),('📋 سجل الأصول'!H116-IF('📋 سجل الأصول'!I116="",0,'📋 سجل الأصول'!I116))*'📋 سجل الأصول'!J116/365*MAX(0,MIN(EOMONTH(DATE(2026,10,1),0),IF('📋 سجل الأصول'!M116="",DATE(9999,12,31),'📋 سجل الأصول'!M116))-'📋 سجل الأصول'!G116+1))-MIN(('📋 سجل الأصول'!H116-IF('📋 سجل الأصول'!I116="",0,'📋 سجل الأصول'!I116)),('📋 سجل الأصول'!H116-IF('📋 سجل الأصول'!I116="",0,'📋 سجل الأصول'!I116))*'📋 سجل الأصول'!J116/365*MAX(0,MIN(EOMONTH(DATE(2026,10,1),-1),IF('📋 سجل الأصول'!M116="",DATE(9999,12,31),'📋 سجل الأصول'!M116))-'📋 سجل الأصول'!G116+1))),0))</f>
        <v/>
      </c>
      <c r="Q116" s="33" t="str">
        <f>IF('📋 سجل الأصول'!C116="","",IFERROR(MAX(0,MIN(('📋 سجل الأصول'!H116-IF('📋 سجل الأصول'!I116="",0,'📋 سجل الأصول'!I116)),('📋 سجل الأصول'!H116-IF('📋 سجل الأصول'!I116="",0,'📋 سجل الأصول'!I116))*'📋 سجل الأصول'!J116/365*MAX(0,MIN(EOMONTH(DATE(2026,11,1),0),IF('📋 سجل الأصول'!M116="",DATE(9999,12,31),'📋 سجل الأصول'!M116))-'📋 سجل الأصول'!G116+1))-MIN(('📋 سجل الأصول'!H116-IF('📋 سجل الأصول'!I116="",0,'📋 سجل الأصول'!I116)),('📋 سجل الأصول'!H116-IF('📋 سجل الأصول'!I116="",0,'📋 سجل الأصول'!I116))*'📋 سجل الأصول'!J116/365*MAX(0,MIN(EOMONTH(DATE(2026,11,1),-1),IF('📋 سجل الأصول'!M116="",DATE(9999,12,31),'📋 سجل الأصول'!M116))-'📋 سجل الأصول'!G116+1))),0))</f>
        <v/>
      </c>
      <c r="R116" s="33" t="str">
        <f>IF('📋 سجل الأصول'!C116="","",IFERROR(MAX(0,MIN(('📋 سجل الأصول'!H116-IF('📋 سجل الأصول'!I116="",0,'📋 سجل الأصول'!I116)),('📋 سجل الأصول'!H116-IF('📋 سجل الأصول'!I116="",0,'📋 سجل الأصول'!I116))*'📋 سجل الأصول'!J116/365*MAX(0,MIN(EOMONTH(DATE(2026,12,1),0),IF('📋 سجل الأصول'!M116="",DATE(9999,12,31),'📋 سجل الأصول'!M116))-'📋 سجل الأصول'!G116+1))-MIN(('📋 سجل الأصول'!H116-IF('📋 سجل الأصول'!I116="",0,'📋 سجل الأصول'!I116)),('📋 سجل الأصول'!H116-IF('📋 سجل الأصول'!I116="",0,'📋 سجل الأصول'!I116))*'📋 سجل الأصول'!J116/365*MAX(0,MIN(EOMONTH(DATE(2026,12,1),-1),IF('📋 سجل الأصول'!M116="",DATE(9999,12,31),'📋 سجل الأصول'!M116))-'📋 سجل الأصول'!G116+1))),0))</f>
        <v/>
      </c>
    </row>
    <row r="117" spans="1:18" ht="24.75" customHeight="1" x14ac:dyDescent="0.25">
      <c r="A117" s="18" t="str">
        <f>IF('📋 سجل الأصول'!C117="","",'📋 سجل الأصول'!A117)</f>
        <v/>
      </c>
      <c r="B117" s="18" t="str">
        <f>IF('📋 سجل الأصول'!C117="","",'📋 سجل الأصول'!B117)</f>
        <v/>
      </c>
      <c r="C117" s="36" t="str">
        <f>IF('📋 سجل الأصول'!C117="","",'📋 سجل الأصول'!C117)</f>
        <v/>
      </c>
      <c r="D117" s="18" t="str">
        <f>IF('📋 سجل الأصول'!C117="","",'📋 سجل الأصول'!E117)</f>
        <v/>
      </c>
      <c r="E117" s="37" t="str">
        <f>IF('📋 سجل الأصول'!C117="","",'📋 سجل الأصول'!G117)</f>
        <v/>
      </c>
      <c r="F117" s="25" t="str">
        <f>IF('📋 سجل الأصول'!C117="","",'📋 سجل الأصول'!H117)</f>
        <v/>
      </c>
      <c r="G117" s="25" t="str">
        <f>IF('📋 سجل الأصول'!C117="","",IFERROR(MAX(0,MIN(('📋 سجل الأصول'!H117-IF('📋 سجل الأصول'!I117="",0,'📋 سجل الأصول'!I117)),('📋 سجل الأصول'!H117-IF('📋 سجل الأصول'!I117="",0,'📋 سجل الأصول'!I117))*'📋 سجل الأصول'!J117/365*MAX(0,MIN(EOMONTH(DATE(2026,1,1),0),IF('📋 سجل الأصول'!M117="",DATE(9999,12,31),'📋 سجل الأصول'!M117))-'📋 سجل الأصول'!G117+1))-MIN(('📋 سجل الأصول'!H117-IF('📋 سجل الأصول'!I117="",0,'📋 سجل الأصول'!I117)),('📋 سجل الأصول'!H117-IF('📋 سجل الأصول'!I117="",0,'📋 سجل الأصول'!I117))*'📋 سجل الأصول'!J117/365*MAX(0,MIN(EOMONTH(DATE(2026,1,1),-1),IF('📋 سجل الأصول'!M117="",DATE(9999,12,31),'📋 سجل الأصول'!M117))-'📋 سجل الأصول'!G117+1))),0))</f>
        <v/>
      </c>
      <c r="H117" s="25" t="str">
        <f>IF('📋 سجل الأصول'!C117="","",IFERROR(MAX(0,MIN(('📋 سجل الأصول'!H117-IF('📋 سجل الأصول'!I117="",0,'📋 سجل الأصول'!I117)),('📋 سجل الأصول'!H117-IF('📋 سجل الأصول'!I117="",0,'📋 سجل الأصول'!I117))*'📋 سجل الأصول'!J117/365*MAX(0,MIN(EOMONTH(DATE(2026,2,1),0),IF('📋 سجل الأصول'!M117="",DATE(9999,12,31),'📋 سجل الأصول'!M117))-'📋 سجل الأصول'!G117+1))-MIN(('📋 سجل الأصول'!H117-IF('📋 سجل الأصول'!I117="",0,'📋 سجل الأصول'!I117)),('📋 سجل الأصول'!H117-IF('📋 سجل الأصول'!I117="",0,'📋 سجل الأصول'!I117))*'📋 سجل الأصول'!J117/365*MAX(0,MIN(EOMONTH(DATE(2026,2,1),-1),IF('📋 سجل الأصول'!M117="",DATE(9999,12,31),'📋 سجل الأصول'!M117))-'📋 سجل الأصول'!G117+1))),0))</f>
        <v/>
      </c>
      <c r="I117" s="25" t="str">
        <f>IF('📋 سجل الأصول'!C117="","",IFERROR(MAX(0,MIN(('📋 سجل الأصول'!H117-IF('📋 سجل الأصول'!I117="",0,'📋 سجل الأصول'!I117)),('📋 سجل الأصول'!H117-IF('📋 سجل الأصول'!I117="",0,'📋 سجل الأصول'!I117))*'📋 سجل الأصول'!J117/365*MAX(0,MIN(EOMONTH(DATE(2026,3,1),0),IF('📋 سجل الأصول'!M117="",DATE(9999,12,31),'📋 سجل الأصول'!M117))-'📋 سجل الأصول'!G117+1))-MIN(('📋 سجل الأصول'!H117-IF('📋 سجل الأصول'!I117="",0,'📋 سجل الأصول'!I117)),('📋 سجل الأصول'!H117-IF('📋 سجل الأصول'!I117="",0,'📋 سجل الأصول'!I117))*'📋 سجل الأصول'!J117/365*MAX(0,MIN(EOMONTH(DATE(2026,3,1),-1),IF('📋 سجل الأصول'!M117="",DATE(9999,12,31),'📋 سجل الأصول'!M117))-'📋 سجل الأصول'!G117+1))),0))</f>
        <v/>
      </c>
      <c r="J117" s="25" t="str">
        <f>IF('📋 سجل الأصول'!C117="","",IFERROR(MAX(0,MIN(('📋 سجل الأصول'!H117-IF('📋 سجل الأصول'!I117="",0,'📋 سجل الأصول'!I117)),('📋 سجل الأصول'!H117-IF('📋 سجل الأصول'!I117="",0,'📋 سجل الأصول'!I117))*'📋 سجل الأصول'!J117/365*MAX(0,MIN(EOMONTH(DATE(2026,4,1),0),IF('📋 سجل الأصول'!M117="",DATE(9999,12,31),'📋 سجل الأصول'!M117))-'📋 سجل الأصول'!G117+1))-MIN(('📋 سجل الأصول'!H117-IF('📋 سجل الأصول'!I117="",0,'📋 سجل الأصول'!I117)),('📋 سجل الأصول'!H117-IF('📋 سجل الأصول'!I117="",0,'📋 سجل الأصول'!I117))*'📋 سجل الأصول'!J117/365*MAX(0,MIN(EOMONTH(DATE(2026,4,1),-1),IF('📋 سجل الأصول'!M117="",DATE(9999,12,31),'📋 سجل الأصول'!M117))-'📋 سجل الأصول'!G117+1))),0))</f>
        <v/>
      </c>
      <c r="K117" s="25" t="str">
        <f>IF('📋 سجل الأصول'!C117="","",IFERROR(MAX(0,MIN(('📋 سجل الأصول'!H117-IF('📋 سجل الأصول'!I117="",0,'📋 سجل الأصول'!I117)),('📋 سجل الأصول'!H117-IF('📋 سجل الأصول'!I117="",0,'📋 سجل الأصول'!I117))*'📋 سجل الأصول'!J117/365*MAX(0,MIN(EOMONTH(DATE(2026,5,1),0),IF('📋 سجل الأصول'!M117="",DATE(9999,12,31),'📋 سجل الأصول'!M117))-'📋 سجل الأصول'!G117+1))-MIN(('📋 سجل الأصول'!H117-IF('📋 سجل الأصول'!I117="",0,'📋 سجل الأصول'!I117)),('📋 سجل الأصول'!H117-IF('📋 سجل الأصول'!I117="",0,'📋 سجل الأصول'!I117))*'📋 سجل الأصول'!J117/365*MAX(0,MIN(EOMONTH(DATE(2026,5,1),-1),IF('📋 سجل الأصول'!M117="",DATE(9999,12,31),'📋 سجل الأصول'!M117))-'📋 سجل الأصول'!G117+1))),0))</f>
        <v/>
      </c>
      <c r="L117" s="25" t="str">
        <f>IF('📋 سجل الأصول'!C117="","",IFERROR(MAX(0,MIN(('📋 سجل الأصول'!H117-IF('📋 سجل الأصول'!I117="",0,'📋 سجل الأصول'!I117)),('📋 سجل الأصول'!H117-IF('📋 سجل الأصول'!I117="",0,'📋 سجل الأصول'!I117))*'📋 سجل الأصول'!J117/365*MAX(0,MIN(EOMONTH(DATE(2026,6,1),0),IF('📋 سجل الأصول'!M117="",DATE(9999,12,31),'📋 سجل الأصول'!M117))-'📋 سجل الأصول'!G117+1))-MIN(('📋 سجل الأصول'!H117-IF('📋 سجل الأصول'!I117="",0,'📋 سجل الأصول'!I117)),('📋 سجل الأصول'!H117-IF('📋 سجل الأصول'!I117="",0,'📋 سجل الأصول'!I117))*'📋 سجل الأصول'!J117/365*MAX(0,MIN(EOMONTH(DATE(2026,6,1),-1),IF('📋 سجل الأصول'!M117="",DATE(9999,12,31),'📋 سجل الأصول'!M117))-'📋 سجل الأصول'!G117+1))),0))</f>
        <v/>
      </c>
      <c r="M117" s="25" t="str">
        <f>IF('📋 سجل الأصول'!C117="","",IFERROR(MAX(0,MIN(('📋 سجل الأصول'!H117-IF('📋 سجل الأصول'!I117="",0,'📋 سجل الأصول'!I117)),('📋 سجل الأصول'!H117-IF('📋 سجل الأصول'!I117="",0,'📋 سجل الأصول'!I117))*'📋 سجل الأصول'!J117/365*MAX(0,MIN(EOMONTH(DATE(2026,7,1),0),IF('📋 سجل الأصول'!M117="",DATE(9999,12,31),'📋 سجل الأصول'!M117))-'📋 سجل الأصول'!G117+1))-MIN(('📋 سجل الأصول'!H117-IF('📋 سجل الأصول'!I117="",0,'📋 سجل الأصول'!I117)),('📋 سجل الأصول'!H117-IF('📋 سجل الأصول'!I117="",0,'📋 سجل الأصول'!I117))*'📋 سجل الأصول'!J117/365*MAX(0,MIN(EOMONTH(DATE(2026,7,1),-1),IF('📋 سجل الأصول'!M117="",DATE(9999,12,31),'📋 سجل الأصول'!M117))-'📋 سجل الأصول'!G117+1))),0))</f>
        <v/>
      </c>
      <c r="N117" s="25" t="str">
        <f>IF('📋 سجل الأصول'!C117="","",IFERROR(MAX(0,MIN(('📋 سجل الأصول'!H117-IF('📋 سجل الأصول'!I117="",0,'📋 سجل الأصول'!I117)),('📋 سجل الأصول'!H117-IF('📋 سجل الأصول'!I117="",0,'📋 سجل الأصول'!I117))*'📋 سجل الأصول'!J117/365*MAX(0,MIN(EOMONTH(DATE(2026,8,1),0),IF('📋 سجل الأصول'!M117="",DATE(9999,12,31),'📋 سجل الأصول'!M117))-'📋 سجل الأصول'!G117+1))-MIN(('📋 سجل الأصول'!H117-IF('📋 سجل الأصول'!I117="",0,'📋 سجل الأصول'!I117)),('📋 سجل الأصول'!H117-IF('📋 سجل الأصول'!I117="",0,'📋 سجل الأصول'!I117))*'📋 سجل الأصول'!J117/365*MAX(0,MIN(EOMONTH(DATE(2026,8,1),-1),IF('📋 سجل الأصول'!M117="",DATE(9999,12,31),'📋 سجل الأصول'!M117))-'📋 سجل الأصول'!G117+1))),0))</f>
        <v/>
      </c>
      <c r="O117" s="25" t="str">
        <f>IF('📋 سجل الأصول'!C117="","",IFERROR(MAX(0,MIN(('📋 سجل الأصول'!H117-IF('📋 سجل الأصول'!I117="",0,'📋 سجل الأصول'!I117)),('📋 سجل الأصول'!H117-IF('📋 سجل الأصول'!I117="",0,'📋 سجل الأصول'!I117))*'📋 سجل الأصول'!J117/365*MAX(0,MIN(EOMONTH(DATE(2026,9,1),0),IF('📋 سجل الأصول'!M117="",DATE(9999,12,31),'📋 سجل الأصول'!M117))-'📋 سجل الأصول'!G117+1))-MIN(('📋 سجل الأصول'!H117-IF('📋 سجل الأصول'!I117="",0,'📋 سجل الأصول'!I117)),('📋 سجل الأصول'!H117-IF('📋 سجل الأصول'!I117="",0,'📋 سجل الأصول'!I117))*'📋 سجل الأصول'!J117/365*MAX(0,MIN(EOMONTH(DATE(2026,9,1),-1),IF('📋 سجل الأصول'!M117="",DATE(9999,12,31),'📋 سجل الأصول'!M117))-'📋 سجل الأصول'!G117+1))),0))</f>
        <v/>
      </c>
      <c r="P117" s="25" t="str">
        <f>IF('📋 سجل الأصول'!C117="","",IFERROR(MAX(0,MIN(('📋 سجل الأصول'!H117-IF('📋 سجل الأصول'!I117="",0,'📋 سجل الأصول'!I117)),('📋 سجل الأصول'!H117-IF('📋 سجل الأصول'!I117="",0,'📋 سجل الأصول'!I117))*'📋 سجل الأصول'!J117/365*MAX(0,MIN(EOMONTH(DATE(2026,10,1),0),IF('📋 سجل الأصول'!M117="",DATE(9999,12,31),'📋 سجل الأصول'!M117))-'📋 سجل الأصول'!G117+1))-MIN(('📋 سجل الأصول'!H117-IF('📋 سجل الأصول'!I117="",0,'📋 سجل الأصول'!I117)),('📋 سجل الأصول'!H117-IF('📋 سجل الأصول'!I117="",0,'📋 سجل الأصول'!I117))*'📋 سجل الأصول'!J117/365*MAX(0,MIN(EOMONTH(DATE(2026,10,1),-1),IF('📋 سجل الأصول'!M117="",DATE(9999,12,31),'📋 سجل الأصول'!M117))-'📋 سجل الأصول'!G117+1))),0))</f>
        <v/>
      </c>
      <c r="Q117" s="25" t="str">
        <f>IF('📋 سجل الأصول'!C117="","",IFERROR(MAX(0,MIN(('📋 سجل الأصول'!H117-IF('📋 سجل الأصول'!I117="",0,'📋 سجل الأصول'!I117)),('📋 سجل الأصول'!H117-IF('📋 سجل الأصول'!I117="",0,'📋 سجل الأصول'!I117))*'📋 سجل الأصول'!J117/365*MAX(0,MIN(EOMONTH(DATE(2026,11,1),0),IF('📋 سجل الأصول'!M117="",DATE(9999,12,31),'📋 سجل الأصول'!M117))-'📋 سجل الأصول'!G117+1))-MIN(('📋 سجل الأصول'!H117-IF('📋 سجل الأصول'!I117="",0,'📋 سجل الأصول'!I117)),('📋 سجل الأصول'!H117-IF('📋 سجل الأصول'!I117="",0,'📋 سجل الأصول'!I117))*'📋 سجل الأصول'!J117/365*MAX(0,MIN(EOMONTH(DATE(2026,11,1),-1),IF('📋 سجل الأصول'!M117="",DATE(9999,12,31),'📋 سجل الأصول'!M117))-'📋 سجل الأصول'!G117+1))),0))</f>
        <v/>
      </c>
      <c r="R117" s="25" t="str">
        <f>IF('📋 سجل الأصول'!C117="","",IFERROR(MAX(0,MIN(('📋 سجل الأصول'!H117-IF('📋 سجل الأصول'!I117="",0,'📋 سجل الأصول'!I117)),('📋 سجل الأصول'!H117-IF('📋 سجل الأصول'!I117="",0,'📋 سجل الأصول'!I117))*'📋 سجل الأصول'!J117/365*MAX(0,MIN(EOMONTH(DATE(2026,12,1),0),IF('📋 سجل الأصول'!M117="",DATE(9999,12,31),'📋 سجل الأصول'!M117))-'📋 سجل الأصول'!G117+1))-MIN(('📋 سجل الأصول'!H117-IF('📋 سجل الأصول'!I117="",0,'📋 سجل الأصول'!I117)),('📋 سجل الأصول'!H117-IF('📋 سجل الأصول'!I117="",0,'📋 سجل الأصول'!I117))*'📋 سجل الأصول'!J117/365*MAX(0,MIN(EOMONTH(DATE(2026,12,1),-1),IF('📋 سجل الأصول'!M117="",DATE(9999,12,31),'📋 سجل الأصول'!M117))-'📋 سجل الأصول'!G117+1))),0))</f>
        <v/>
      </c>
    </row>
    <row r="118" spans="1:18" ht="24.75" customHeight="1" x14ac:dyDescent="0.25">
      <c r="A118" s="26" t="str">
        <f>IF('📋 سجل الأصول'!C118="","",'📋 سجل الأصول'!A118)</f>
        <v/>
      </c>
      <c r="B118" s="26" t="str">
        <f>IF('📋 سجل الأصول'!C118="","",'📋 سجل الأصول'!B118)</f>
        <v/>
      </c>
      <c r="C118" s="38" t="str">
        <f>IF('📋 سجل الأصول'!C118="","",'📋 سجل الأصول'!C118)</f>
        <v/>
      </c>
      <c r="D118" s="26" t="str">
        <f>IF('📋 سجل الأصول'!C118="","",'📋 سجل الأصول'!E118)</f>
        <v/>
      </c>
      <c r="E118" s="39" t="str">
        <f>IF('📋 سجل الأصول'!C118="","",'📋 سجل الأصول'!G118)</f>
        <v/>
      </c>
      <c r="F118" s="33" t="str">
        <f>IF('📋 سجل الأصول'!C118="","",'📋 سجل الأصول'!H118)</f>
        <v/>
      </c>
      <c r="G118" s="33" t="str">
        <f>IF('📋 سجل الأصول'!C118="","",IFERROR(MAX(0,MIN(('📋 سجل الأصول'!H118-IF('📋 سجل الأصول'!I118="",0,'📋 سجل الأصول'!I118)),('📋 سجل الأصول'!H118-IF('📋 سجل الأصول'!I118="",0,'📋 سجل الأصول'!I118))*'📋 سجل الأصول'!J118/365*MAX(0,MIN(EOMONTH(DATE(2026,1,1),0),IF('📋 سجل الأصول'!M118="",DATE(9999,12,31),'📋 سجل الأصول'!M118))-'📋 سجل الأصول'!G118+1))-MIN(('📋 سجل الأصول'!H118-IF('📋 سجل الأصول'!I118="",0,'📋 سجل الأصول'!I118)),('📋 سجل الأصول'!H118-IF('📋 سجل الأصول'!I118="",0,'📋 سجل الأصول'!I118))*'📋 سجل الأصول'!J118/365*MAX(0,MIN(EOMONTH(DATE(2026,1,1),-1),IF('📋 سجل الأصول'!M118="",DATE(9999,12,31),'📋 سجل الأصول'!M118))-'📋 سجل الأصول'!G118+1))),0))</f>
        <v/>
      </c>
      <c r="H118" s="33" t="str">
        <f>IF('📋 سجل الأصول'!C118="","",IFERROR(MAX(0,MIN(('📋 سجل الأصول'!H118-IF('📋 سجل الأصول'!I118="",0,'📋 سجل الأصول'!I118)),('📋 سجل الأصول'!H118-IF('📋 سجل الأصول'!I118="",0,'📋 سجل الأصول'!I118))*'📋 سجل الأصول'!J118/365*MAX(0,MIN(EOMONTH(DATE(2026,2,1),0),IF('📋 سجل الأصول'!M118="",DATE(9999,12,31),'📋 سجل الأصول'!M118))-'📋 سجل الأصول'!G118+1))-MIN(('📋 سجل الأصول'!H118-IF('📋 سجل الأصول'!I118="",0,'📋 سجل الأصول'!I118)),('📋 سجل الأصول'!H118-IF('📋 سجل الأصول'!I118="",0,'📋 سجل الأصول'!I118))*'📋 سجل الأصول'!J118/365*MAX(0,MIN(EOMONTH(DATE(2026,2,1),-1),IF('📋 سجل الأصول'!M118="",DATE(9999,12,31),'📋 سجل الأصول'!M118))-'📋 سجل الأصول'!G118+1))),0))</f>
        <v/>
      </c>
      <c r="I118" s="33" t="str">
        <f>IF('📋 سجل الأصول'!C118="","",IFERROR(MAX(0,MIN(('📋 سجل الأصول'!H118-IF('📋 سجل الأصول'!I118="",0,'📋 سجل الأصول'!I118)),('📋 سجل الأصول'!H118-IF('📋 سجل الأصول'!I118="",0,'📋 سجل الأصول'!I118))*'📋 سجل الأصول'!J118/365*MAX(0,MIN(EOMONTH(DATE(2026,3,1),0),IF('📋 سجل الأصول'!M118="",DATE(9999,12,31),'📋 سجل الأصول'!M118))-'📋 سجل الأصول'!G118+1))-MIN(('📋 سجل الأصول'!H118-IF('📋 سجل الأصول'!I118="",0,'📋 سجل الأصول'!I118)),('📋 سجل الأصول'!H118-IF('📋 سجل الأصول'!I118="",0,'📋 سجل الأصول'!I118))*'📋 سجل الأصول'!J118/365*MAX(0,MIN(EOMONTH(DATE(2026,3,1),-1),IF('📋 سجل الأصول'!M118="",DATE(9999,12,31),'📋 سجل الأصول'!M118))-'📋 سجل الأصول'!G118+1))),0))</f>
        <v/>
      </c>
      <c r="J118" s="33" t="str">
        <f>IF('📋 سجل الأصول'!C118="","",IFERROR(MAX(0,MIN(('📋 سجل الأصول'!H118-IF('📋 سجل الأصول'!I118="",0,'📋 سجل الأصول'!I118)),('📋 سجل الأصول'!H118-IF('📋 سجل الأصول'!I118="",0,'📋 سجل الأصول'!I118))*'📋 سجل الأصول'!J118/365*MAX(0,MIN(EOMONTH(DATE(2026,4,1),0),IF('📋 سجل الأصول'!M118="",DATE(9999,12,31),'📋 سجل الأصول'!M118))-'📋 سجل الأصول'!G118+1))-MIN(('📋 سجل الأصول'!H118-IF('📋 سجل الأصول'!I118="",0,'📋 سجل الأصول'!I118)),('📋 سجل الأصول'!H118-IF('📋 سجل الأصول'!I118="",0,'📋 سجل الأصول'!I118))*'📋 سجل الأصول'!J118/365*MAX(0,MIN(EOMONTH(DATE(2026,4,1),-1),IF('📋 سجل الأصول'!M118="",DATE(9999,12,31),'📋 سجل الأصول'!M118))-'📋 سجل الأصول'!G118+1))),0))</f>
        <v/>
      </c>
      <c r="K118" s="33" t="str">
        <f>IF('📋 سجل الأصول'!C118="","",IFERROR(MAX(0,MIN(('📋 سجل الأصول'!H118-IF('📋 سجل الأصول'!I118="",0,'📋 سجل الأصول'!I118)),('📋 سجل الأصول'!H118-IF('📋 سجل الأصول'!I118="",0,'📋 سجل الأصول'!I118))*'📋 سجل الأصول'!J118/365*MAX(0,MIN(EOMONTH(DATE(2026,5,1),0),IF('📋 سجل الأصول'!M118="",DATE(9999,12,31),'📋 سجل الأصول'!M118))-'📋 سجل الأصول'!G118+1))-MIN(('📋 سجل الأصول'!H118-IF('📋 سجل الأصول'!I118="",0,'📋 سجل الأصول'!I118)),('📋 سجل الأصول'!H118-IF('📋 سجل الأصول'!I118="",0,'📋 سجل الأصول'!I118))*'📋 سجل الأصول'!J118/365*MAX(0,MIN(EOMONTH(DATE(2026,5,1),-1),IF('📋 سجل الأصول'!M118="",DATE(9999,12,31),'📋 سجل الأصول'!M118))-'📋 سجل الأصول'!G118+1))),0))</f>
        <v/>
      </c>
      <c r="L118" s="33" t="str">
        <f>IF('📋 سجل الأصول'!C118="","",IFERROR(MAX(0,MIN(('📋 سجل الأصول'!H118-IF('📋 سجل الأصول'!I118="",0,'📋 سجل الأصول'!I118)),('📋 سجل الأصول'!H118-IF('📋 سجل الأصول'!I118="",0,'📋 سجل الأصول'!I118))*'📋 سجل الأصول'!J118/365*MAX(0,MIN(EOMONTH(DATE(2026,6,1),0),IF('📋 سجل الأصول'!M118="",DATE(9999,12,31),'📋 سجل الأصول'!M118))-'📋 سجل الأصول'!G118+1))-MIN(('📋 سجل الأصول'!H118-IF('📋 سجل الأصول'!I118="",0,'📋 سجل الأصول'!I118)),('📋 سجل الأصول'!H118-IF('📋 سجل الأصول'!I118="",0,'📋 سجل الأصول'!I118))*'📋 سجل الأصول'!J118/365*MAX(0,MIN(EOMONTH(DATE(2026,6,1),-1),IF('📋 سجل الأصول'!M118="",DATE(9999,12,31),'📋 سجل الأصول'!M118))-'📋 سجل الأصول'!G118+1))),0))</f>
        <v/>
      </c>
      <c r="M118" s="33" t="str">
        <f>IF('📋 سجل الأصول'!C118="","",IFERROR(MAX(0,MIN(('📋 سجل الأصول'!H118-IF('📋 سجل الأصول'!I118="",0,'📋 سجل الأصول'!I118)),('📋 سجل الأصول'!H118-IF('📋 سجل الأصول'!I118="",0,'📋 سجل الأصول'!I118))*'📋 سجل الأصول'!J118/365*MAX(0,MIN(EOMONTH(DATE(2026,7,1),0),IF('📋 سجل الأصول'!M118="",DATE(9999,12,31),'📋 سجل الأصول'!M118))-'📋 سجل الأصول'!G118+1))-MIN(('📋 سجل الأصول'!H118-IF('📋 سجل الأصول'!I118="",0,'📋 سجل الأصول'!I118)),('📋 سجل الأصول'!H118-IF('📋 سجل الأصول'!I118="",0,'📋 سجل الأصول'!I118))*'📋 سجل الأصول'!J118/365*MAX(0,MIN(EOMONTH(DATE(2026,7,1),-1),IF('📋 سجل الأصول'!M118="",DATE(9999,12,31),'📋 سجل الأصول'!M118))-'📋 سجل الأصول'!G118+1))),0))</f>
        <v/>
      </c>
      <c r="N118" s="33" t="str">
        <f>IF('📋 سجل الأصول'!C118="","",IFERROR(MAX(0,MIN(('📋 سجل الأصول'!H118-IF('📋 سجل الأصول'!I118="",0,'📋 سجل الأصول'!I118)),('📋 سجل الأصول'!H118-IF('📋 سجل الأصول'!I118="",0,'📋 سجل الأصول'!I118))*'📋 سجل الأصول'!J118/365*MAX(0,MIN(EOMONTH(DATE(2026,8,1),0),IF('📋 سجل الأصول'!M118="",DATE(9999,12,31),'📋 سجل الأصول'!M118))-'📋 سجل الأصول'!G118+1))-MIN(('📋 سجل الأصول'!H118-IF('📋 سجل الأصول'!I118="",0,'📋 سجل الأصول'!I118)),('📋 سجل الأصول'!H118-IF('📋 سجل الأصول'!I118="",0,'📋 سجل الأصول'!I118))*'📋 سجل الأصول'!J118/365*MAX(0,MIN(EOMONTH(DATE(2026,8,1),-1),IF('📋 سجل الأصول'!M118="",DATE(9999,12,31),'📋 سجل الأصول'!M118))-'📋 سجل الأصول'!G118+1))),0))</f>
        <v/>
      </c>
      <c r="O118" s="33" t="str">
        <f>IF('📋 سجل الأصول'!C118="","",IFERROR(MAX(0,MIN(('📋 سجل الأصول'!H118-IF('📋 سجل الأصول'!I118="",0,'📋 سجل الأصول'!I118)),('📋 سجل الأصول'!H118-IF('📋 سجل الأصول'!I118="",0,'📋 سجل الأصول'!I118))*'📋 سجل الأصول'!J118/365*MAX(0,MIN(EOMONTH(DATE(2026,9,1),0),IF('📋 سجل الأصول'!M118="",DATE(9999,12,31),'📋 سجل الأصول'!M118))-'📋 سجل الأصول'!G118+1))-MIN(('📋 سجل الأصول'!H118-IF('📋 سجل الأصول'!I118="",0,'📋 سجل الأصول'!I118)),('📋 سجل الأصول'!H118-IF('📋 سجل الأصول'!I118="",0,'📋 سجل الأصول'!I118))*'📋 سجل الأصول'!J118/365*MAX(0,MIN(EOMONTH(DATE(2026,9,1),-1),IF('📋 سجل الأصول'!M118="",DATE(9999,12,31),'📋 سجل الأصول'!M118))-'📋 سجل الأصول'!G118+1))),0))</f>
        <v/>
      </c>
      <c r="P118" s="33" t="str">
        <f>IF('📋 سجل الأصول'!C118="","",IFERROR(MAX(0,MIN(('📋 سجل الأصول'!H118-IF('📋 سجل الأصول'!I118="",0,'📋 سجل الأصول'!I118)),('📋 سجل الأصول'!H118-IF('📋 سجل الأصول'!I118="",0,'📋 سجل الأصول'!I118))*'📋 سجل الأصول'!J118/365*MAX(0,MIN(EOMONTH(DATE(2026,10,1),0),IF('📋 سجل الأصول'!M118="",DATE(9999,12,31),'📋 سجل الأصول'!M118))-'📋 سجل الأصول'!G118+1))-MIN(('📋 سجل الأصول'!H118-IF('📋 سجل الأصول'!I118="",0,'📋 سجل الأصول'!I118)),('📋 سجل الأصول'!H118-IF('📋 سجل الأصول'!I118="",0,'📋 سجل الأصول'!I118))*'📋 سجل الأصول'!J118/365*MAX(0,MIN(EOMONTH(DATE(2026,10,1),-1),IF('📋 سجل الأصول'!M118="",DATE(9999,12,31),'📋 سجل الأصول'!M118))-'📋 سجل الأصول'!G118+1))),0))</f>
        <v/>
      </c>
      <c r="Q118" s="33" t="str">
        <f>IF('📋 سجل الأصول'!C118="","",IFERROR(MAX(0,MIN(('📋 سجل الأصول'!H118-IF('📋 سجل الأصول'!I118="",0,'📋 سجل الأصول'!I118)),('📋 سجل الأصول'!H118-IF('📋 سجل الأصول'!I118="",0,'📋 سجل الأصول'!I118))*'📋 سجل الأصول'!J118/365*MAX(0,MIN(EOMONTH(DATE(2026,11,1),0),IF('📋 سجل الأصول'!M118="",DATE(9999,12,31),'📋 سجل الأصول'!M118))-'📋 سجل الأصول'!G118+1))-MIN(('📋 سجل الأصول'!H118-IF('📋 سجل الأصول'!I118="",0,'📋 سجل الأصول'!I118)),('📋 سجل الأصول'!H118-IF('📋 سجل الأصول'!I118="",0,'📋 سجل الأصول'!I118))*'📋 سجل الأصول'!J118/365*MAX(0,MIN(EOMONTH(DATE(2026,11,1),-1),IF('📋 سجل الأصول'!M118="",DATE(9999,12,31),'📋 سجل الأصول'!M118))-'📋 سجل الأصول'!G118+1))),0))</f>
        <v/>
      </c>
      <c r="R118" s="33" t="str">
        <f>IF('📋 سجل الأصول'!C118="","",IFERROR(MAX(0,MIN(('📋 سجل الأصول'!H118-IF('📋 سجل الأصول'!I118="",0,'📋 سجل الأصول'!I118)),('📋 سجل الأصول'!H118-IF('📋 سجل الأصول'!I118="",0,'📋 سجل الأصول'!I118))*'📋 سجل الأصول'!J118/365*MAX(0,MIN(EOMONTH(DATE(2026,12,1),0),IF('📋 سجل الأصول'!M118="",DATE(9999,12,31),'📋 سجل الأصول'!M118))-'📋 سجل الأصول'!G118+1))-MIN(('📋 سجل الأصول'!H118-IF('📋 سجل الأصول'!I118="",0,'📋 سجل الأصول'!I118)),('📋 سجل الأصول'!H118-IF('📋 سجل الأصول'!I118="",0,'📋 سجل الأصول'!I118))*'📋 سجل الأصول'!J118/365*MAX(0,MIN(EOMONTH(DATE(2026,12,1),-1),IF('📋 سجل الأصول'!M118="",DATE(9999,12,31),'📋 سجل الأصول'!M118))-'📋 سجل الأصول'!G118+1))),0))</f>
        <v/>
      </c>
    </row>
    <row r="119" spans="1:18" ht="24.75" customHeight="1" x14ac:dyDescent="0.25">
      <c r="A119" s="18" t="str">
        <f>IF('📋 سجل الأصول'!C119="","",'📋 سجل الأصول'!A119)</f>
        <v/>
      </c>
      <c r="B119" s="18" t="str">
        <f>IF('📋 سجل الأصول'!C119="","",'📋 سجل الأصول'!B119)</f>
        <v/>
      </c>
      <c r="C119" s="36" t="str">
        <f>IF('📋 سجل الأصول'!C119="","",'📋 سجل الأصول'!C119)</f>
        <v/>
      </c>
      <c r="D119" s="18" t="str">
        <f>IF('📋 سجل الأصول'!C119="","",'📋 سجل الأصول'!E119)</f>
        <v/>
      </c>
      <c r="E119" s="37" t="str">
        <f>IF('📋 سجل الأصول'!C119="","",'📋 سجل الأصول'!G119)</f>
        <v/>
      </c>
      <c r="F119" s="25" t="str">
        <f>IF('📋 سجل الأصول'!C119="","",'📋 سجل الأصول'!H119)</f>
        <v/>
      </c>
      <c r="G119" s="25" t="str">
        <f>IF('📋 سجل الأصول'!C119="","",IFERROR(MAX(0,MIN(('📋 سجل الأصول'!H119-IF('📋 سجل الأصول'!I119="",0,'📋 سجل الأصول'!I119)),('📋 سجل الأصول'!H119-IF('📋 سجل الأصول'!I119="",0,'📋 سجل الأصول'!I119))*'📋 سجل الأصول'!J119/365*MAX(0,MIN(EOMONTH(DATE(2026,1,1),0),IF('📋 سجل الأصول'!M119="",DATE(9999,12,31),'📋 سجل الأصول'!M119))-'📋 سجل الأصول'!G119+1))-MIN(('📋 سجل الأصول'!H119-IF('📋 سجل الأصول'!I119="",0,'📋 سجل الأصول'!I119)),('📋 سجل الأصول'!H119-IF('📋 سجل الأصول'!I119="",0,'📋 سجل الأصول'!I119))*'📋 سجل الأصول'!J119/365*MAX(0,MIN(EOMONTH(DATE(2026,1,1),-1),IF('📋 سجل الأصول'!M119="",DATE(9999,12,31),'📋 سجل الأصول'!M119))-'📋 سجل الأصول'!G119+1))),0))</f>
        <v/>
      </c>
      <c r="H119" s="25" t="str">
        <f>IF('📋 سجل الأصول'!C119="","",IFERROR(MAX(0,MIN(('📋 سجل الأصول'!H119-IF('📋 سجل الأصول'!I119="",0,'📋 سجل الأصول'!I119)),('📋 سجل الأصول'!H119-IF('📋 سجل الأصول'!I119="",0,'📋 سجل الأصول'!I119))*'📋 سجل الأصول'!J119/365*MAX(0,MIN(EOMONTH(DATE(2026,2,1),0),IF('📋 سجل الأصول'!M119="",DATE(9999,12,31),'📋 سجل الأصول'!M119))-'📋 سجل الأصول'!G119+1))-MIN(('📋 سجل الأصول'!H119-IF('📋 سجل الأصول'!I119="",0,'📋 سجل الأصول'!I119)),('📋 سجل الأصول'!H119-IF('📋 سجل الأصول'!I119="",0,'📋 سجل الأصول'!I119))*'📋 سجل الأصول'!J119/365*MAX(0,MIN(EOMONTH(DATE(2026,2,1),-1),IF('📋 سجل الأصول'!M119="",DATE(9999,12,31),'📋 سجل الأصول'!M119))-'📋 سجل الأصول'!G119+1))),0))</f>
        <v/>
      </c>
      <c r="I119" s="25" t="str">
        <f>IF('📋 سجل الأصول'!C119="","",IFERROR(MAX(0,MIN(('📋 سجل الأصول'!H119-IF('📋 سجل الأصول'!I119="",0,'📋 سجل الأصول'!I119)),('📋 سجل الأصول'!H119-IF('📋 سجل الأصول'!I119="",0,'📋 سجل الأصول'!I119))*'📋 سجل الأصول'!J119/365*MAX(0,MIN(EOMONTH(DATE(2026,3,1),0),IF('📋 سجل الأصول'!M119="",DATE(9999,12,31),'📋 سجل الأصول'!M119))-'📋 سجل الأصول'!G119+1))-MIN(('📋 سجل الأصول'!H119-IF('📋 سجل الأصول'!I119="",0,'📋 سجل الأصول'!I119)),('📋 سجل الأصول'!H119-IF('📋 سجل الأصول'!I119="",0,'📋 سجل الأصول'!I119))*'📋 سجل الأصول'!J119/365*MAX(0,MIN(EOMONTH(DATE(2026,3,1),-1),IF('📋 سجل الأصول'!M119="",DATE(9999,12,31),'📋 سجل الأصول'!M119))-'📋 سجل الأصول'!G119+1))),0))</f>
        <v/>
      </c>
      <c r="J119" s="25" t="str">
        <f>IF('📋 سجل الأصول'!C119="","",IFERROR(MAX(0,MIN(('📋 سجل الأصول'!H119-IF('📋 سجل الأصول'!I119="",0,'📋 سجل الأصول'!I119)),('📋 سجل الأصول'!H119-IF('📋 سجل الأصول'!I119="",0,'📋 سجل الأصول'!I119))*'📋 سجل الأصول'!J119/365*MAX(0,MIN(EOMONTH(DATE(2026,4,1),0),IF('📋 سجل الأصول'!M119="",DATE(9999,12,31),'📋 سجل الأصول'!M119))-'📋 سجل الأصول'!G119+1))-MIN(('📋 سجل الأصول'!H119-IF('📋 سجل الأصول'!I119="",0,'📋 سجل الأصول'!I119)),('📋 سجل الأصول'!H119-IF('📋 سجل الأصول'!I119="",0,'📋 سجل الأصول'!I119))*'📋 سجل الأصول'!J119/365*MAX(0,MIN(EOMONTH(DATE(2026,4,1),-1),IF('📋 سجل الأصول'!M119="",DATE(9999,12,31),'📋 سجل الأصول'!M119))-'📋 سجل الأصول'!G119+1))),0))</f>
        <v/>
      </c>
      <c r="K119" s="25" t="str">
        <f>IF('📋 سجل الأصول'!C119="","",IFERROR(MAX(0,MIN(('📋 سجل الأصول'!H119-IF('📋 سجل الأصول'!I119="",0,'📋 سجل الأصول'!I119)),('📋 سجل الأصول'!H119-IF('📋 سجل الأصول'!I119="",0,'📋 سجل الأصول'!I119))*'📋 سجل الأصول'!J119/365*MAX(0,MIN(EOMONTH(DATE(2026,5,1),0),IF('📋 سجل الأصول'!M119="",DATE(9999,12,31),'📋 سجل الأصول'!M119))-'📋 سجل الأصول'!G119+1))-MIN(('📋 سجل الأصول'!H119-IF('📋 سجل الأصول'!I119="",0,'📋 سجل الأصول'!I119)),('📋 سجل الأصول'!H119-IF('📋 سجل الأصول'!I119="",0,'📋 سجل الأصول'!I119))*'📋 سجل الأصول'!J119/365*MAX(0,MIN(EOMONTH(DATE(2026,5,1),-1),IF('📋 سجل الأصول'!M119="",DATE(9999,12,31),'📋 سجل الأصول'!M119))-'📋 سجل الأصول'!G119+1))),0))</f>
        <v/>
      </c>
      <c r="L119" s="25" t="str">
        <f>IF('📋 سجل الأصول'!C119="","",IFERROR(MAX(0,MIN(('📋 سجل الأصول'!H119-IF('📋 سجل الأصول'!I119="",0,'📋 سجل الأصول'!I119)),('📋 سجل الأصول'!H119-IF('📋 سجل الأصول'!I119="",0,'📋 سجل الأصول'!I119))*'📋 سجل الأصول'!J119/365*MAX(0,MIN(EOMONTH(DATE(2026,6,1),0),IF('📋 سجل الأصول'!M119="",DATE(9999,12,31),'📋 سجل الأصول'!M119))-'📋 سجل الأصول'!G119+1))-MIN(('📋 سجل الأصول'!H119-IF('📋 سجل الأصول'!I119="",0,'📋 سجل الأصول'!I119)),('📋 سجل الأصول'!H119-IF('📋 سجل الأصول'!I119="",0,'📋 سجل الأصول'!I119))*'📋 سجل الأصول'!J119/365*MAX(0,MIN(EOMONTH(DATE(2026,6,1),-1),IF('📋 سجل الأصول'!M119="",DATE(9999,12,31),'📋 سجل الأصول'!M119))-'📋 سجل الأصول'!G119+1))),0))</f>
        <v/>
      </c>
      <c r="M119" s="25" t="str">
        <f>IF('📋 سجل الأصول'!C119="","",IFERROR(MAX(0,MIN(('📋 سجل الأصول'!H119-IF('📋 سجل الأصول'!I119="",0,'📋 سجل الأصول'!I119)),('📋 سجل الأصول'!H119-IF('📋 سجل الأصول'!I119="",0,'📋 سجل الأصول'!I119))*'📋 سجل الأصول'!J119/365*MAX(0,MIN(EOMONTH(DATE(2026,7,1),0),IF('📋 سجل الأصول'!M119="",DATE(9999,12,31),'📋 سجل الأصول'!M119))-'📋 سجل الأصول'!G119+1))-MIN(('📋 سجل الأصول'!H119-IF('📋 سجل الأصول'!I119="",0,'📋 سجل الأصول'!I119)),('📋 سجل الأصول'!H119-IF('📋 سجل الأصول'!I119="",0,'📋 سجل الأصول'!I119))*'📋 سجل الأصول'!J119/365*MAX(0,MIN(EOMONTH(DATE(2026,7,1),-1),IF('📋 سجل الأصول'!M119="",DATE(9999,12,31),'📋 سجل الأصول'!M119))-'📋 سجل الأصول'!G119+1))),0))</f>
        <v/>
      </c>
      <c r="N119" s="25" t="str">
        <f>IF('📋 سجل الأصول'!C119="","",IFERROR(MAX(0,MIN(('📋 سجل الأصول'!H119-IF('📋 سجل الأصول'!I119="",0,'📋 سجل الأصول'!I119)),('📋 سجل الأصول'!H119-IF('📋 سجل الأصول'!I119="",0,'📋 سجل الأصول'!I119))*'📋 سجل الأصول'!J119/365*MAX(0,MIN(EOMONTH(DATE(2026,8,1),0),IF('📋 سجل الأصول'!M119="",DATE(9999,12,31),'📋 سجل الأصول'!M119))-'📋 سجل الأصول'!G119+1))-MIN(('📋 سجل الأصول'!H119-IF('📋 سجل الأصول'!I119="",0,'📋 سجل الأصول'!I119)),('📋 سجل الأصول'!H119-IF('📋 سجل الأصول'!I119="",0,'📋 سجل الأصول'!I119))*'📋 سجل الأصول'!J119/365*MAX(0,MIN(EOMONTH(DATE(2026,8,1),-1),IF('📋 سجل الأصول'!M119="",DATE(9999,12,31),'📋 سجل الأصول'!M119))-'📋 سجل الأصول'!G119+1))),0))</f>
        <v/>
      </c>
      <c r="O119" s="25" t="str">
        <f>IF('📋 سجل الأصول'!C119="","",IFERROR(MAX(0,MIN(('📋 سجل الأصول'!H119-IF('📋 سجل الأصول'!I119="",0,'📋 سجل الأصول'!I119)),('📋 سجل الأصول'!H119-IF('📋 سجل الأصول'!I119="",0,'📋 سجل الأصول'!I119))*'📋 سجل الأصول'!J119/365*MAX(0,MIN(EOMONTH(DATE(2026,9,1),0),IF('📋 سجل الأصول'!M119="",DATE(9999,12,31),'📋 سجل الأصول'!M119))-'📋 سجل الأصول'!G119+1))-MIN(('📋 سجل الأصول'!H119-IF('📋 سجل الأصول'!I119="",0,'📋 سجل الأصول'!I119)),('📋 سجل الأصول'!H119-IF('📋 سجل الأصول'!I119="",0,'📋 سجل الأصول'!I119))*'📋 سجل الأصول'!J119/365*MAX(0,MIN(EOMONTH(DATE(2026,9,1),-1),IF('📋 سجل الأصول'!M119="",DATE(9999,12,31),'📋 سجل الأصول'!M119))-'📋 سجل الأصول'!G119+1))),0))</f>
        <v/>
      </c>
      <c r="P119" s="25" t="str">
        <f>IF('📋 سجل الأصول'!C119="","",IFERROR(MAX(0,MIN(('📋 سجل الأصول'!H119-IF('📋 سجل الأصول'!I119="",0,'📋 سجل الأصول'!I119)),('📋 سجل الأصول'!H119-IF('📋 سجل الأصول'!I119="",0,'📋 سجل الأصول'!I119))*'📋 سجل الأصول'!J119/365*MAX(0,MIN(EOMONTH(DATE(2026,10,1),0),IF('📋 سجل الأصول'!M119="",DATE(9999,12,31),'📋 سجل الأصول'!M119))-'📋 سجل الأصول'!G119+1))-MIN(('📋 سجل الأصول'!H119-IF('📋 سجل الأصول'!I119="",0,'📋 سجل الأصول'!I119)),('📋 سجل الأصول'!H119-IF('📋 سجل الأصول'!I119="",0,'📋 سجل الأصول'!I119))*'📋 سجل الأصول'!J119/365*MAX(0,MIN(EOMONTH(DATE(2026,10,1),-1),IF('📋 سجل الأصول'!M119="",DATE(9999,12,31),'📋 سجل الأصول'!M119))-'📋 سجل الأصول'!G119+1))),0))</f>
        <v/>
      </c>
      <c r="Q119" s="25" t="str">
        <f>IF('📋 سجل الأصول'!C119="","",IFERROR(MAX(0,MIN(('📋 سجل الأصول'!H119-IF('📋 سجل الأصول'!I119="",0,'📋 سجل الأصول'!I119)),('📋 سجل الأصول'!H119-IF('📋 سجل الأصول'!I119="",0,'📋 سجل الأصول'!I119))*'📋 سجل الأصول'!J119/365*MAX(0,MIN(EOMONTH(DATE(2026,11,1),0),IF('📋 سجل الأصول'!M119="",DATE(9999,12,31),'📋 سجل الأصول'!M119))-'📋 سجل الأصول'!G119+1))-MIN(('📋 سجل الأصول'!H119-IF('📋 سجل الأصول'!I119="",0,'📋 سجل الأصول'!I119)),('📋 سجل الأصول'!H119-IF('📋 سجل الأصول'!I119="",0,'📋 سجل الأصول'!I119))*'📋 سجل الأصول'!J119/365*MAX(0,MIN(EOMONTH(DATE(2026,11,1),-1),IF('📋 سجل الأصول'!M119="",DATE(9999,12,31),'📋 سجل الأصول'!M119))-'📋 سجل الأصول'!G119+1))),0))</f>
        <v/>
      </c>
      <c r="R119" s="25" t="str">
        <f>IF('📋 سجل الأصول'!C119="","",IFERROR(MAX(0,MIN(('📋 سجل الأصول'!H119-IF('📋 سجل الأصول'!I119="",0,'📋 سجل الأصول'!I119)),('📋 سجل الأصول'!H119-IF('📋 سجل الأصول'!I119="",0,'📋 سجل الأصول'!I119))*'📋 سجل الأصول'!J119/365*MAX(0,MIN(EOMONTH(DATE(2026,12,1),0),IF('📋 سجل الأصول'!M119="",DATE(9999,12,31),'📋 سجل الأصول'!M119))-'📋 سجل الأصول'!G119+1))-MIN(('📋 سجل الأصول'!H119-IF('📋 سجل الأصول'!I119="",0,'📋 سجل الأصول'!I119)),('📋 سجل الأصول'!H119-IF('📋 سجل الأصول'!I119="",0,'📋 سجل الأصول'!I119))*'📋 سجل الأصول'!J119/365*MAX(0,MIN(EOMONTH(DATE(2026,12,1),-1),IF('📋 سجل الأصول'!M119="",DATE(9999,12,31),'📋 سجل الأصول'!M119))-'📋 سجل الأصول'!G119+1))),0))</f>
        <v/>
      </c>
    </row>
    <row r="120" spans="1:18" ht="24.75" customHeight="1" x14ac:dyDescent="0.25">
      <c r="A120" s="26" t="str">
        <f>IF('📋 سجل الأصول'!C120="","",'📋 سجل الأصول'!A120)</f>
        <v/>
      </c>
      <c r="B120" s="26" t="str">
        <f>IF('📋 سجل الأصول'!C120="","",'📋 سجل الأصول'!B120)</f>
        <v/>
      </c>
      <c r="C120" s="38" t="str">
        <f>IF('📋 سجل الأصول'!C120="","",'📋 سجل الأصول'!C120)</f>
        <v/>
      </c>
      <c r="D120" s="26" t="str">
        <f>IF('📋 سجل الأصول'!C120="","",'📋 سجل الأصول'!E120)</f>
        <v/>
      </c>
      <c r="E120" s="39" t="str">
        <f>IF('📋 سجل الأصول'!C120="","",'📋 سجل الأصول'!G120)</f>
        <v/>
      </c>
      <c r="F120" s="33" t="str">
        <f>IF('📋 سجل الأصول'!C120="","",'📋 سجل الأصول'!H120)</f>
        <v/>
      </c>
      <c r="G120" s="33" t="str">
        <f>IF('📋 سجل الأصول'!C120="","",IFERROR(MAX(0,MIN(('📋 سجل الأصول'!H120-IF('📋 سجل الأصول'!I120="",0,'📋 سجل الأصول'!I120)),('📋 سجل الأصول'!H120-IF('📋 سجل الأصول'!I120="",0,'📋 سجل الأصول'!I120))*'📋 سجل الأصول'!J120/365*MAX(0,MIN(EOMONTH(DATE(2026,1,1),0),IF('📋 سجل الأصول'!M120="",DATE(9999,12,31),'📋 سجل الأصول'!M120))-'📋 سجل الأصول'!G120+1))-MIN(('📋 سجل الأصول'!H120-IF('📋 سجل الأصول'!I120="",0,'📋 سجل الأصول'!I120)),('📋 سجل الأصول'!H120-IF('📋 سجل الأصول'!I120="",0,'📋 سجل الأصول'!I120))*'📋 سجل الأصول'!J120/365*MAX(0,MIN(EOMONTH(DATE(2026,1,1),-1),IF('📋 سجل الأصول'!M120="",DATE(9999,12,31),'📋 سجل الأصول'!M120))-'📋 سجل الأصول'!G120+1))),0))</f>
        <v/>
      </c>
      <c r="H120" s="33" t="str">
        <f>IF('📋 سجل الأصول'!C120="","",IFERROR(MAX(0,MIN(('📋 سجل الأصول'!H120-IF('📋 سجل الأصول'!I120="",0,'📋 سجل الأصول'!I120)),('📋 سجل الأصول'!H120-IF('📋 سجل الأصول'!I120="",0,'📋 سجل الأصول'!I120))*'📋 سجل الأصول'!J120/365*MAX(0,MIN(EOMONTH(DATE(2026,2,1),0),IF('📋 سجل الأصول'!M120="",DATE(9999,12,31),'📋 سجل الأصول'!M120))-'📋 سجل الأصول'!G120+1))-MIN(('📋 سجل الأصول'!H120-IF('📋 سجل الأصول'!I120="",0,'📋 سجل الأصول'!I120)),('📋 سجل الأصول'!H120-IF('📋 سجل الأصول'!I120="",0,'📋 سجل الأصول'!I120))*'📋 سجل الأصول'!J120/365*MAX(0,MIN(EOMONTH(DATE(2026,2,1),-1),IF('📋 سجل الأصول'!M120="",DATE(9999,12,31),'📋 سجل الأصول'!M120))-'📋 سجل الأصول'!G120+1))),0))</f>
        <v/>
      </c>
      <c r="I120" s="33" t="str">
        <f>IF('📋 سجل الأصول'!C120="","",IFERROR(MAX(0,MIN(('📋 سجل الأصول'!H120-IF('📋 سجل الأصول'!I120="",0,'📋 سجل الأصول'!I120)),('📋 سجل الأصول'!H120-IF('📋 سجل الأصول'!I120="",0,'📋 سجل الأصول'!I120))*'📋 سجل الأصول'!J120/365*MAX(0,MIN(EOMONTH(DATE(2026,3,1),0),IF('📋 سجل الأصول'!M120="",DATE(9999,12,31),'📋 سجل الأصول'!M120))-'📋 سجل الأصول'!G120+1))-MIN(('📋 سجل الأصول'!H120-IF('📋 سجل الأصول'!I120="",0,'📋 سجل الأصول'!I120)),('📋 سجل الأصول'!H120-IF('📋 سجل الأصول'!I120="",0,'📋 سجل الأصول'!I120))*'📋 سجل الأصول'!J120/365*MAX(0,MIN(EOMONTH(DATE(2026,3,1),-1),IF('📋 سجل الأصول'!M120="",DATE(9999,12,31),'📋 سجل الأصول'!M120))-'📋 سجل الأصول'!G120+1))),0))</f>
        <v/>
      </c>
      <c r="J120" s="33" t="str">
        <f>IF('📋 سجل الأصول'!C120="","",IFERROR(MAX(0,MIN(('📋 سجل الأصول'!H120-IF('📋 سجل الأصول'!I120="",0,'📋 سجل الأصول'!I120)),('📋 سجل الأصول'!H120-IF('📋 سجل الأصول'!I120="",0,'📋 سجل الأصول'!I120))*'📋 سجل الأصول'!J120/365*MAX(0,MIN(EOMONTH(DATE(2026,4,1),0),IF('📋 سجل الأصول'!M120="",DATE(9999,12,31),'📋 سجل الأصول'!M120))-'📋 سجل الأصول'!G120+1))-MIN(('📋 سجل الأصول'!H120-IF('📋 سجل الأصول'!I120="",0,'📋 سجل الأصول'!I120)),('📋 سجل الأصول'!H120-IF('📋 سجل الأصول'!I120="",0,'📋 سجل الأصول'!I120))*'📋 سجل الأصول'!J120/365*MAX(0,MIN(EOMONTH(DATE(2026,4,1),-1),IF('📋 سجل الأصول'!M120="",DATE(9999,12,31),'📋 سجل الأصول'!M120))-'📋 سجل الأصول'!G120+1))),0))</f>
        <v/>
      </c>
      <c r="K120" s="33" t="str">
        <f>IF('📋 سجل الأصول'!C120="","",IFERROR(MAX(0,MIN(('📋 سجل الأصول'!H120-IF('📋 سجل الأصول'!I120="",0,'📋 سجل الأصول'!I120)),('📋 سجل الأصول'!H120-IF('📋 سجل الأصول'!I120="",0,'📋 سجل الأصول'!I120))*'📋 سجل الأصول'!J120/365*MAX(0,MIN(EOMONTH(DATE(2026,5,1),0),IF('📋 سجل الأصول'!M120="",DATE(9999,12,31),'📋 سجل الأصول'!M120))-'📋 سجل الأصول'!G120+1))-MIN(('📋 سجل الأصول'!H120-IF('📋 سجل الأصول'!I120="",0,'📋 سجل الأصول'!I120)),('📋 سجل الأصول'!H120-IF('📋 سجل الأصول'!I120="",0,'📋 سجل الأصول'!I120))*'📋 سجل الأصول'!J120/365*MAX(0,MIN(EOMONTH(DATE(2026,5,1),-1),IF('📋 سجل الأصول'!M120="",DATE(9999,12,31),'📋 سجل الأصول'!M120))-'📋 سجل الأصول'!G120+1))),0))</f>
        <v/>
      </c>
      <c r="L120" s="33" t="str">
        <f>IF('📋 سجل الأصول'!C120="","",IFERROR(MAX(0,MIN(('📋 سجل الأصول'!H120-IF('📋 سجل الأصول'!I120="",0,'📋 سجل الأصول'!I120)),('📋 سجل الأصول'!H120-IF('📋 سجل الأصول'!I120="",0,'📋 سجل الأصول'!I120))*'📋 سجل الأصول'!J120/365*MAX(0,MIN(EOMONTH(DATE(2026,6,1),0),IF('📋 سجل الأصول'!M120="",DATE(9999,12,31),'📋 سجل الأصول'!M120))-'📋 سجل الأصول'!G120+1))-MIN(('📋 سجل الأصول'!H120-IF('📋 سجل الأصول'!I120="",0,'📋 سجل الأصول'!I120)),('📋 سجل الأصول'!H120-IF('📋 سجل الأصول'!I120="",0,'📋 سجل الأصول'!I120))*'📋 سجل الأصول'!J120/365*MAX(0,MIN(EOMONTH(DATE(2026,6,1),-1),IF('📋 سجل الأصول'!M120="",DATE(9999,12,31),'📋 سجل الأصول'!M120))-'📋 سجل الأصول'!G120+1))),0))</f>
        <v/>
      </c>
      <c r="M120" s="33" t="str">
        <f>IF('📋 سجل الأصول'!C120="","",IFERROR(MAX(0,MIN(('📋 سجل الأصول'!H120-IF('📋 سجل الأصول'!I120="",0,'📋 سجل الأصول'!I120)),('📋 سجل الأصول'!H120-IF('📋 سجل الأصول'!I120="",0,'📋 سجل الأصول'!I120))*'📋 سجل الأصول'!J120/365*MAX(0,MIN(EOMONTH(DATE(2026,7,1),0),IF('📋 سجل الأصول'!M120="",DATE(9999,12,31),'📋 سجل الأصول'!M120))-'📋 سجل الأصول'!G120+1))-MIN(('📋 سجل الأصول'!H120-IF('📋 سجل الأصول'!I120="",0,'📋 سجل الأصول'!I120)),('📋 سجل الأصول'!H120-IF('📋 سجل الأصول'!I120="",0,'📋 سجل الأصول'!I120))*'📋 سجل الأصول'!J120/365*MAX(0,MIN(EOMONTH(DATE(2026,7,1),-1),IF('📋 سجل الأصول'!M120="",DATE(9999,12,31),'📋 سجل الأصول'!M120))-'📋 سجل الأصول'!G120+1))),0))</f>
        <v/>
      </c>
      <c r="N120" s="33" t="str">
        <f>IF('📋 سجل الأصول'!C120="","",IFERROR(MAX(0,MIN(('📋 سجل الأصول'!H120-IF('📋 سجل الأصول'!I120="",0,'📋 سجل الأصول'!I120)),('📋 سجل الأصول'!H120-IF('📋 سجل الأصول'!I120="",0,'📋 سجل الأصول'!I120))*'📋 سجل الأصول'!J120/365*MAX(0,MIN(EOMONTH(DATE(2026,8,1),0),IF('📋 سجل الأصول'!M120="",DATE(9999,12,31),'📋 سجل الأصول'!M120))-'📋 سجل الأصول'!G120+1))-MIN(('📋 سجل الأصول'!H120-IF('📋 سجل الأصول'!I120="",0,'📋 سجل الأصول'!I120)),('📋 سجل الأصول'!H120-IF('📋 سجل الأصول'!I120="",0,'📋 سجل الأصول'!I120))*'📋 سجل الأصول'!J120/365*MAX(0,MIN(EOMONTH(DATE(2026,8,1),-1),IF('📋 سجل الأصول'!M120="",DATE(9999,12,31),'📋 سجل الأصول'!M120))-'📋 سجل الأصول'!G120+1))),0))</f>
        <v/>
      </c>
      <c r="O120" s="33" t="str">
        <f>IF('📋 سجل الأصول'!C120="","",IFERROR(MAX(0,MIN(('📋 سجل الأصول'!H120-IF('📋 سجل الأصول'!I120="",0,'📋 سجل الأصول'!I120)),('📋 سجل الأصول'!H120-IF('📋 سجل الأصول'!I120="",0,'📋 سجل الأصول'!I120))*'📋 سجل الأصول'!J120/365*MAX(0,MIN(EOMONTH(DATE(2026,9,1),0),IF('📋 سجل الأصول'!M120="",DATE(9999,12,31),'📋 سجل الأصول'!M120))-'📋 سجل الأصول'!G120+1))-MIN(('📋 سجل الأصول'!H120-IF('📋 سجل الأصول'!I120="",0,'📋 سجل الأصول'!I120)),('📋 سجل الأصول'!H120-IF('📋 سجل الأصول'!I120="",0,'📋 سجل الأصول'!I120))*'📋 سجل الأصول'!J120/365*MAX(0,MIN(EOMONTH(DATE(2026,9,1),-1),IF('📋 سجل الأصول'!M120="",DATE(9999,12,31),'📋 سجل الأصول'!M120))-'📋 سجل الأصول'!G120+1))),0))</f>
        <v/>
      </c>
      <c r="P120" s="33" t="str">
        <f>IF('📋 سجل الأصول'!C120="","",IFERROR(MAX(0,MIN(('📋 سجل الأصول'!H120-IF('📋 سجل الأصول'!I120="",0,'📋 سجل الأصول'!I120)),('📋 سجل الأصول'!H120-IF('📋 سجل الأصول'!I120="",0,'📋 سجل الأصول'!I120))*'📋 سجل الأصول'!J120/365*MAX(0,MIN(EOMONTH(DATE(2026,10,1),0),IF('📋 سجل الأصول'!M120="",DATE(9999,12,31),'📋 سجل الأصول'!M120))-'📋 سجل الأصول'!G120+1))-MIN(('📋 سجل الأصول'!H120-IF('📋 سجل الأصول'!I120="",0,'📋 سجل الأصول'!I120)),('📋 سجل الأصول'!H120-IF('📋 سجل الأصول'!I120="",0,'📋 سجل الأصول'!I120))*'📋 سجل الأصول'!J120/365*MAX(0,MIN(EOMONTH(DATE(2026,10,1),-1),IF('📋 سجل الأصول'!M120="",DATE(9999,12,31),'📋 سجل الأصول'!M120))-'📋 سجل الأصول'!G120+1))),0))</f>
        <v/>
      </c>
      <c r="Q120" s="33" t="str">
        <f>IF('📋 سجل الأصول'!C120="","",IFERROR(MAX(0,MIN(('📋 سجل الأصول'!H120-IF('📋 سجل الأصول'!I120="",0,'📋 سجل الأصول'!I120)),('📋 سجل الأصول'!H120-IF('📋 سجل الأصول'!I120="",0,'📋 سجل الأصول'!I120))*'📋 سجل الأصول'!J120/365*MAX(0,MIN(EOMONTH(DATE(2026,11,1),0),IF('📋 سجل الأصول'!M120="",DATE(9999,12,31),'📋 سجل الأصول'!M120))-'📋 سجل الأصول'!G120+1))-MIN(('📋 سجل الأصول'!H120-IF('📋 سجل الأصول'!I120="",0,'📋 سجل الأصول'!I120)),('📋 سجل الأصول'!H120-IF('📋 سجل الأصول'!I120="",0,'📋 سجل الأصول'!I120))*'📋 سجل الأصول'!J120/365*MAX(0,MIN(EOMONTH(DATE(2026,11,1),-1),IF('📋 سجل الأصول'!M120="",DATE(9999,12,31),'📋 سجل الأصول'!M120))-'📋 سجل الأصول'!G120+1))),0))</f>
        <v/>
      </c>
      <c r="R120" s="33" t="str">
        <f>IF('📋 سجل الأصول'!C120="","",IFERROR(MAX(0,MIN(('📋 سجل الأصول'!H120-IF('📋 سجل الأصول'!I120="",0,'📋 سجل الأصول'!I120)),('📋 سجل الأصول'!H120-IF('📋 سجل الأصول'!I120="",0,'📋 سجل الأصول'!I120))*'📋 سجل الأصول'!J120/365*MAX(0,MIN(EOMONTH(DATE(2026,12,1),0),IF('📋 سجل الأصول'!M120="",DATE(9999,12,31),'📋 سجل الأصول'!M120))-'📋 سجل الأصول'!G120+1))-MIN(('📋 سجل الأصول'!H120-IF('📋 سجل الأصول'!I120="",0,'📋 سجل الأصول'!I120)),('📋 سجل الأصول'!H120-IF('📋 سجل الأصول'!I120="",0,'📋 سجل الأصول'!I120))*'📋 سجل الأصول'!J120/365*MAX(0,MIN(EOMONTH(DATE(2026,12,1),-1),IF('📋 سجل الأصول'!M120="",DATE(9999,12,31),'📋 سجل الأصول'!M120))-'📋 سجل الأصول'!G120+1))),0))</f>
        <v/>
      </c>
    </row>
    <row r="121" spans="1:18" ht="24.75" customHeight="1" x14ac:dyDescent="0.25">
      <c r="A121" s="18" t="str">
        <f>IF('📋 سجل الأصول'!C121="","",'📋 سجل الأصول'!A121)</f>
        <v/>
      </c>
      <c r="B121" s="18" t="str">
        <f>IF('📋 سجل الأصول'!C121="","",'📋 سجل الأصول'!B121)</f>
        <v/>
      </c>
      <c r="C121" s="36" t="str">
        <f>IF('📋 سجل الأصول'!C121="","",'📋 سجل الأصول'!C121)</f>
        <v/>
      </c>
      <c r="D121" s="18" t="str">
        <f>IF('📋 سجل الأصول'!C121="","",'📋 سجل الأصول'!E121)</f>
        <v/>
      </c>
      <c r="E121" s="37" t="str">
        <f>IF('📋 سجل الأصول'!C121="","",'📋 سجل الأصول'!G121)</f>
        <v/>
      </c>
      <c r="F121" s="25" t="str">
        <f>IF('📋 سجل الأصول'!C121="","",'📋 سجل الأصول'!H121)</f>
        <v/>
      </c>
      <c r="G121" s="25" t="str">
        <f>IF('📋 سجل الأصول'!C121="","",IFERROR(MAX(0,MIN(('📋 سجل الأصول'!H121-IF('📋 سجل الأصول'!I121="",0,'📋 سجل الأصول'!I121)),('📋 سجل الأصول'!H121-IF('📋 سجل الأصول'!I121="",0,'📋 سجل الأصول'!I121))*'📋 سجل الأصول'!J121/365*MAX(0,MIN(EOMONTH(DATE(2026,1,1),0),IF('📋 سجل الأصول'!M121="",DATE(9999,12,31),'📋 سجل الأصول'!M121))-'📋 سجل الأصول'!G121+1))-MIN(('📋 سجل الأصول'!H121-IF('📋 سجل الأصول'!I121="",0,'📋 سجل الأصول'!I121)),('📋 سجل الأصول'!H121-IF('📋 سجل الأصول'!I121="",0,'📋 سجل الأصول'!I121))*'📋 سجل الأصول'!J121/365*MAX(0,MIN(EOMONTH(DATE(2026,1,1),-1),IF('📋 سجل الأصول'!M121="",DATE(9999,12,31),'📋 سجل الأصول'!M121))-'📋 سجل الأصول'!G121+1))),0))</f>
        <v/>
      </c>
      <c r="H121" s="25" t="str">
        <f>IF('📋 سجل الأصول'!C121="","",IFERROR(MAX(0,MIN(('📋 سجل الأصول'!H121-IF('📋 سجل الأصول'!I121="",0,'📋 سجل الأصول'!I121)),('📋 سجل الأصول'!H121-IF('📋 سجل الأصول'!I121="",0,'📋 سجل الأصول'!I121))*'📋 سجل الأصول'!J121/365*MAX(0,MIN(EOMONTH(DATE(2026,2,1),0),IF('📋 سجل الأصول'!M121="",DATE(9999,12,31),'📋 سجل الأصول'!M121))-'📋 سجل الأصول'!G121+1))-MIN(('📋 سجل الأصول'!H121-IF('📋 سجل الأصول'!I121="",0,'📋 سجل الأصول'!I121)),('📋 سجل الأصول'!H121-IF('📋 سجل الأصول'!I121="",0,'📋 سجل الأصول'!I121))*'📋 سجل الأصول'!J121/365*MAX(0,MIN(EOMONTH(DATE(2026,2,1),-1),IF('📋 سجل الأصول'!M121="",DATE(9999,12,31),'📋 سجل الأصول'!M121))-'📋 سجل الأصول'!G121+1))),0))</f>
        <v/>
      </c>
      <c r="I121" s="25" t="str">
        <f>IF('📋 سجل الأصول'!C121="","",IFERROR(MAX(0,MIN(('📋 سجل الأصول'!H121-IF('📋 سجل الأصول'!I121="",0,'📋 سجل الأصول'!I121)),('📋 سجل الأصول'!H121-IF('📋 سجل الأصول'!I121="",0,'📋 سجل الأصول'!I121))*'📋 سجل الأصول'!J121/365*MAX(0,MIN(EOMONTH(DATE(2026,3,1),0),IF('📋 سجل الأصول'!M121="",DATE(9999,12,31),'📋 سجل الأصول'!M121))-'📋 سجل الأصول'!G121+1))-MIN(('📋 سجل الأصول'!H121-IF('📋 سجل الأصول'!I121="",0,'📋 سجل الأصول'!I121)),('📋 سجل الأصول'!H121-IF('📋 سجل الأصول'!I121="",0,'📋 سجل الأصول'!I121))*'📋 سجل الأصول'!J121/365*MAX(0,MIN(EOMONTH(DATE(2026,3,1),-1),IF('📋 سجل الأصول'!M121="",DATE(9999,12,31),'📋 سجل الأصول'!M121))-'📋 سجل الأصول'!G121+1))),0))</f>
        <v/>
      </c>
      <c r="J121" s="25" t="str">
        <f>IF('📋 سجل الأصول'!C121="","",IFERROR(MAX(0,MIN(('📋 سجل الأصول'!H121-IF('📋 سجل الأصول'!I121="",0,'📋 سجل الأصول'!I121)),('📋 سجل الأصول'!H121-IF('📋 سجل الأصول'!I121="",0,'📋 سجل الأصول'!I121))*'📋 سجل الأصول'!J121/365*MAX(0,MIN(EOMONTH(DATE(2026,4,1),0),IF('📋 سجل الأصول'!M121="",DATE(9999,12,31),'📋 سجل الأصول'!M121))-'📋 سجل الأصول'!G121+1))-MIN(('📋 سجل الأصول'!H121-IF('📋 سجل الأصول'!I121="",0,'📋 سجل الأصول'!I121)),('📋 سجل الأصول'!H121-IF('📋 سجل الأصول'!I121="",0,'📋 سجل الأصول'!I121))*'📋 سجل الأصول'!J121/365*MAX(0,MIN(EOMONTH(DATE(2026,4,1),-1),IF('📋 سجل الأصول'!M121="",DATE(9999,12,31),'📋 سجل الأصول'!M121))-'📋 سجل الأصول'!G121+1))),0))</f>
        <v/>
      </c>
      <c r="K121" s="25" t="str">
        <f>IF('📋 سجل الأصول'!C121="","",IFERROR(MAX(0,MIN(('📋 سجل الأصول'!H121-IF('📋 سجل الأصول'!I121="",0,'📋 سجل الأصول'!I121)),('📋 سجل الأصول'!H121-IF('📋 سجل الأصول'!I121="",0,'📋 سجل الأصول'!I121))*'📋 سجل الأصول'!J121/365*MAX(0,MIN(EOMONTH(DATE(2026,5,1),0),IF('📋 سجل الأصول'!M121="",DATE(9999,12,31),'📋 سجل الأصول'!M121))-'📋 سجل الأصول'!G121+1))-MIN(('📋 سجل الأصول'!H121-IF('📋 سجل الأصول'!I121="",0,'📋 سجل الأصول'!I121)),('📋 سجل الأصول'!H121-IF('📋 سجل الأصول'!I121="",0,'📋 سجل الأصول'!I121))*'📋 سجل الأصول'!J121/365*MAX(0,MIN(EOMONTH(DATE(2026,5,1),-1),IF('📋 سجل الأصول'!M121="",DATE(9999,12,31),'📋 سجل الأصول'!M121))-'📋 سجل الأصول'!G121+1))),0))</f>
        <v/>
      </c>
      <c r="L121" s="25" t="str">
        <f>IF('📋 سجل الأصول'!C121="","",IFERROR(MAX(0,MIN(('📋 سجل الأصول'!H121-IF('📋 سجل الأصول'!I121="",0,'📋 سجل الأصول'!I121)),('📋 سجل الأصول'!H121-IF('📋 سجل الأصول'!I121="",0,'📋 سجل الأصول'!I121))*'📋 سجل الأصول'!J121/365*MAX(0,MIN(EOMONTH(DATE(2026,6,1),0),IF('📋 سجل الأصول'!M121="",DATE(9999,12,31),'📋 سجل الأصول'!M121))-'📋 سجل الأصول'!G121+1))-MIN(('📋 سجل الأصول'!H121-IF('📋 سجل الأصول'!I121="",0,'📋 سجل الأصول'!I121)),('📋 سجل الأصول'!H121-IF('📋 سجل الأصول'!I121="",0,'📋 سجل الأصول'!I121))*'📋 سجل الأصول'!J121/365*MAX(0,MIN(EOMONTH(DATE(2026,6,1),-1),IF('📋 سجل الأصول'!M121="",DATE(9999,12,31),'📋 سجل الأصول'!M121))-'📋 سجل الأصول'!G121+1))),0))</f>
        <v/>
      </c>
      <c r="M121" s="25" t="str">
        <f>IF('📋 سجل الأصول'!C121="","",IFERROR(MAX(0,MIN(('📋 سجل الأصول'!H121-IF('📋 سجل الأصول'!I121="",0,'📋 سجل الأصول'!I121)),('📋 سجل الأصول'!H121-IF('📋 سجل الأصول'!I121="",0,'📋 سجل الأصول'!I121))*'📋 سجل الأصول'!J121/365*MAX(0,MIN(EOMONTH(DATE(2026,7,1),0),IF('📋 سجل الأصول'!M121="",DATE(9999,12,31),'📋 سجل الأصول'!M121))-'📋 سجل الأصول'!G121+1))-MIN(('📋 سجل الأصول'!H121-IF('📋 سجل الأصول'!I121="",0,'📋 سجل الأصول'!I121)),('📋 سجل الأصول'!H121-IF('📋 سجل الأصول'!I121="",0,'📋 سجل الأصول'!I121))*'📋 سجل الأصول'!J121/365*MAX(0,MIN(EOMONTH(DATE(2026,7,1),-1),IF('📋 سجل الأصول'!M121="",DATE(9999,12,31),'📋 سجل الأصول'!M121))-'📋 سجل الأصول'!G121+1))),0))</f>
        <v/>
      </c>
      <c r="N121" s="25" t="str">
        <f>IF('📋 سجل الأصول'!C121="","",IFERROR(MAX(0,MIN(('📋 سجل الأصول'!H121-IF('📋 سجل الأصول'!I121="",0,'📋 سجل الأصول'!I121)),('📋 سجل الأصول'!H121-IF('📋 سجل الأصول'!I121="",0,'📋 سجل الأصول'!I121))*'📋 سجل الأصول'!J121/365*MAX(0,MIN(EOMONTH(DATE(2026,8,1),0),IF('📋 سجل الأصول'!M121="",DATE(9999,12,31),'📋 سجل الأصول'!M121))-'📋 سجل الأصول'!G121+1))-MIN(('📋 سجل الأصول'!H121-IF('📋 سجل الأصول'!I121="",0,'📋 سجل الأصول'!I121)),('📋 سجل الأصول'!H121-IF('📋 سجل الأصول'!I121="",0,'📋 سجل الأصول'!I121))*'📋 سجل الأصول'!J121/365*MAX(0,MIN(EOMONTH(DATE(2026,8,1),-1),IF('📋 سجل الأصول'!M121="",DATE(9999,12,31),'📋 سجل الأصول'!M121))-'📋 سجل الأصول'!G121+1))),0))</f>
        <v/>
      </c>
      <c r="O121" s="25" t="str">
        <f>IF('📋 سجل الأصول'!C121="","",IFERROR(MAX(0,MIN(('📋 سجل الأصول'!H121-IF('📋 سجل الأصول'!I121="",0,'📋 سجل الأصول'!I121)),('📋 سجل الأصول'!H121-IF('📋 سجل الأصول'!I121="",0,'📋 سجل الأصول'!I121))*'📋 سجل الأصول'!J121/365*MAX(0,MIN(EOMONTH(DATE(2026,9,1),0),IF('📋 سجل الأصول'!M121="",DATE(9999,12,31),'📋 سجل الأصول'!M121))-'📋 سجل الأصول'!G121+1))-MIN(('📋 سجل الأصول'!H121-IF('📋 سجل الأصول'!I121="",0,'📋 سجل الأصول'!I121)),('📋 سجل الأصول'!H121-IF('📋 سجل الأصول'!I121="",0,'📋 سجل الأصول'!I121))*'📋 سجل الأصول'!J121/365*MAX(0,MIN(EOMONTH(DATE(2026,9,1),-1),IF('📋 سجل الأصول'!M121="",DATE(9999,12,31),'📋 سجل الأصول'!M121))-'📋 سجل الأصول'!G121+1))),0))</f>
        <v/>
      </c>
      <c r="P121" s="25" t="str">
        <f>IF('📋 سجل الأصول'!C121="","",IFERROR(MAX(0,MIN(('📋 سجل الأصول'!H121-IF('📋 سجل الأصول'!I121="",0,'📋 سجل الأصول'!I121)),('📋 سجل الأصول'!H121-IF('📋 سجل الأصول'!I121="",0,'📋 سجل الأصول'!I121))*'📋 سجل الأصول'!J121/365*MAX(0,MIN(EOMONTH(DATE(2026,10,1),0),IF('📋 سجل الأصول'!M121="",DATE(9999,12,31),'📋 سجل الأصول'!M121))-'📋 سجل الأصول'!G121+1))-MIN(('📋 سجل الأصول'!H121-IF('📋 سجل الأصول'!I121="",0,'📋 سجل الأصول'!I121)),('📋 سجل الأصول'!H121-IF('📋 سجل الأصول'!I121="",0,'📋 سجل الأصول'!I121))*'📋 سجل الأصول'!J121/365*MAX(0,MIN(EOMONTH(DATE(2026,10,1),-1),IF('📋 سجل الأصول'!M121="",DATE(9999,12,31),'📋 سجل الأصول'!M121))-'📋 سجل الأصول'!G121+1))),0))</f>
        <v/>
      </c>
      <c r="Q121" s="25" t="str">
        <f>IF('📋 سجل الأصول'!C121="","",IFERROR(MAX(0,MIN(('📋 سجل الأصول'!H121-IF('📋 سجل الأصول'!I121="",0,'📋 سجل الأصول'!I121)),('📋 سجل الأصول'!H121-IF('📋 سجل الأصول'!I121="",0,'📋 سجل الأصول'!I121))*'📋 سجل الأصول'!J121/365*MAX(0,MIN(EOMONTH(DATE(2026,11,1),0),IF('📋 سجل الأصول'!M121="",DATE(9999,12,31),'📋 سجل الأصول'!M121))-'📋 سجل الأصول'!G121+1))-MIN(('📋 سجل الأصول'!H121-IF('📋 سجل الأصول'!I121="",0,'📋 سجل الأصول'!I121)),('📋 سجل الأصول'!H121-IF('📋 سجل الأصول'!I121="",0,'📋 سجل الأصول'!I121))*'📋 سجل الأصول'!J121/365*MAX(0,MIN(EOMONTH(DATE(2026,11,1),-1),IF('📋 سجل الأصول'!M121="",DATE(9999,12,31),'📋 سجل الأصول'!M121))-'📋 سجل الأصول'!G121+1))),0))</f>
        <v/>
      </c>
      <c r="R121" s="25" t="str">
        <f>IF('📋 سجل الأصول'!C121="","",IFERROR(MAX(0,MIN(('📋 سجل الأصول'!H121-IF('📋 سجل الأصول'!I121="",0,'📋 سجل الأصول'!I121)),('📋 سجل الأصول'!H121-IF('📋 سجل الأصول'!I121="",0,'📋 سجل الأصول'!I121))*'📋 سجل الأصول'!J121/365*MAX(0,MIN(EOMONTH(DATE(2026,12,1),0),IF('📋 سجل الأصول'!M121="",DATE(9999,12,31),'📋 سجل الأصول'!M121))-'📋 سجل الأصول'!G121+1))-MIN(('📋 سجل الأصول'!H121-IF('📋 سجل الأصول'!I121="",0,'📋 سجل الأصول'!I121)),('📋 سجل الأصول'!H121-IF('📋 سجل الأصول'!I121="",0,'📋 سجل الأصول'!I121))*'📋 سجل الأصول'!J121/365*MAX(0,MIN(EOMONTH(DATE(2026,12,1),-1),IF('📋 سجل الأصول'!M121="",DATE(9999,12,31),'📋 سجل الأصول'!M121))-'📋 سجل الأصول'!G121+1))),0))</f>
        <v/>
      </c>
    </row>
    <row r="122" spans="1:18" ht="24.75" customHeight="1" x14ac:dyDescent="0.25">
      <c r="A122" s="26" t="str">
        <f>IF('📋 سجل الأصول'!C122="","",'📋 سجل الأصول'!A122)</f>
        <v/>
      </c>
      <c r="B122" s="26" t="str">
        <f>IF('📋 سجل الأصول'!C122="","",'📋 سجل الأصول'!B122)</f>
        <v/>
      </c>
      <c r="C122" s="38" t="str">
        <f>IF('📋 سجل الأصول'!C122="","",'📋 سجل الأصول'!C122)</f>
        <v/>
      </c>
      <c r="D122" s="26" t="str">
        <f>IF('📋 سجل الأصول'!C122="","",'📋 سجل الأصول'!E122)</f>
        <v/>
      </c>
      <c r="E122" s="39" t="str">
        <f>IF('📋 سجل الأصول'!C122="","",'📋 سجل الأصول'!G122)</f>
        <v/>
      </c>
      <c r="F122" s="33" t="str">
        <f>IF('📋 سجل الأصول'!C122="","",'📋 سجل الأصول'!H122)</f>
        <v/>
      </c>
      <c r="G122" s="33" t="str">
        <f>IF('📋 سجل الأصول'!C122="","",IFERROR(MAX(0,MIN(('📋 سجل الأصول'!H122-IF('📋 سجل الأصول'!I122="",0,'📋 سجل الأصول'!I122)),('📋 سجل الأصول'!H122-IF('📋 سجل الأصول'!I122="",0,'📋 سجل الأصول'!I122))*'📋 سجل الأصول'!J122/365*MAX(0,MIN(EOMONTH(DATE(2026,1,1),0),IF('📋 سجل الأصول'!M122="",DATE(9999,12,31),'📋 سجل الأصول'!M122))-'📋 سجل الأصول'!G122+1))-MIN(('📋 سجل الأصول'!H122-IF('📋 سجل الأصول'!I122="",0,'📋 سجل الأصول'!I122)),('📋 سجل الأصول'!H122-IF('📋 سجل الأصول'!I122="",0,'📋 سجل الأصول'!I122))*'📋 سجل الأصول'!J122/365*MAX(0,MIN(EOMONTH(DATE(2026,1,1),-1),IF('📋 سجل الأصول'!M122="",DATE(9999,12,31),'📋 سجل الأصول'!M122))-'📋 سجل الأصول'!G122+1))),0))</f>
        <v/>
      </c>
      <c r="H122" s="33" t="str">
        <f>IF('📋 سجل الأصول'!C122="","",IFERROR(MAX(0,MIN(('📋 سجل الأصول'!H122-IF('📋 سجل الأصول'!I122="",0,'📋 سجل الأصول'!I122)),('📋 سجل الأصول'!H122-IF('📋 سجل الأصول'!I122="",0,'📋 سجل الأصول'!I122))*'📋 سجل الأصول'!J122/365*MAX(0,MIN(EOMONTH(DATE(2026,2,1),0),IF('📋 سجل الأصول'!M122="",DATE(9999,12,31),'📋 سجل الأصول'!M122))-'📋 سجل الأصول'!G122+1))-MIN(('📋 سجل الأصول'!H122-IF('📋 سجل الأصول'!I122="",0,'📋 سجل الأصول'!I122)),('📋 سجل الأصول'!H122-IF('📋 سجل الأصول'!I122="",0,'📋 سجل الأصول'!I122))*'📋 سجل الأصول'!J122/365*MAX(0,MIN(EOMONTH(DATE(2026,2,1),-1),IF('📋 سجل الأصول'!M122="",DATE(9999,12,31),'📋 سجل الأصول'!M122))-'📋 سجل الأصول'!G122+1))),0))</f>
        <v/>
      </c>
      <c r="I122" s="33" t="str">
        <f>IF('📋 سجل الأصول'!C122="","",IFERROR(MAX(0,MIN(('📋 سجل الأصول'!H122-IF('📋 سجل الأصول'!I122="",0,'📋 سجل الأصول'!I122)),('📋 سجل الأصول'!H122-IF('📋 سجل الأصول'!I122="",0,'📋 سجل الأصول'!I122))*'📋 سجل الأصول'!J122/365*MAX(0,MIN(EOMONTH(DATE(2026,3,1),0),IF('📋 سجل الأصول'!M122="",DATE(9999,12,31),'📋 سجل الأصول'!M122))-'📋 سجل الأصول'!G122+1))-MIN(('📋 سجل الأصول'!H122-IF('📋 سجل الأصول'!I122="",0,'📋 سجل الأصول'!I122)),('📋 سجل الأصول'!H122-IF('📋 سجل الأصول'!I122="",0,'📋 سجل الأصول'!I122))*'📋 سجل الأصول'!J122/365*MAX(0,MIN(EOMONTH(DATE(2026,3,1),-1),IF('📋 سجل الأصول'!M122="",DATE(9999,12,31),'📋 سجل الأصول'!M122))-'📋 سجل الأصول'!G122+1))),0))</f>
        <v/>
      </c>
      <c r="J122" s="33" t="str">
        <f>IF('📋 سجل الأصول'!C122="","",IFERROR(MAX(0,MIN(('📋 سجل الأصول'!H122-IF('📋 سجل الأصول'!I122="",0,'📋 سجل الأصول'!I122)),('📋 سجل الأصول'!H122-IF('📋 سجل الأصول'!I122="",0,'📋 سجل الأصول'!I122))*'📋 سجل الأصول'!J122/365*MAX(0,MIN(EOMONTH(DATE(2026,4,1),0),IF('📋 سجل الأصول'!M122="",DATE(9999,12,31),'📋 سجل الأصول'!M122))-'📋 سجل الأصول'!G122+1))-MIN(('📋 سجل الأصول'!H122-IF('📋 سجل الأصول'!I122="",0,'📋 سجل الأصول'!I122)),('📋 سجل الأصول'!H122-IF('📋 سجل الأصول'!I122="",0,'📋 سجل الأصول'!I122))*'📋 سجل الأصول'!J122/365*MAX(0,MIN(EOMONTH(DATE(2026,4,1),-1),IF('📋 سجل الأصول'!M122="",DATE(9999,12,31),'📋 سجل الأصول'!M122))-'📋 سجل الأصول'!G122+1))),0))</f>
        <v/>
      </c>
      <c r="K122" s="33" t="str">
        <f>IF('📋 سجل الأصول'!C122="","",IFERROR(MAX(0,MIN(('📋 سجل الأصول'!H122-IF('📋 سجل الأصول'!I122="",0,'📋 سجل الأصول'!I122)),('📋 سجل الأصول'!H122-IF('📋 سجل الأصول'!I122="",0,'📋 سجل الأصول'!I122))*'📋 سجل الأصول'!J122/365*MAX(0,MIN(EOMONTH(DATE(2026,5,1),0),IF('📋 سجل الأصول'!M122="",DATE(9999,12,31),'📋 سجل الأصول'!M122))-'📋 سجل الأصول'!G122+1))-MIN(('📋 سجل الأصول'!H122-IF('📋 سجل الأصول'!I122="",0,'📋 سجل الأصول'!I122)),('📋 سجل الأصول'!H122-IF('📋 سجل الأصول'!I122="",0,'📋 سجل الأصول'!I122))*'📋 سجل الأصول'!J122/365*MAX(0,MIN(EOMONTH(DATE(2026,5,1),-1),IF('📋 سجل الأصول'!M122="",DATE(9999,12,31),'📋 سجل الأصول'!M122))-'📋 سجل الأصول'!G122+1))),0))</f>
        <v/>
      </c>
      <c r="L122" s="33" t="str">
        <f>IF('📋 سجل الأصول'!C122="","",IFERROR(MAX(0,MIN(('📋 سجل الأصول'!H122-IF('📋 سجل الأصول'!I122="",0,'📋 سجل الأصول'!I122)),('📋 سجل الأصول'!H122-IF('📋 سجل الأصول'!I122="",0,'📋 سجل الأصول'!I122))*'📋 سجل الأصول'!J122/365*MAX(0,MIN(EOMONTH(DATE(2026,6,1),0),IF('📋 سجل الأصول'!M122="",DATE(9999,12,31),'📋 سجل الأصول'!M122))-'📋 سجل الأصول'!G122+1))-MIN(('📋 سجل الأصول'!H122-IF('📋 سجل الأصول'!I122="",0,'📋 سجل الأصول'!I122)),('📋 سجل الأصول'!H122-IF('📋 سجل الأصول'!I122="",0,'📋 سجل الأصول'!I122))*'📋 سجل الأصول'!J122/365*MAX(0,MIN(EOMONTH(DATE(2026,6,1),-1),IF('📋 سجل الأصول'!M122="",DATE(9999,12,31),'📋 سجل الأصول'!M122))-'📋 سجل الأصول'!G122+1))),0))</f>
        <v/>
      </c>
      <c r="M122" s="33" t="str">
        <f>IF('📋 سجل الأصول'!C122="","",IFERROR(MAX(0,MIN(('📋 سجل الأصول'!H122-IF('📋 سجل الأصول'!I122="",0,'📋 سجل الأصول'!I122)),('📋 سجل الأصول'!H122-IF('📋 سجل الأصول'!I122="",0,'📋 سجل الأصول'!I122))*'📋 سجل الأصول'!J122/365*MAX(0,MIN(EOMONTH(DATE(2026,7,1),0),IF('📋 سجل الأصول'!M122="",DATE(9999,12,31),'📋 سجل الأصول'!M122))-'📋 سجل الأصول'!G122+1))-MIN(('📋 سجل الأصول'!H122-IF('📋 سجل الأصول'!I122="",0,'📋 سجل الأصول'!I122)),('📋 سجل الأصول'!H122-IF('📋 سجل الأصول'!I122="",0,'📋 سجل الأصول'!I122))*'📋 سجل الأصول'!J122/365*MAX(0,MIN(EOMONTH(DATE(2026,7,1),-1),IF('📋 سجل الأصول'!M122="",DATE(9999,12,31),'📋 سجل الأصول'!M122))-'📋 سجل الأصول'!G122+1))),0))</f>
        <v/>
      </c>
      <c r="N122" s="33" t="str">
        <f>IF('📋 سجل الأصول'!C122="","",IFERROR(MAX(0,MIN(('📋 سجل الأصول'!H122-IF('📋 سجل الأصول'!I122="",0,'📋 سجل الأصول'!I122)),('📋 سجل الأصول'!H122-IF('📋 سجل الأصول'!I122="",0,'📋 سجل الأصول'!I122))*'📋 سجل الأصول'!J122/365*MAX(0,MIN(EOMONTH(DATE(2026,8,1),0),IF('📋 سجل الأصول'!M122="",DATE(9999,12,31),'📋 سجل الأصول'!M122))-'📋 سجل الأصول'!G122+1))-MIN(('📋 سجل الأصول'!H122-IF('📋 سجل الأصول'!I122="",0,'📋 سجل الأصول'!I122)),('📋 سجل الأصول'!H122-IF('📋 سجل الأصول'!I122="",0,'📋 سجل الأصول'!I122))*'📋 سجل الأصول'!J122/365*MAX(0,MIN(EOMONTH(DATE(2026,8,1),-1),IF('📋 سجل الأصول'!M122="",DATE(9999,12,31),'📋 سجل الأصول'!M122))-'📋 سجل الأصول'!G122+1))),0))</f>
        <v/>
      </c>
      <c r="O122" s="33" t="str">
        <f>IF('📋 سجل الأصول'!C122="","",IFERROR(MAX(0,MIN(('📋 سجل الأصول'!H122-IF('📋 سجل الأصول'!I122="",0,'📋 سجل الأصول'!I122)),('📋 سجل الأصول'!H122-IF('📋 سجل الأصول'!I122="",0,'📋 سجل الأصول'!I122))*'📋 سجل الأصول'!J122/365*MAX(0,MIN(EOMONTH(DATE(2026,9,1),0),IF('📋 سجل الأصول'!M122="",DATE(9999,12,31),'📋 سجل الأصول'!M122))-'📋 سجل الأصول'!G122+1))-MIN(('📋 سجل الأصول'!H122-IF('📋 سجل الأصول'!I122="",0,'📋 سجل الأصول'!I122)),('📋 سجل الأصول'!H122-IF('📋 سجل الأصول'!I122="",0,'📋 سجل الأصول'!I122))*'📋 سجل الأصول'!J122/365*MAX(0,MIN(EOMONTH(DATE(2026,9,1),-1),IF('📋 سجل الأصول'!M122="",DATE(9999,12,31),'📋 سجل الأصول'!M122))-'📋 سجل الأصول'!G122+1))),0))</f>
        <v/>
      </c>
      <c r="P122" s="33" t="str">
        <f>IF('📋 سجل الأصول'!C122="","",IFERROR(MAX(0,MIN(('📋 سجل الأصول'!H122-IF('📋 سجل الأصول'!I122="",0,'📋 سجل الأصول'!I122)),('📋 سجل الأصول'!H122-IF('📋 سجل الأصول'!I122="",0,'📋 سجل الأصول'!I122))*'📋 سجل الأصول'!J122/365*MAX(0,MIN(EOMONTH(DATE(2026,10,1),0),IF('📋 سجل الأصول'!M122="",DATE(9999,12,31),'📋 سجل الأصول'!M122))-'📋 سجل الأصول'!G122+1))-MIN(('📋 سجل الأصول'!H122-IF('📋 سجل الأصول'!I122="",0,'📋 سجل الأصول'!I122)),('📋 سجل الأصول'!H122-IF('📋 سجل الأصول'!I122="",0,'📋 سجل الأصول'!I122))*'📋 سجل الأصول'!J122/365*MAX(0,MIN(EOMONTH(DATE(2026,10,1),-1),IF('📋 سجل الأصول'!M122="",DATE(9999,12,31),'📋 سجل الأصول'!M122))-'📋 سجل الأصول'!G122+1))),0))</f>
        <v/>
      </c>
      <c r="Q122" s="33" t="str">
        <f>IF('📋 سجل الأصول'!C122="","",IFERROR(MAX(0,MIN(('📋 سجل الأصول'!H122-IF('📋 سجل الأصول'!I122="",0,'📋 سجل الأصول'!I122)),('📋 سجل الأصول'!H122-IF('📋 سجل الأصول'!I122="",0,'📋 سجل الأصول'!I122))*'📋 سجل الأصول'!J122/365*MAX(0,MIN(EOMONTH(DATE(2026,11,1),0),IF('📋 سجل الأصول'!M122="",DATE(9999,12,31),'📋 سجل الأصول'!M122))-'📋 سجل الأصول'!G122+1))-MIN(('📋 سجل الأصول'!H122-IF('📋 سجل الأصول'!I122="",0,'📋 سجل الأصول'!I122)),('📋 سجل الأصول'!H122-IF('📋 سجل الأصول'!I122="",0,'📋 سجل الأصول'!I122))*'📋 سجل الأصول'!J122/365*MAX(0,MIN(EOMONTH(DATE(2026,11,1),-1),IF('📋 سجل الأصول'!M122="",DATE(9999,12,31),'📋 سجل الأصول'!M122))-'📋 سجل الأصول'!G122+1))),0))</f>
        <v/>
      </c>
      <c r="R122" s="33" t="str">
        <f>IF('📋 سجل الأصول'!C122="","",IFERROR(MAX(0,MIN(('📋 سجل الأصول'!H122-IF('📋 سجل الأصول'!I122="",0,'📋 سجل الأصول'!I122)),('📋 سجل الأصول'!H122-IF('📋 سجل الأصول'!I122="",0,'📋 سجل الأصول'!I122))*'📋 سجل الأصول'!J122/365*MAX(0,MIN(EOMONTH(DATE(2026,12,1),0),IF('📋 سجل الأصول'!M122="",DATE(9999,12,31),'📋 سجل الأصول'!M122))-'📋 سجل الأصول'!G122+1))-MIN(('📋 سجل الأصول'!H122-IF('📋 سجل الأصول'!I122="",0,'📋 سجل الأصول'!I122)),('📋 سجل الأصول'!H122-IF('📋 سجل الأصول'!I122="",0,'📋 سجل الأصول'!I122))*'📋 سجل الأصول'!J122/365*MAX(0,MIN(EOMONTH(DATE(2026,12,1),-1),IF('📋 سجل الأصول'!M122="",DATE(9999,12,31),'📋 سجل الأصول'!M122))-'📋 سجل الأصول'!G122+1))),0))</f>
        <v/>
      </c>
    </row>
    <row r="123" spans="1:18" ht="24.75" customHeight="1" x14ac:dyDescent="0.25">
      <c r="A123" s="18" t="str">
        <f>IF('📋 سجل الأصول'!C123="","",'📋 سجل الأصول'!A123)</f>
        <v/>
      </c>
      <c r="B123" s="18" t="str">
        <f>IF('📋 سجل الأصول'!C123="","",'📋 سجل الأصول'!B123)</f>
        <v/>
      </c>
      <c r="C123" s="36" t="str">
        <f>IF('📋 سجل الأصول'!C123="","",'📋 سجل الأصول'!C123)</f>
        <v/>
      </c>
      <c r="D123" s="18" t="str">
        <f>IF('📋 سجل الأصول'!C123="","",'📋 سجل الأصول'!E123)</f>
        <v/>
      </c>
      <c r="E123" s="37" t="str">
        <f>IF('📋 سجل الأصول'!C123="","",'📋 سجل الأصول'!G123)</f>
        <v/>
      </c>
      <c r="F123" s="25" t="str">
        <f>IF('📋 سجل الأصول'!C123="","",'📋 سجل الأصول'!H123)</f>
        <v/>
      </c>
      <c r="G123" s="25" t="str">
        <f>IF('📋 سجل الأصول'!C123="","",IFERROR(MAX(0,MIN(('📋 سجل الأصول'!H123-IF('📋 سجل الأصول'!I123="",0,'📋 سجل الأصول'!I123)),('📋 سجل الأصول'!H123-IF('📋 سجل الأصول'!I123="",0,'📋 سجل الأصول'!I123))*'📋 سجل الأصول'!J123/365*MAX(0,MIN(EOMONTH(DATE(2026,1,1),0),IF('📋 سجل الأصول'!M123="",DATE(9999,12,31),'📋 سجل الأصول'!M123))-'📋 سجل الأصول'!G123+1))-MIN(('📋 سجل الأصول'!H123-IF('📋 سجل الأصول'!I123="",0,'📋 سجل الأصول'!I123)),('📋 سجل الأصول'!H123-IF('📋 سجل الأصول'!I123="",0,'📋 سجل الأصول'!I123))*'📋 سجل الأصول'!J123/365*MAX(0,MIN(EOMONTH(DATE(2026,1,1),-1),IF('📋 سجل الأصول'!M123="",DATE(9999,12,31),'📋 سجل الأصول'!M123))-'📋 سجل الأصول'!G123+1))),0))</f>
        <v/>
      </c>
      <c r="H123" s="25" t="str">
        <f>IF('📋 سجل الأصول'!C123="","",IFERROR(MAX(0,MIN(('📋 سجل الأصول'!H123-IF('📋 سجل الأصول'!I123="",0,'📋 سجل الأصول'!I123)),('📋 سجل الأصول'!H123-IF('📋 سجل الأصول'!I123="",0,'📋 سجل الأصول'!I123))*'📋 سجل الأصول'!J123/365*MAX(0,MIN(EOMONTH(DATE(2026,2,1),0),IF('📋 سجل الأصول'!M123="",DATE(9999,12,31),'📋 سجل الأصول'!M123))-'📋 سجل الأصول'!G123+1))-MIN(('📋 سجل الأصول'!H123-IF('📋 سجل الأصول'!I123="",0,'📋 سجل الأصول'!I123)),('📋 سجل الأصول'!H123-IF('📋 سجل الأصول'!I123="",0,'📋 سجل الأصول'!I123))*'📋 سجل الأصول'!J123/365*MAX(0,MIN(EOMONTH(DATE(2026,2,1),-1),IF('📋 سجل الأصول'!M123="",DATE(9999,12,31),'📋 سجل الأصول'!M123))-'📋 سجل الأصول'!G123+1))),0))</f>
        <v/>
      </c>
      <c r="I123" s="25" t="str">
        <f>IF('📋 سجل الأصول'!C123="","",IFERROR(MAX(0,MIN(('📋 سجل الأصول'!H123-IF('📋 سجل الأصول'!I123="",0,'📋 سجل الأصول'!I123)),('📋 سجل الأصول'!H123-IF('📋 سجل الأصول'!I123="",0,'📋 سجل الأصول'!I123))*'📋 سجل الأصول'!J123/365*MAX(0,MIN(EOMONTH(DATE(2026,3,1),0),IF('📋 سجل الأصول'!M123="",DATE(9999,12,31),'📋 سجل الأصول'!M123))-'📋 سجل الأصول'!G123+1))-MIN(('📋 سجل الأصول'!H123-IF('📋 سجل الأصول'!I123="",0,'📋 سجل الأصول'!I123)),('📋 سجل الأصول'!H123-IF('📋 سجل الأصول'!I123="",0,'📋 سجل الأصول'!I123))*'📋 سجل الأصول'!J123/365*MAX(0,MIN(EOMONTH(DATE(2026,3,1),-1),IF('📋 سجل الأصول'!M123="",DATE(9999,12,31),'📋 سجل الأصول'!M123))-'📋 سجل الأصول'!G123+1))),0))</f>
        <v/>
      </c>
      <c r="J123" s="25" t="str">
        <f>IF('📋 سجل الأصول'!C123="","",IFERROR(MAX(0,MIN(('📋 سجل الأصول'!H123-IF('📋 سجل الأصول'!I123="",0,'📋 سجل الأصول'!I123)),('📋 سجل الأصول'!H123-IF('📋 سجل الأصول'!I123="",0,'📋 سجل الأصول'!I123))*'📋 سجل الأصول'!J123/365*MAX(0,MIN(EOMONTH(DATE(2026,4,1),0),IF('📋 سجل الأصول'!M123="",DATE(9999,12,31),'📋 سجل الأصول'!M123))-'📋 سجل الأصول'!G123+1))-MIN(('📋 سجل الأصول'!H123-IF('📋 سجل الأصول'!I123="",0,'📋 سجل الأصول'!I123)),('📋 سجل الأصول'!H123-IF('📋 سجل الأصول'!I123="",0,'📋 سجل الأصول'!I123))*'📋 سجل الأصول'!J123/365*MAX(0,MIN(EOMONTH(DATE(2026,4,1),-1),IF('📋 سجل الأصول'!M123="",DATE(9999,12,31),'📋 سجل الأصول'!M123))-'📋 سجل الأصول'!G123+1))),0))</f>
        <v/>
      </c>
      <c r="K123" s="25" t="str">
        <f>IF('📋 سجل الأصول'!C123="","",IFERROR(MAX(0,MIN(('📋 سجل الأصول'!H123-IF('📋 سجل الأصول'!I123="",0,'📋 سجل الأصول'!I123)),('📋 سجل الأصول'!H123-IF('📋 سجل الأصول'!I123="",0,'📋 سجل الأصول'!I123))*'📋 سجل الأصول'!J123/365*MAX(0,MIN(EOMONTH(DATE(2026,5,1),0),IF('📋 سجل الأصول'!M123="",DATE(9999,12,31),'📋 سجل الأصول'!M123))-'📋 سجل الأصول'!G123+1))-MIN(('📋 سجل الأصول'!H123-IF('📋 سجل الأصول'!I123="",0,'📋 سجل الأصول'!I123)),('📋 سجل الأصول'!H123-IF('📋 سجل الأصول'!I123="",0,'📋 سجل الأصول'!I123))*'📋 سجل الأصول'!J123/365*MAX(0,MIN(EOMONTH(DATE(2026,5,1),-1),IF('📋 سجل الأصول'!M123="",DATE(9999,12,31),'📋 سجل الأصول'!M123))-'📋 سجل الأصول'!G123+1))),0))</f>
        <v/>
      </c>
      <c r="L123" s="25" t="str">
        <f>IF('📋 سجل الأصول'!C123="","",IFERROR(MAX(0,MIN(('📋 سجل الأصول'!H123-IF('📋 سجل الأصول'!I123="",0,'📋 سجل الأصول'!I123)),('📋 سجل الأصول'!H123-IF('📋 سجل الأصول'!I123="",0,'📋 سجل الأصول'!I123))*'📋 سجل الأصول'!J123/365*MAX(0,MIN(EOMONTH(DATE(2026,6,1),0),IF('📋 سجل الأصول'!M123="",DATE(9999,12,31),'📋 سجل الأصول'!M123))-'📋 سجل الأصول'!G123+1))-MIN(('📋 سجل الأصول'!H123-IF('📋 سجل الأصول'!I123="",0,'📋 سجل الأصول'!I123)),('📋 سجل الأصول'!H123-IF('📋 سجل الأصول'!I123="",0,'📋 سجل الأصول'!I123))*'📋 سجل الأصول'!J123/365*MAX(0,MIN(EOMONTH(DATE(2026,6,1),-1),IF('📋 سجل الأصول'!M123="",DATE(9999,12,31),'📋 سجل الأصول'!M123))-'📋 سجل الأصول'!G123+1))),0))</f>
        <v/>
      </c>
      <c r="M123" s="25" t="str">
        <f>IF('📋 سجل الأصول'!C123="","",IFERROR(MAX(0,MIN(('📋 سجل الأصول'!H123-IF('📋 سجل الأصول'!I123="",0,'📋 سجل الأصول'!I123)),('📋 سجل الأصول'!H123-IF('📋 سجل الأصول'!I123="",0,'📋 سجل الأصول'!I123))*'📋 سجل الأصول'!J123/365*MAX(0,MIN(EOMONTH(DATE(2026,7,1),0),IF('📋 سجل الأصول'!M123="",DATE(9999,12,31),'📋 سجل الأصول'!M123))-'📋 سجل الأصول'!G123+1))-MIN(('📋 سجل الأصول'!H123-IF('📋 سجل الأصول'!I123="",0,'📋 سجل الأصول'!I123)),('📋 سجل الأصول'!H123-IF('📋 سجل الأصول'!I123="",0,'📋 سجل الأصول'!I123))*'📋 سجل الأصول'!J123/365*MAX(0,MIN(EOMONTH(DATE(2026,7,1),-1),IF('📋 سجل الأصول'!M123="",DATE(9999,12,31),'📋 سجل الأصول'!M123))-'📋 سجل الأصول'!G123+1))),0))</f>
        <v/>
      </c>
      <c r="N123" s="25" t="str">
        <f>IF('📋 سجل الأصول'!C123="","",IFERROR(MAX(0,MIN(('📋 سجل الأصول'!H123-IF('📋 سجل الأصول'!I123="",0,'📋 سجل الأصول'!I123)),('📋 سجل الأصول'!H123-IF('📋 سجل الأصول'!I123="",0,'📋 سجل الأصول'!I123))*'📋 سجل الأصول'!J123/365*MAX(0,MIN(EOMONTH(DATE(2026,8,1),0),IF('📋 سجل الأصول'!M123="",DATE(9999,12,31),'📋 سجل الأصول'!M123))-'📋 سجل الأصول'!G123+1))-MIN(('📋 سجل الأصول'!H123-IF('📋 سجل الأصول'!I123="",0,'📋 سجل الأصول'!I123)),('📋 سجل الأصول'!H123-IF('📋 سجل الأصول'!I123="",0,'📋 سجل الأصول'!I123))*'📋 سجل الأصول'!J123/365*MAX(0,MIN(EOMONTH(DATE(2026,8,1),-1),IF('📋 سجل الأصول'!M123="",DATE(9999,12,31),'📋 سجل الأصول'!M123))-'📋 سجل الأصول'!G123+1))),0))</f>
        <v/>
      </c>
      <c r="O123" s="25" t="str">
        <f>IF('📋 سجل الأصول'!C123="","",IFERROR(MAX(0,MIN(('📋 سجل الأصول'!H123-IF('📋 سجل الأصول'!I123="",0,'📋 سجل الأصول'!I123)),('📋 سجل الأصول'!H123-IF('📋 سجل الأصول'!I123="",0,'📋 سجل الأصول'!I123))*'📋 سجل الأصول'!J123/365*MAX(0,MIN(EOMONTH(DATE(2026,9,1),0),IF('📋 سجل الأصول'!M123="",DATE(9999,12,31),'📋 سجل الأصول'!M123))-'📋 سجل الأصول'!G123+1))-MIN(('📋 سجل الأصول'!H123-IF('📋 سجل الأصول'!I123="",0,'📋 سجل الأصول'!I123)),('📋 سجل الأصول'!H123-IF('📋 سجل الأصول'!I123="",0,'📋 سجل الأصول'!I123))*'📋 سجل الأصول'!J123/365*MAX(0,MIN(EOMONTH(DATE(2026,9,1),-1),IF('📋 سجل الأصول'!M123="",DATE(9999,12,31),'📋 سجل الأصول'!M123))-'📋 سجل الأصول'!G123+1))),0))</f>
        <v/>
      </c>
      <c r="P123" s="25" t="str">
        <f>IF('📋 سجل الأصول'!C123="","",IFERROR(MAX(0,MIN(('📋 سجل الأصول'!H123-IF('📋 سجل الأصول'!I123="",0,'📋 سجل الأصول'!I123)),('📋 سجل الأصول'!H123-IF('📋 سجل الأصول'!I123="",0,'📋 سجل الأصول'!I123))*'📋 سجل الأصول'!J123/365*MAX(0,MIN(EOMONTH(DATE(2026,10,1),0),IF('📋 سجل الأصول'!M123="",DATE(9999,12,31),'📋 سجل الأصول'!M123))-'📋 سجل الأصول'!G123+1))-MIN(('📋 سجل الأصول'!H123-IF('📋 سجل الأصول'!I123="",0,'📋 سجل الأصول'!I123)),('📋 سجل الأصول'!H123-IF('📋 سجل الأصول'!I123="",0,'📋 سجل الأصول'!I123))*'📋 سجل الأصول'!J123/365*MAX(0,MIN(EOMONTH(DATE(2026,10,1),-1),IF('📋 سجل الأصول'!M123="",DATE(9999,12,31),'📋 سجل الأصول'!M123))-'📋 سجل الأصول'!G123+1))),0))</f>
        <v/>
      </c>
      <c r="Q123" s="25" t="str">
        <f>IF('📋 سجل الأصول'!C123="","",IFERROR(MAX(0,MIN(('📋 سجل الأصول'!H123-IF('📋 سجل الأصول'!I123="",0,'📋 سجل الأصول'!I123)),('📋 سجل الأصول'!H123-IF('📋 سجل الأصول'!I123="",0,'📋 سجل الأصول'!I123))*'📋 سجل الأصول'!J123/365*MAX(0,MIN(EOMONTH(DATE(2026,11,1),0),IF('📋 سجل الأصول'!M123="",DATE(9999,12,31),'📋 سجل الأصول'!M123))-'📋 سجل الأصول'!G123+1))-MIN(('📋 سجل الأصول'!H123-IF('📋 سجل الأصول'!I123="",0,'📋 سجل الأصول'!I123)),('📋 سجل الأصول'!H123-IF('📋 سجل الأصول'!I123="",0,'📋 سجل الأصول'!I123))*'📋 سجل الأصول'!J123/365*MAX(0,MIN(EOMONTH(DATE(2026,11,1),-1),IF('📋 سجل الأصول'!M123="",DATE(9999,12,31),'📋 سجل الأصول'!M123))-'📋 سجل الأصول'!G123+1))),0))</f>
        <v/>
      </c>
      <c r="R123" s="25" t="str">
        <f>IF('📋 سجل الأصول'!C123="","",IFERROR(MAX(0,MIN(('📋 سجل الأصول'!H123-IF('📋 سجل الأصول'!I123="",0,'📋 سجل الأصول'!I123)),('📋 سجل الأصول'!H123-IF('📋 سجل الأصول'!I123="",0,'📋 سجل الأصول'!I123))*'📋 سجل الأصول'!J123/365*MAX(0,MIN(EOMONTH(DATE(2026,12,1),0),IF('📋 سجل الأصول'!M123="",DATE(9999,12,31),'📋 سجل الأصول'!M123))-'📋 سجل الأصول'!G123+1))-MIN(('📋 سجل الأصول'!H123-IF('📋 سجل الأصول'!I123="",0,'📋 سجل الأصول'!I123)),('📋 سجل الأصول'!H123-IF('📋 سجل الأصول'!I123="",0,'📋 سجل الأصول'!I123))*'📋 سجل الأصول'!J123/365*MAX(0,MIN(EOMONTH(DATE(2026,12,1),-1),IF('📋 سجل الأصول'!M123="",DATE(9999,12,31),'📋 سجل الأصول'!M123))-'📋 سجل الأصول'!G123+1))),0))</f>
        <v/>
      </c>
    </row>
    <row r="124" spans="1:18" ht="24.75" customHeight="1" x14ac:dyDescent="0.25">
      <c r="A124" s="26" t="str">
        <f>IF('📋 سجل الأصول'!C124="","",'📋 سجل الأصول'!A124)</f>
        <v/>
      </c>
      <c r="B124" s="26" t="str">
        <f>IF('📋 سجل الأصول'!C124="","",'📋 سجل الأصول'!B124)</f>
        <v/>
      </c>
      <c r="C124" s="38" t="str">
        <f>IF('📋 سجل الأصول'!C124="","",'📋 سجل الأصول'!C124)</f>
        <v/>
      </c>
      <c r="D124" s="26" t="str">
        <f>IF('📋 سجل الأصول'!C124="","",'📋 سجل الأصول'!E124)</f>
        <v/>
      </c>
      <c r="E124" s="39" t="str">
        <f>IF('📋 سجل الأصول'!C124="","",'📋 سجل الأصول'!G124)</f>
        <v/>
      </c>
      <c r="F124" s="33" t="str">
        <f>IF('📋 سجل الأصول'!C124="","",'📋 سجل الأصول'!H124)</f>
        <v/>
      </c>
      <c r="G124" s="33" t="str">
        <f>IF('📋 سجل الأصول'!C124="","",IFERROR(MAX(0,MIN(('📋 سجل الأصول'!H124-IF('📋 سجل الأصول'!I124="",0,'📋 سجل الأصول'!I124)),('📋 سجل الأصول'!H124-IF('📋 سجل الأصول'!I124="",0,'📋 سجل الأصول'!I124))*'📋 سجل الأصول'!J124/365*MAX(0,MIN(EOMONTH(DATE(2026,1,1),0),IF('📋 سجل الأصول'!M124="",DATE(9999,12,31),'📋 سجل الأصول'!M124))-'📋 سجل الأصول'!G124+1))-MIN(('📋 سجل الأصول'!H124-IF('📋 سجل الأصول'!I124="",0,'📋 سجل الأصول'!I124)),('📋 سجل الأصول'!H124-IF('📋 سجل الأصول'!I124="",0,'📋 سجل الأصول'!I124))*'📋 سجل الأصول'!J124/365*MAX(0,MIN(EOMONTH(DATE(2026,1,1),-1),IF('📋 سجل الأصول'!M124="",DATE(9999,12,31),'📋 سجل الأصول'!M124))-'📋 سجل الأصول'!G124+1))),0))</f>
        <v/>
      </c>
      <c r="H124" s="33" t="str">
        <f>IF('📋 سجل الأصول'!C124="","",IFERROR(MAX(0,MIN(('📋 سجل الأصول'!H124-IF('📋 سجل الأصول'!I124="",0,'📋 سجل الأصول'!I124)),('📋 سجل الأصول'!H124-IF('📋 سجل الأصول'!I124="",0,'📋 سجل الأصول'!I124))*'📋 سجل الأصول'!J124/365*MAX(0,MIN(EOMONTH(DATE(2026,2,1),0),IF('📋 سجل الأصول'!M124="",DATE(9999,12,31),'📋 سجل الأصول'!M124))-'📋 سجل الأصول'!G124+1))-MIN(('📋 سجل الأصول'!H124-IF('📋 سجل الأصول'!I124="",0,'📋 سجل الأصول'!I124)),('📋 سجل الأصول'!H124-IF('📋 سجل الأصول'!I124="",0,'📋 سجل الأصول'!I124))*'📋 سجل الأصول'!J124/365*MAX(0,MIN(EOMONTH(DATE(2026,2,1),-1),IF('📋 سجل الأصول'!M124="",DATE(9999,12,31),'📋 سجل الأصول'!M124))-'📋 سجل الأصول'!G124+1))),0))</f>
        <v/>
      </c>
      <c r="I124" s="33" t="str">
        <f>IF('📋 سجل الأصول'!C124="","",IFERROR(MAX(0,MIN(('📋 سجل الأصول'!H124-IF('📋 سجل الأصول'!I124="",0,'📋 سجل الأصول'!I124)),('📋 سجل الأصول'!H124-IF('📋 سجل الأصول'!I124="",0,'📋 سجل الأصول'!I124))*'📋 سجل الأصول'!J124/365*MAX(0,MIN(EOMONTH(DATE(2026,3,1),0),IF('📋 سجل الأصول'!M124="",DATE(9999,12,31),'📋 سجل الأصول'!M124))-'📋 سجل الأصول'!G124+1))-MIN(('📋 سجل الأصول'!H124-IF('📋 سجل الأصول'!I124="",0,'📋 سجل الأصول'!I124)),('📋 سجل الأصول'!H124-IF('📋 سجل الأصول'!I124="",0,'📋 سجل الأصول'!I124))*'📋 سجل الأصول'!J124/365*MAX(0,MIN(EOMONTH(DATE(2026,3,1),-1),IF('📋 سجل الأصول'!M124="",DATE(9999,12,31),'📋 سجل الأصول'!M124))-'📋 سجل الأصول'!G124+1))),0))</f>
        <v/>
      </c>
      <c r="J124" s="33" t="str">
        <f>IF('📋 سجل الأصول'!C124="","",IFERROR(MAX(0,MIN(('📋 سجل الأصول'!H124-IF('📋 سجل الأصول'!I124="",0,'📋 سجل الأصول'!I124)),('📋 سجل الأصول'!H124-IF('📋 سجل الأصول'!I124="",0,'📋 سجل الأصول'!I124))*'📋 سجل الأصول'!J124/365*MAX(0,MIN(EOMONTH(DATE(2026,4,1),0),IF('📋 سجل الأصول'!M124="",DATE(9999,12,31),'📋 سجل الأصول'!M124))-'📋 سجل الأصول'!G124+1))-MIN(('📋 سجل الأصول'!H124-IF('📋 سجل الأصول'!I124="",0,'📋 سجل الأصول'!I124)),('📋 سجل الأصول'!H124-IF('📋 سجل الأصول'!I124="",0,'📋 سجل الأصول'!I124))*'📋 سجل الأصول'!J124/365*MAX(0,MIN(EOMONTH(DATE(2026,4,1),-1),IF('📋 سجل الأصول'!M124="",DATE(9999,12,31),'📋 سجل الأصول'!M124))-'📋 سجل الأصول'!G124+1))),0))</f>
        <v/>
      </c>
      <c r="K124" s="33" t="str">
        <f>IF('📋 سجل الأصول'!C124="","",IFERROR(MAX(0,MIN(('📋 سجل الأصول'!H124-IF('📋 سجل الأصول'!I124="",0,'📋 سجل الأصول'!I124)),('📋 سجل الأصول'!H124-IF('📋 سجل الأصول'!I124="",0,'📋 سجل الأصول'!I124))*'📋 سجل الأصول'!J124/365*MAX(0,MIN(EOMONTH(DATE(2026,5,1),0),IF('📋 سجل الأصول'!M124="",DATE(9999,12,31),'📋 سجل الأصول'!M124))-'📋 سجل الأصول'!G124+1))-MIN(('📋 سجل الأصول'!H124-IF('📋 سجل الأصول'!I124="",0,'📋 سجل الأصول'!I124)),('📋 سجل الأصول'!H124-IF('📋 سجل الأصول'!I124="",0,'📋 سجل الأصول'!I124))*'📋 سجل الأصول'!J124/365*MAX(0,MIN(EOMONTH(DATE(2026,5,1),-1),IF('📋 سجل الأصول'!M124="",DATE(9999,12,31),'📋 سجل الأصول'!M124))-'📋 سجل الأصول'!G124+1))),0))</f>
        <v/>
      </c>
      <c r="L124" s="33" t="str">
        <f>IF('📋 سجل الأصول'!C124="","",IFERROR(MAX(0,MIN(('📋 سجل الأصول'!H124-IF('📋 سجل الأصول'!I124="",0,'📋 سجل الأصول'!I124)),('📋 سجل الأصول'!H124-IF('📋 سجل الأصول'!I124="",0,'📋 سجل الأصول'!I124))*'📋 سجل الأصول'!J124/365*MAX(0,MIN(EOMONTH(DATE(2026,6,1),0),IF('📋 سجل الأصول'!M124="",DATE(9999,12,31),'📋 سجل الأصول'!M124))-'📋 سجل الأصول'!G124+1))-MIN(('📋 سجل الأصول'!H124-IF('📋 سجل الأصول'!I124="",0,'📋 سجل الأصول'!I124)),('📋 سجل الأصول'!H124-IF('📋 سجل الأصول'!I124="",0,'📋 سجل الأصول'!I124))*'📋 سجل الأصول'!J124/365*MAX(0,MIN(EOMONTH(DATE(2026,6,1),-1),IF('📋 سجل الأصول'!M124="",DATE(9999,12,31),'📋 سجل الأصول'!M124))-'📋 سجل الأصول'!G124+1))),0))</f>
        <v/>
      </c>
      <c r="M124" s="33" t="str">
        <f>IF('📋 سجل الأصول'!C124="","",IFERROR(MAX(0,MIN(('📋 سجل الأصول'!H124-IF('📋 سجل الأصول'!I124="",0,'📋 سجل الأصول'!I124)),('📋 سجل الأصول'!H124-IF('📋 سجل الأصول'!I124="",0,'📋 سجل الأصول'!I124))*'📋 سجل الأصول'!J124/365*MAX(0,MIN(EOMONTH(DATE(2026,7,1),0),IF('📋 سجل الأصول'!M124="",DATE(9999,12,31),'📋 سجل الأصول'!M124))-'📋 سجل الأصول'!G124+1))-MIN(('📋 سجل الأصول'!H124-IF('📋 سجل الأصول'!I124="",0,'📋 سجل الأصول'!I124)),('📋 سجل الأصول'!H124-IF('📋 سجل الأصول'!I124="",0,'📋 سجل الأصول'!I124))*'📋 سجل الأصول'!J124/365*MAX(0,MIN(EOMONTH(DATE(2026,7,1),-1),IF('📋 سجل الأصول'!M124="",DATE(9999,12,31),'📋 سجل الأصول'!M124))-'📋 سجل الأصول'!G124+1))),0))</f>
        <v/>
      </c>
      <c r="N124" s="33" t="str">
        <f>IF('📋 سجل الأصول'!C124="","",IFERROR(MAX(0,MIN(('📋 سجل الأصول'!H124-IF('📋 سجل الأصول'!I124="",0,'📋 سجل الأصول'!I124)),('📋 سجل الأصول'!H124-IF('📋 سجل الأصول'!I124="",0,'📋 سجل الأصول'!I124))*'📋 سجل الأصول'!J124/365*MAX(0,MIN(EOMONTH(DATE(2026,8,1),0),IF('📋 سجل الأصول'!M124="",DATE(9999,12,31),'📋 سجل الأصول'!M124))-'📋 سجل الأصول'!G124+1))-MIN(('📋 سجل الأصول'!H124-IF('📋 سجل الأصول'!I124="",0,'📋 سجل الأصول'!I124)),('📋 سجل الأصول'!H124-IF('📋 سجل الأصول'!I124="",0,'📋 سجل الأصول'!I124))*'📋 سجل الأصول'!J124/365*MAX(0,MIN(EOMONTH(DATE(2026,8,1),-1),IF('📋 سجل الأصول'!M124="",DATE(9999,12,31),'📋 سجل الأصول'!M124))-'📋 سجل الأصول'!G124+1))),0))</f>
        <v/>
      </c>
      <c r="O124" s="33" t="str">
        <f>IF('📋 سجل الأصول'!C124="","",IFERROR(MAX(0,MIN(('📋 سجل الأصول'!H124-IF('📋 سجل الأصول'!I124="",0,'📋 سجل الأصول'!I124)),('📋 سجل الأصول'!H124-IF('📋 سجل الأصول'!I124="",0,'📋 سجل الأصول'!I124))*'📋 سجل الأصول'!J124/365*MAX(0,MIN(EOMONTH(DATE(2026,9,1),0),IF('📋 سجل الأصول'!M124="",DATE(9999,12,31),'📋 سجل الأصول'!M124))-'📋 سجل الأصول'!G124+1))-MIN(('📋 سجل الأصول'!H124-IF('📋 سجل الأصول'!I124="",0,'📋 سجل الأصول'!I124)),('📋 سجل الأصول'!H124-IF('📋 سجل الأصول'!I124="",0,'📋 سجل الأصول'!I124))*'📋 سجل الأصول'!J124/365*MAX(0,MIN(EOMONTH(DATE(2026,9,1),-1),IF('📋 سجل الأصول'!M124="",DATE(9999,12,31),'📋 سجل الأصول'!M124))-'📋 سجل الأصول'!G124+1))),0))</f>
        <v/>
      </c>
      <c r="P124" s="33" t="str">
        <f>IF('📋 سجل الأصول'!C124="","",IFERROR(MAX(0,MIN(('📋 سجل الأصول'!H124-IF('📋 سجل الأصول'!I124="",0,'📋 سجل الأصول'!I124)),('📋 سجل الأصول'!H124-IF('📋 سجل الأصول'!I124="",0,'📋 سجل الأصول'!I124))*'📋 سجل الأصول'!J124/365*MAX(0,MIN(EOMONTH(DATE(2026,10,1),0),IF('📋 سجل الأصول'!M124="",DATE(9999,12,31),'📋 سجل الأصول'!M124))-'📋 سجل الأصول'!G124+1))-MIN(('📋 سجل الأصول'!H124-IF('📋 سجل الأصول'!I124="",0,'📋 سجل الأصول'!I124)),('📋 سجل الأصول'!H124-IF('📋 سجل الأصول'!I124="",0,'📋 سجل الأصول'!I124))*'📋 سجل الأصول'!J124/365*MAX(0,MIN(EOMONTH(DATE(2026,10,1),-1),IF('📋 سجل الأصول'!M124="",DATE(9999,12,31),'📋 سجل الأصول'!M124))-'📋 سجل الأصول'!G124+1))),0))</f>
        <v/>
      </c>
      <c r="Q124" s="33" t="str">
        <f>IF('📋 سجل الأصول'!C124="","",IFERROR(MAX(0,MIN(('📋 سجل الأصول'!H124-IF('📋 سجل الأصول'!I124="",0,'📋 سجل الأصول'!I124)),('📋 سجل الأصول'!H124-IF('📋 سجل الأصول'!I124="",0,'📋 سجل الأصول'!I124))*'📋 سجل الأصول'!J124/365*MAX(0,MIN(EOMONTH(DATE(2026,11,1),0),IF('📋 سجل الأصول'!M124="",DATE(9999,12,31),'📋 سجل الأصول'!M124))-'📋 سجل الأصول'!G124+1))-MIN(('📋 سجل الأصول'!H124-IF('📋 سجل الأصول'!I124="",0,'📋 سجل الأصول'!I124)),('📋 سجل الأصول'!H124-IF('📋 سجل الأصول'!I124="",0,'📋 سجل الأصول'!I124))*'📋 سجل الأصول'!J124/365*MAX(0,MIN(EOMONTH(DATE(2026,11,1),-1),IF('📋 سجل الأصول'!M124="",DATE(9999,12,31),'📋 سجل الأصول'!M124))-'📋 سجل الأصول'!G124+1))),0))</f>
        <v/>
      </c>
      <c r="R124" s="33" t="str">
        <f>IF('📋 سجل الأصول'!C124="","",IFERROR(MAX(0,MIN(('📋 سجل الأصول'!H124-IF('📋 سجل الأصول'!I124="",0,'📋 سجل الأصول'!I124)),('📋 سجل الأصول'!H124-IF('📋 سجل الأصول'!I124="",0,'📋 سجل الأصول'!I124))*'📋 سجل الأصول'!J124/365*MAX(0,MIN(EOMONTH(DATE(2026,12,1),0),IF('📋 سجل الأصول'!M124="",DATE(9999,12,31),'📋 سجل الأصول'!M124))-'📋 سجل الأصول'!G124+1))-MIN(('📋 سجل الأصول'!H124-IF('📋 سجل الأصول'!I124="",0,'📋 سجل الأصول'!I124)),('📋 سجل الأصول'!H124-IF('📋 سجل الأصول'!I124="",0,'📋 سجل الأصول'!I124))*'📋 سجل الأصول'!J124/365*MAX(0,MIN(EOMONTH(DATE(2026,12,1),-1),IF('📋 سجل الأصول'!M124="",DATE(9999,12,31),'📋 سجل الأصول'!M124))-'📋 سجل الأصول'!G124+1))),0))</f>
        <v/>
      </c>
    </row>
    <row r="125" spans="1:18" ht="24.75" customHeight="1" x14ac:dyDescent="0.25">
      <c r="A125" s="18" t="str">
        <f>IF('📋 سجل الأصول'!C125="","",'📋 سجل الأصول'!A125)</f>
        <v/>
      </c>
      <c r="B125" s="18" t="str">
        <f>IF('📋 سجل الأصول'!C125="","",'📋 سجل الأصول'!B125)</f>
        <v/>
      </c>
      <c r="C125" s="36" t="str">
        <f>IF('📋 سجل الأصول'!C125="","",'📋 سجل الأصول'!C125)</f>
        <v/>
      </c>
      <c r="D125" s="18" t="str">
        <f>IF('📋 سجل الأصول'!C125="","",'📋 سجل الأصول'!E125)</f>
        <v/>
      </c>
      <c r="E125" s="37" t="str">
        <f>IF('📋 سجل الأصول'!C125="","",'📋 سجل الأصول'!G125)</f>
        <v/>
      </c>
      <c r="F125" s="25" t="str">
        <f>IF('📋 سجل الأصول'!C125="","",'📋 سجل الأصول'!H125)</f>
        <v/>
      </c>
      <c r="G125" s="25" t="str">
        <f>IF('📋 سجل الأصول'!C125="","",IFERROR(MAX(0,MIN(('📋 سجل الأصول'!H125-IF('📋 سجل الأصول'!I125="",0,'📋 سجل الأصول'!I125)),('📋 سجل الأصول'!H125-IF('📋 سجل الأصول'!I125="",0,'📋 سجل الأصول'!I125))*'📋 سجل الأصول'!J125/365*MAX(0,MIN(EOMONTH(DATE(2026,1,1),0),IF('📋 سجل الأصول'!M125="",DATE(9999,12,31),'📋 سجل الأصول'!M125))-'📋 سجل الأصول'!G125+1))-MIN(('📋 سجل الأصول'!H125-IF('📋 سجل الأصول'!I125="",0,'📋 سجل الأصول'!I125)),('📋 سجل الأصول'!H125-IF('📋 سجل الأصول'!I125="",0,'📋 سجل الأصول'!I125))*'📋 سجل الأصول'!J125/365*MAX(0,MIN(EOMONTH(DATE(2026,1,1),-1),IF('📋 سجل الأصول'!M125="",DATE(9999,12,31),'📋 سجل الأصول'!M125))-'📋 سجل الأصول'!G125+1))),0))</f>
        <v/>
      </c>
      <c r="H125" s="25" t="str">
        <f>IF('📋 سجل الأصول'!C125="","",IFERROR(MAX(0,MIN(('📋 سجل الأصول'!H125-IF('📋 سجل الأصول'!I125="",0,'📋 سجل الأصول'!I125)),('📋 سجل الأصول'!H125-IF('📋 سجل الأصول'!I125="",0,'📋 سجل الأصول'!I125))*'📋 سجل الأصول'!J125/365*MAX(0,MIN(EOMONTH(DATE(2026,2,1),0),IF('📋 سجل الأصول'!M125="",DATE(9999,12,31),'📋 سجل الأصول'!M125))-'📋 سجل الأصول'!G125+1))-MIN(('📋 سجل الأصول'!H125-IF('📋 سجل الأصول'!I125="",0,'📋 سجل الأصول'!I125)),('📋 سجل الأصول'!H125-IF('📋 سجل الأصول'!I125="",0,'📋 سجل الأصول'!I125))*'📋 سجل الأصول'!J125/365*MAX(0,MIN(EOMONTH(DATE(2026,2,1),-1),IF('📋 سجل الأصول'!M125="",DATE(9999,12,31),'📋 سجل الأصول'!M125))-'📋 سجل الأصول'!G125+1))),0))</f>
        <v/>
      </c>
      <c r="I125" s="25" t="str">
        <f>IF('📋 سجل الأصول'!C125="","",IFERROR(MAX(0,MIN(('📋 سجل الأصول'!H125-IF('📋 سجل الأصول'!I125="",0,'📋 سجل الأصول'!I125)),('📋 سجل الأصول'!H125-IF('📋 سجل الأصول'!I125="",0,'📋 سجل الأصول'!I125))*'📋 سجل الأصول'!J125/365*MAX(0,MIN(EOMONTH(DATE(2026,3,1),0),IF('📋 سجل الأصول'!M125="",DATE(9999,12,31),'📋 سجل الأصول'!M125))-'📋 سجل الأصول'!G125+1))-MIN(('📋 سجل الأصول'!H125-IF('📋 سجل الأصول'!I125="",0,'📋 سجل الأصول'!I125)),('📋 سجل الأصول'!H125-IF('📋 سجل الأصول'!I125="",0,'📋 سجل الأصول'!I125))*'📋 سجل الأصول'!J125/365*MAX(0,MIN(EOMONTH(DATE(2026,3,1),-1),IF('📋 سجل الأصول'!M125="",DATE(9999,12,31),'📋 سجل الأصول'!M125))-'📋 سجل الأصول'!G125+1))),0))</f>
        <v/>
      </c>
      <c r="J125" s="25" t="str">
        <f>IF('📋 سجل الأصول'!C125="","",IFERROR(MAX(0,MIN(('📋 سجل الأصول'!H125-IF('📋 سجل الأصول'!I125="",0,'📋 سجل الأصول'!I125)),('📋 سجل الأصول'!H125-IF('📋 سجل الأصول'!I125="",0,'📋 سجل الأصول'!I125))*'📋 سجل الأصول'!J125/365*MAX(0,MIN(EOMONTH(DATE(2026,4,1),0),IF('📋 سجل الأصول'!M125="",DATE(9999,12,31),'📋 سجل الأصول'!M125))-'📋 سجل الأصول'!G125+1))-MIN(('📋 سجل الأصول'!H125-IF('📋 سجل الأصول'!I125="",0,'📋 سجل الأصول'!I125)),('📋 سجل الأصول'!H125-IF('📋 سجل الأصول'!I125="",0,'📋 سجل الأصول'!I125))*'📋 سجل الأصول'!J125/365*MAX(0,MIN(EOMONTH(DATE(2026,4,1),-1),IF('📋 سجل الأصول'!M125="",DATE(9999,12,31),'📋 سجل الأصول'!M125))-'📋 سجل الأصول'!G125+1))),0))</f>
        <v/>
      </c>
      <c r="K125" s="25" t="str">
        <f>IF('📋 سجل الأصول'!C125="","",IFERROR(MAX(0,MIN(('📋 سجل الأصول'!H125-IF('📋 سجل الأصول'!I125="",0,'📋 سجل الأصول'!I125)),('📋 سجل الأصول'!H125-IF('📋 سجل الأصول'!I125="",0,'📋 سجل الأصول'!I125))*'📋 سجل الأصول'!J125/365*MAX(0,MIN(EOMONTH(DATE(2026,5,1),0),IF('📋 سجل الأصول'!M125="",DATE(9999,12,31),'📋 سجل الأصول'!M125))-'📋 سجل الأصول'!G125+1))-MIN(('📋 سجل الأصول'!H125-IF('📋 سجل الأصول'!I125="",0,'📋 سجل الأصول'!I125)),('📋 سجل الأصول'!H125-IF('📋 سجل الأصول'!I125="",0,'📋 سجل الأصول'!I125))*'📋 سجل الأصول'!J125/365*MAX(0,MIN(EOMONTH(DATE(2026,5,1),-1),IF('📋 سجل الأصول'!M125="",DATE(9999,12,31),'📋 سجل الأصول'!M125))-'📋 سجل الأصول'!G125+1))),0))</f>
        <v/>
      </c>
      <c r="L125" s="25" t="str">
        <f>IF('📋 سجل الأصول'!C125="","",IFERROR(MAX(0,MIN(('📋 سجل الأصول'!H125-IF('📋 سجل الأصول'!I125="",0,'📋 سجل الأصول'!I125)),('📋 سجل الأصول'!H125-IF('📋 سجل الأصول'!I125="",0,'📋 سجل الأصول'!I125))*'📋 سجل الأصول'!J125/365*MAX(0,MIN(EOMONTH(DATE(2026,6,1),0),IF('📋 سجل الأصول'!M125="",DATE(9999,12,31),'📋 سجل الأصول'!M125))-'📋 سجل الأصول'!G125+1))-MIN(('📋 سجل الأصول'!H125-IF('📋 سجل الأصول'!I125="",0,'📋 سجل الأصول'!I125)),('📋 سجل الأصول'!H125-IF('📋 سجل الأصول'!I125="",0,'📋 سجل الأصول'!I125))*'📋 سجل الأصول'!J125/365*MAX(0,MIN(EOMONTH(DATE(2026,6,1),-1),IF('📋 سجل الأصول'!M125="",DATE(9999,12,31),'📋 سجل الأصول'!M125))-'📋 سجل الأصول'!G125+1))),0))</f>
        <v/>
      </c>
      <c r="M125" s="25" t="str">
        <f>IF('📋 سجل الأصول'!C125="","",IFERROR(MAX(0,MIN(('📋 سجل الأصول'!H125-IF('📋 سجل الأصول'!I125="",0,'📋 سجل الأصول'!I125)),('📋 سجل الأصول'!H125-IF('📋 سجل الأصول'!I125="",0,'📋 سجل الأصول'!I125))*'📋 سجل الأصول'!J125/365*MAX(0,MIN(EOMONTH(DATE(2026,7,1),0),IF('📋 سجل الأصول'!M125="",DATE(9999,12,31),'📋 سجل الأصول'!M125))-'📋 سجل الأصول'!G125+1))-MIN(('📋 سجل الأصول'!H125-IF('📋 سجل الأصول'!I125="",0,'📋 سجل الأصول'!I125)),('📋 سجل الأصول'!H125-IF('📋 سجل الأصول'!I125="",0,'📋 سجل الأصول'!I125))*'📋 سجل الأصول'!J125/365*MAX(0,MIN(EOMONTH(DATE(2026,7,1),-1),IF('📋 سجل الأصول'!M125="",DATE(9999,12,31),'📋 سجل الأصول'!M125))-'📋 سجل الأصول'!G125+1))),0))</f>
        <v/>
      </c>
      <c r="N125" s="25" t="str">
        <f>IF('📋 سجل الأصول'!C125="","",IFERROR(MAX(0,MIN(('📋 سجل الأصول'!H125-IF('📋 سجل الأصول'!I125="",0,'📋 سجل الأصول'!I125)),('📋 سجل الأصول'!H125-IF('📋 سجل الأصول'!I125="",0,'📋 سجل الأصول'!I125))*'📋 سجل الأصول'!J125/365*MAX(0,MIN(EOMONTH(DATE(2026,8,1),0),IF('📋 سجل الأصول'!M125="",DATE(9999,12,31),'📋 سجل الأصول'!M125))-'📋 سجل الأصول'!G125+1))-MIN(('📋 سجل الأصول'!H125-IF('📋 سجل الأصول'!I125="",0,'📋 سجل الأصول'!I125)),('📋 سجل الأصول'!H125-IF('📋 سجل الأصول'!I125="",0,'📋 سجل الأصول'!I125))*'📋 سجل الأصول'!J125/365*MAX(0,MIN(EOMONTH(DATE(2026,8,1),-1),IF('📋 سجل الأصول'!M125="",DATE(9999,12,31),'📋 سجل الأصول'!M125))-'📋 سجل الأصول'!G125+1))),0))</f>
        <v/>
      </c>
      <c r="O125" s="25" t="str">
        <f>IF('📋 سجل الأصول'!C125="","",IFERROR(MAX(0,MIN(('📋 سجل الأصول'!H125-IF('📋 سجل الأصول'!I125="",0,'📋 سجل الأصول'!I125)),('📋 سجل الأصول'!H125-IF('📋 سجل الأصول'!I125="",0,'📋 سجل الأصول'!I125))*'📋 سجل الأصول'!J125/365*MAX(0,MIN(EOMONTH(DATE(2026,9,1),0),IF('📋 سجل الأصول'!M125="",DATE(9999,12,31),'📋 سجل الأصول'!M125))-'📋 سجل الأصول'!G125+1))-MIN(('📋 سجل الأصول'!H125-IF('📋 سجل الأصول'!I125="",0,'📋 سجل الأصول'!I125)),('📋 سجل الأصول'!H125-IF('📋 سجل الأصول'!I125="",0,'📋 سجل الأصول'!I125))*'📋 سجل الأصول'!J125/365*MAX(0,MIN(EOMONTH(DATE(2026,9,1),-1),IF('📋 سجل الأصول'!M125="",DATE(9999,12,31),'📋 سجل الأصول'!M125))-'📋 سجل الأصول'!G125+1))),0))</f>
        <v/>
      </c>
      <c r="P125" s="25" t="str">
        <f>IF('📋 سجل الأصول'!C125="","",IFERROR(MAX(0,MIN(('📋 سجل الأصول'!H125-IF('📋 سجل الأصول'!I125="",0,'📋 سجل الأصول'!I125)),('📋 سجل الأصول'!H125-IF('📋 سجل الأصول'!I125="",0,'📋 سجل الأصول'!I125))*'📋 سجل الأصول'!J125/365*MAX(0,MIN(EOMONTH(DATE(2026,10,1),0),IF('📋 سجل الأصول'!M125="",DATE(9999,12,31),'📋 سجل الأصول'!M125))-'📋 سجل الأصول'!G125+1))-MIN(('📋 سجل الأصول'!H125-IF('📋 سجل الأصول'!I125="",0,'📋 سجل الأصول'!I125)),('📋 سجل الأصول'!H125-IF('📋 سجل الأصول'!I125="",0,'📋 سجل الأصول'!I125))*'📋 سجل الأصول'!J125/365*MAX(0,MIN(EOMONTH(DATE(2026,10,1),-1),IF('📋 سجل الأصول'!M125="",DATE(9999,12,31),'📋 سجل الأصول'!M125))-'📋 سجل الأصول'!G125+1))),0))</f>
        <v/>
      </c>
      <c r="Q125" s="25" t="str">
        <f>IF('📋 سجل الأصول'!C125="","",IFERROR(MAX(0,MIN(('📋 سجل الأصول'!H125-IF('📋 سجل الأصول'!I125="",0,'📋 سجل الأصول'!I125)),('📋 سجل الأصول'!H125-IF('📋 سجل الأصول'!I125="",0,'📋 سجل الأصول'!I125))*'📋 سجل الأصول'!J125/365*MAX(0,MIN(EOMONTH(DATE(2026,11,1),0),IF('📋 سجل الأصول'!M125="",DATE(9999,12,31),'📋 سجل الأصول'!M125))-'📋 سجل الأصول'!G125+1))-MIN(('📋 سجل الأصول'!H125-IF('📋 سجل الأصول'!I125="",0,'📋 سجل الأصول'!I125)),('📋 سجل الأصول'!H125-IF('📋 سجل الأصول'!I125="",0,'📋 سجل الأصول'!I125))*'📋 سجل الأصول'!J125/365*MAX(0,MIN(EOMONTH(DATE(2026,11,1),-1),IF('📋 سجل الأصول'!M125="",DATE(9999,12,31),'📋 سجل الأصول'!M125))-'📋 سجل الأصول'!G125+1))),0))</f>
        <v/>
      </c>
      <c r="R125" s="25" t="str">
        <f>IF('📋 سجل الأصول'!C125="","",IFERROR(MAX(0,MIN(('📋 سجل الأصول'!H125-IF('📋 سجل الأصول'!I125="",0,'📋 سجل الأصول'!I125)),('📋 سجل الأصول'!H125-IF('📋 سجل الأصول'!I125="",0,'📋 سجل الأصول'!I125))*'📋 سجل الأصول'!J125/365*MAX(0,MIN(EOMONTH(DATE(2026,12,1),0),IF('📋 سجل الأصول'!M125="",DATE(9999,12,31),'📋 سجل الأصول'!M125))-'📋 سجل الأصول'!G125+1))-MIN(('📋 سجل الأصول'!H125-IF('📋 سجل الأصول'!I125="",0,'📋 سجل الأصول'!I125)),('📋 سجل الأصول'!H125-IF('📋 سجل الأصول'!I125="",0,'📋 سجل الأصول'!I125))*'📋 سجل الأصول'!J125/365*MAX(0,MIN(EOMONTH(DATE(2026,12,1),-1),IF('📋 سجل الأصول'!M125="",DATE(9999,12,31),'📋 سجل الأصول'!M125))-'📋 سجل الأصول'!G125+1))),0))</f>
        <v/>
      </c>
    </row>
    <row r="126" spans="1:18" ht="24.75" customHeight="1" x14ac:dyDescent="0.25">
      <c r="A126" s="26" t="str">
        <f>IF('📋 سجل الأصول'!C126="","",'📋 سجل الأصول'!A126)</f>
        <v/>
      </c>
      <c r="B126" s="26" t="str">
        <f>IF('📋 سجل الأصول'!C126="","",'📋 سجل الأصول'!B126)</f>
        <v/>
      </c>
      <c r="C126" s="38" t="str">
        <f>IF('📋 سجل الأصول'!C126="","",'📋 سجل الأصول'!C126)</f>
        <v/>
      </c>
      <c r="D126" s="26" t="str">
        <f>IF('📋 سجل الأصول'!C126="","",'📋 سجل الأصول'!E126)</f>
        <v/>
      </c>
      <c r="E126" s="39" t="str">
        <f>IF('📋 سجل الأصول'!C126="","",'📋 سجل الأصول'!G126)</f>
        <v/>
      </c>
      <c r="F126" s="33" t="str">
        <f>IF('📋 سجل الأصول'!C126="","",'📋 سجل الأصول'!H126)</f>
        <v/>
      </c>
      <c r="G126" s="33" t="str">
        <f>IF('📋 سجل الأصول'!C126="","",IFERROR(MAX(0,MIN(('📋 سجل الأصول'!H126-IF('📋 سجل الأصول'!I126="",0,'📋 سجل الأصول'!I126)),('📋 سجل الأصول'!H126-IF('📋 سجل الأصول'!I126="",0,'📋 سجل الأصول'!I126))*'📋 سجل الأصول'!J126/365*MAX(0,MIN(EOMONTH(DATE(2026,1,1),0),IF('📋 سجل الأصول'!M126="",DATE(9999,12,31),'📋 سجل الأصول'!M126))-'📋 سجل الأصول'!G126+1))-MIN(('📋 سجل الأصول'!H126-IF('📋 سجل الأصول'!I126="",0,'📋 سجل الأصول'!I126)),('📋 سجل الأصول'!H126-IF('📋 سجل الأصول'!I126="",0,'📋 سجل الأصول'!I126))*'📋 سجل الأصول'!J126/365*MAX(0,MIN(EOMONTH(DATE(2026,1,1),-1),IF('📋 سجل الأصول'!M126="",DATE(9999,12,31),'📋 سجل الأصول'!M126))-'📋 سجل الأصول'!G126+1))),0))</f>
        <v/>
      </c>
      <c r="H126" s="33" t="str">
        <f>IF('📋 سجل الأصول'!C126="","",IFERROR(MAX(0,MIN(('📋 سجل الأصول'!H126-IF('📋 سجل الأصول'!I126="",0,'📋 سجل الأصول'!I126)),('📋 سجل الأصول'!H126-IF('📋 سجل الأصول'!I126="",0,'📋 سجل الأصول'!I126))*'📋 سجل الأصول'!J126/365*MAX(0,MIN(EOMONTH(DATE(2026,2,1),0),IF('📋 سجل الأصول'!M126="",DATE(9999,12,31),'📋 سجل الأصول'!M126))-'📋 سجل الأصول'!G126+1))-MIN(('📋 سجل الأصول'!H126-IF('📋 سجل الأصول'!I126="",0,'📋 سجل الأصول'!I126)),('📋 سجل الأصول'!H126-IF('📋 سجل الأصول'!I126="",0,'📋 سجل الأصول'!I126))*'📋 سجل الأصول'!J126/365*MAX(0,MIN(EOMONTH(DATE(2026,2,1),-1),IF('📋 سجل الأصول'!M126="",DATE(9999,12,31),'📋 سجل الأصول'!M126))-'📋 سجل الأصول'!G126+1))),0))</f>
        <v/>
      </c>
      <c r="I126" s="33" t="str">
        <f>IF('📋 سجل الأصول'!C126="","",IFERROR(MAX(0,MIN(('📋 سجل الأصول'!H126-IF('📋 سجل الأصول'!I126="",0,'📋 سجل الأصول'!I126)),('📋 سجل الأصول'!H126-IF('📋 سجل الأصول'!I126="",0,'📋 سجل الأصول'!I126))*'📋 سجل الأصول'!J126/365*MAX(0,MIN(EOMONTH(DATE(2026,3,1),0),IF('📋 سجل الأصول'!M126="",DATE(9999,12,31),'📋 سجل الأصول'!M126))-'📋 سجل الأصول'!G126+1))-MIN(('📋 سجل الأصول'!H126-IF('📋 سجل الأصول'!I126="",0,'📋 سجل الأصول'!I126)),('📋 سجل الأصول'!H126-IF('📋 سجل الأصول'!I126="",0,'📋 سجل الأصول'!I126))*'📋 سجل الأصول'!J126/365*MAX(0,MIN(EOMONTH(DATE(2026,3,1),-1),IF('📋 سجل الأصول'!M126="",DATE(9999,12,31),'📋 سجل الأصول'!M126))-'📋 سجل الأصول'!G126+1))),0))</f>
        <v/>
      </c>
      <c r="J126" s="33" t="str">
        <f>IF('📋 سجل الأصول'!C126="","",IFERROR(MAX(0,MIN(('📋 سجل الأصول'!H126-IF('📋 سجل الأصول'!I126="",0,'📋 سجل الأصول'!I126)),('📋 سجل الأصول'!H126-IF('📋 سجل الأصول'!I126="",0,'📋 سجل الأصول'!I126))*'📋 سجل الأصول'!J126/365*MAX(0,MIN(EOMONTH(DATE(2026,4,1),0),IF('📋 سجل الأصول'!M126="",DATE(9999,12,31),'📋 سجل الأصول'!M126))-'📋 سجل الأصول'!G126+1))-MIN(('📋 سجل الأصول'!H126-IF('📋 سجل الأصول'!I126="",0,'📋 سجل الأصول'!I126)),('📋 سجل الأصول'!H126-IF('📋 سجل الأصول'!I126="",0,'📋 سجل الأصول'!I126))*'📋 سجل الأصول'!J126/365*MAX(0,MIN(EOMONTH(DATE(2026,4,1),-1),IF('📋 سجل الأصول'!M126="",DATE(9999,12,31),'📋 سجل الأصول'!M126))-'📋 سجل الأصول'!G126+1))),0))</f>
        <v/>
      </c>
      <c r="K126" s="33" t="str">
        <f>IF('📋 سجل الأصول'!C126="","",IFERROR(MAX(0,MIN(('📋 سجل الأصول'!H126-IF('📋 سجل الأصول'!I126="",0,'📋 سجل الأصول'!I126)),('📋 سجل الأصول'!H126-IF('📋 سجل الأصول'!I126="",0,'📋 سجل الأصول'!I126))*'📋 سجل الأصول'!J126/365*MAX(0,MIN(EOMONTH(DATE(2026,5,1),0),IF('📋 سجل الأصول'!M126="",DATE(9999,12,31),'📋 سجل الأصول'!M126))-'📋 سجل الأصول'!G126+1))-MIN(('📋 سجل الأصول'!H126-IF('📋 سجل الأصول'!I126="",0,'📋 سجل الأصول'!I126)),('📋 سجل الأصول'!H126-IF('📋 سجل الأصول'!I126="",0,'📋 سجل الأصول'!I126))*'📋 سجل الأصول'!J126/365*MAX(0,MIN(EOMONTH(DATE(2026,5,1),-1),IF('📋 سجل الأصول'!M126="",DATE(9999,12,31),'📋 سجل الأصول'!M126))-'📋 سجل الأصول'!G126+1))),0))</f>
        <v/>
      </c>
      <c r="L126" s="33" t="str">
        <f>IF('📋 سجل الأصول'!C126="","",IFERROR(MAX(0,MIN(('📋 سجل الأصول'!H126-IF('📋 سجل الأصول'!I126="",0,'📋 سجل الأصول'!I126)),('📋 سجل الأصول'!H126-IF('📋 سجل الأصول'!I126="",0,'📋 سجل الأصول'!I126))*'📋 سجل الأصول'!J126/365*MAX(0,MIN(EOMONTH(DATE(2026,6,1),0),IF('📋 سجل الأصول'!M126="",DATE(9999,12,31),'📋 سجل الأصول'!M126))-'📋 سجل الأصول'!G126+1))-MIN(('📋 سجل الأصول'!H126-IF('📋 سجل الأصول'!I126="",0,'📋 سجل الأصول'!I126)),('📋 سجل الأصول'!H126-IF('📋 سجل الأصول'!I126="",0,'📋 سجل الأصول'!I126))*'📋 سجل الأصول'!J126/365*MAX(0,MIN(EOMONTH(DATE(2026,6,1),-1),IF('📋 سجل الأصول'!M126="",DATE(9999,12,31),'📋 سجل الأصول'!M126))-'📋 سجل الأصول'!G126+1))),0))</f>
        <v/>
      </c>
      <c r="M126" s="33" t="str">
        <f>IF('📋 سجل الأصول'!C126="","",IFERROR(MAX(0,MIN(('📋 سجل الأصول'!H126-IF('📋 سجل الأصول'!I126="",0,'📋 سجل الأصول'!I126)),('📋 سجل الأصول'!H126-IF('📋 سجل الأصول'!I126="",0,'📋 سجل الأصول'!I126))*'📋 سجل الأصول'!J126/365*MAX(0,MIN(EOMONTH(DATE(2026,7,1),0),IF('📋 سجل الأصول'!M126="",DATE(9999,12,31),'📋 سجل الأصول'!M126))-'📋 سجل الأصول'!G126+1))-MIN(('📋 سجل الأصول'!H126-IF('📋 سجل الأصول'!I126="",0,'📋 سجل الأصول'!I126)),('📋 سجل الأصول'!H126-IF('📋 سجل الأصول'!I126="",0,'📋 سجل الأصول'!I126))*'📋 سجل الأصول'!J126/365*MAX(0,MIN(EOMONTH(DATE(2026,7,1),-1),IF('📋 سجل الأصول'!M126="",DATE(9999,12,31),'📋 سجل الأصول'!M126))-'📋 سجل الأصول'!G126+1))),0))</f>
        <v/>
      </c>
      <c r="N126" s="33" t="str">
        <f>IF('📋 سجل الأصول'!C126="","",IFERROR(MAX(0,MIN(('📋 سجل الأصول'!H126-IF('📋 سجل الأصول'!I126="",0,'📋 سجل الأصول'!I126)),('📋 سجل الأصول'!H126-IF('📋 سجل الأصول'!I126="",0,'📋 سجل الأصول'!I126))*'📋 سجل الأصول'!J126/365*MAX(0,MIN(EOMONTH(DATE(2026,8,1),0),IF('📋 سجل الأصول'!M126="",DATE(9999,12,31),'📋 سجل الأصول'!M126))-'📋 سجل الأصول'!G126+1))-MIN(('📋 سجل الأصول'!H126-IF('📋 سجل الأصول'!I126="",0,'📋 سجل الأصول'!I126)),('📋 سجل الأصول'!H126-IF('📋 سجل الأصول'!I126="",0,'📋 سجل الأصول'!I126))*'📋 سجل الأصول'!J126/365*MAX(0,MIN(EOMONTH(DATE(2026,8,1),-1),IF('📋 سجل الأصول'!M126="",DATE(9999,12,31),'📋 سجل الأصول'!M126))-'📋 سجل الأصول'!G126+1))),0))</f>
        <v/>
      </c>
      <c r="O126" s="33" t="str">
        <f>IF('📋 سجل الأصول'!C126="","",IFERROR(MAX(0,MIN(('📋 سجل الأصول'!H126-IF('📋 سجل الأصول'!I126="",0,'📋 سجل الأصول'!I126)),('📋 سجل الأصول'!H126-IF('📋 سجل الأصول'!I126="",0,'📋 سجل الأصول'!I126))*'📋 سجل الأصول'!J126/365*MAX(0,MIN(EOMONTH(DATE(2026,9,1),0),IF('📋 سجل الأصول'!M126="",DATE(9999,12,31),'📋 سجل الأصول'!M126))-'📋 سجل الأصول'!G126+1))-MIN(('📋 سجل الأصول'!H126-IF('📋 سجل الأصول'!I126="",0,'📋 سجل الأصول'!I126)),('📋 سجل الأصول'!H126-IF('📋 سجل الأصول'!I126="",0,'📋 سجل الأصول'!I126))*'📋 سجل الأصول'!J126/365*MAX(0,MIN(EOMONTH(DATE(2026,9,1),-1),IF('📋 سجل الأصول'!M126="",DATE(9999,12,31),'📋 سجل الأصول'!M126))-'📋 سجل الأصول'!G126+1))),0))</f>
        <v/>
      </c>
      <c r="P126" s="33" t="str">
        <f>IF('📋 سجل الأصول'!C126="","",IFERROR(MAX(0,MIN(('📋 سجل الأصول'!H126-IF('📋 سجل الأصول'!I126="",0,'📋 سجل الأصول'!I126)),('📋 سجل الأصول'!H126-IF('📋 سجل الأصول'!I126="",0,'📋 سجل الأصول'!I126))*'📋 سجل الأصول'!J126/365*MAX(0,MIN(EOMONTH(DATE(2026,10,1),0),IF('📋 سجل الأصول'!M126="",DATE(9999,12,31),'📋 سجل الأصول'!M126))-'📋 سجل الأصول'!G126+1))-MIN(('📋 سجل الأصول'!H126-IF('📋 سجل الأصول'!I126="",0,'📋 سجل الأصول'!I126)),('📋 سجل الأصول'!H126-IF('📋 سجل الأصول'!I126="",0,'📋 سجل الأصول'!I126))*'📋 سجل الأصول'!J126/365*MAX(0,MIN(EOMONTH(DATE(2026,10,1),-1),IF('📋 سجل الأصول'!M126="",DATE(9999,12,31),'📋 سجل الأصول'!M126))-'📋 سجل الأصول'!G126+1))),0))</f>
        <v/>
      </c>
      <c r="Q126" s="33" t="str">
        <f>IF('📋 سجل الأصول'!C126="","",IFERROR(MAX(0,MIN(('📋 سجل الأصول'!H126-IF('📋 سجل الأصول'!I126="",0,'📋 سجل الأصول'!I126)),('📋 سجل الأصول'!H126-IF('📋 سجل الأصول'!I126="",0,'📋 سجل الأصول'!I126))*'📋 سجل الأصول'!J126/365*MAX(0,MIN(EOMONTH(DATE(2026,11,1),0),IF('📋 سجل الأصول'!M126="",DATE(9999,12,31),'📋 سجل الأصول'!M126))-'📋 سجل الأصول'!G126+1))-MIN(('📋 سجل الأصول'!H126-IF('📋 سجل الأصول'!I126="",0,'📋 سجل الأصول'!I126)),('📋 سجل الأصول'!H126-IF('📋 سجل الأصول'!I126="",0,'📋 سجل الأصول'!I126))*'📋 سجل الأصول'!J126/365*MAX(0,MIN(EOMONTH(DATE(2026,11,1),-1),IF('📋 سجل الأصول'!M126="",DATE(9999,12,31),'📋 سجل الأصول'!M126))-'📋 سجل الأصول'!G126+1))),0))</f>
        <v/>
      </c>
      <c r="R126" s="33" t="str">
        <f>IF('📋 سجل الأصول'!C126="","",IFERROR(MAX(0,MIN(('📋 سجل الأصول'!H126-IF('📋 سجل الأصول'!I126="",0,'📋 سجل الأصول'!I126)),('📋 سجل الأصول'!H126-IF('📋 سجل الأصول'!I126="",0,'📋 سجل الأصول'!I126))*'📋 سجل الأصول'!J126/365*MAX(0,MIN(EOMONTH(DATE(2026,12,1),0),IF('📋 سجل الأصول'!M126="",DATE(9999,12,31),'📋 سجل الأصول'!M126))-'📋 سجل الأصول'!G126+1))-MIN(('📋 سجل الأصول'!H126-IF('📋 سجل الأصول'!I126="",0,'📋 سجل الأصول'!I126)),('📋 سجل الأصول'!H126-IF('📋 سجل الأصول'!I126="",0,'📋 سجل الأصول'!I126))*'📋 سجل الأصول'!J126/365*MAX(0,MIN(EOMONTH(DATE(2026,12,1),-1),IF('📋 سجل الأصول'!M126="",DATE(9999,12,31),'📋 سجل الأصول'!M126))-'📋 سجل الأصول'!G126+1))),0))</f>
        <v/>
      </c>
    </row>
    <row r="127" spans="1:18" ht="24.75" customHeight="1" x14ac:dyDescent="0.25">
      <c r="A127" s="18" t="str">
        <f>IF('📋 سجل الأصول'!C127="","",'📋 سجل الأصول'!A127)</f>
        <v/>
      </c>
      <c r="B127" s="18" t="str">
        <f>IF('📋 سجل الأصول'!C127="","",'📋 سجل الأصول'!B127)</f>
        <v/>
      </c>
      <c r="C127" s="36" t="str">
        <f>IF('📋 سجل الأصول'!C127="","",'📋 سجل الأصول'!C127)</f>
        <v/>
      </c>
      <c r="D127" s="18" t="str">
        <f>IF('📋 سجل الأصول'!C127="","",'📋 سجل الأصول'!E127)</f>
        <v/>
      </c>
      <c r="E127" s="37" t="str">
        <f>IF('📋 سجل الأصول'!C127="","",'📋 سجل الأصول'!G127)</f>
        <v/>
      </c>
      <c r="F127" s="25" t="str">
        <f>IF('📋 سجل الأصول'!C127="","",'📋 سجل الأصول'!H127)</f>
        <v/>
      </c>
      <c r="G127" s="25" t="str">
        <f>IF('📋 سجل الأصول'!C127="","",IFERROR(MAX(0,MIN(('📋 سجل الأصول'!H127-IF('📋 سجل الأصول'!I127="",0,'📋 سجل الأصول'!I127)),('📋 سجل الأصول'!H127-IF('📋 سجل الأصول'!I127="",0,'📋 سجل الأصول'!I127))*'📋 سجل الأصول'!J127/365*MAX(0,MIN(EOMONTH(DATE(2026,1,1),0),IF('📋 سجل الأصول'!M127="",DATE(9999,12,31),'📋 سجل الأصول'!M127))-'📋 سجل الأصول'!G127+1))-MIN(('📋 سجل الأصول'!H127-IF('📋 سجل الأصول'!I127="",0,'📋 سجل الأصول'!I127)),('📋 سجل الأصول'!H127-IF('📋 سجل الأصول'!I127="",0,'📋 سجل الأصول'!I127))*'📋 سجل الأصول'!J127/365*MAX(0,MIN(EOMONTH(DATE(2026,1,1),-1),IF('📋 سجل الأصول'!M127="",DATE(9999,12,31),'📋 سجل الأصول'!M127))-'📋 سجل الأصول'!G127+1))),0))</f>
        <v/>
      </c>
      <c r="H127" s="25" t="str">
        <f>IF('📋 سجل الأصول'!C127="","",IFERROR(MAX(0,MIN(('📋 سجل الأصول'!H127-IF('📋 سجل الأصول'!I127="",0,'📋 سجل الأصول'!I127)),('📋 سجل الأصول'!H127-IF('📋 سجل الأصول'!I127="",0,'📋 سجل الأصول'!I127))*'📋 سجل الأصول'!J127/365*MAX(0,MIN(EOMONTH(DATE(2026,2,1),0),IF('📋 سجل الأصول'!M127="",DATE(9999,12,31),'📋 سجل الأصول'!M127))-'📋 سجل الأصول'!G127+1))-MIN(('📋 سجل الأصول'!H127-IF('📋 سجل الأصول'!I127="",0,'📋 سجل الأصول'!I127)),('📋 سجل الأصول'!H127-IF('📋 سجل الأصول'!I127="",0,'📋 سجل الأصول'!I127))*'📋 سجل الأصول'!J127/365*MAX(0,MIN(EOMONTH(DATE(2026,2,1),-1),IF('📋 سجل الأصول'!M127="",DATE(9999,12,31),'📋 سجل الأصول'!M127))-'📋 سجل الأصول'!G127+1))),0))</f>
        <v/>
      </c>
      <c r="I127" s="25" t="str">
        <f>IF('📋 سجل الأصول'!C127="","",IFERROR(MAX(0,MIN(('📋 سجل الأصول'!H127-IF('📋 سجل الأصول'!I127="",0,'📋 سجل الأصول'!I127)),('📋 سجل الأصول'!H127-IF('📋 سجل الأصول'!I127="",0,'📋 سجل الأصول'!I127))*'📋 سجل الأصول'!J127/365*MAX(0,MIN(EOMONTH(DATE(2026,3,1),0),IF('📋 سجل الأصول'!M127="",DATE(9999,12,31),'📋 سجل الأصول'!M127))-'📋 سجل الأصول'!G127+1))-MIN(('📋 سجل الأصول'!H127-IF('📋 سجل الأصول'!I127="",0,'📋 سجل الأصول'!I127)),('📋 سجل الأصول'!H127-IF('📋 سجل الأصول'!I127="",0,'📋 سجل الأصول'!I127))*'📋 سجل الأصول'!J127/365*MAX(0,MIN(EOMONTH(DATE(2026,3,1),-1),IF('📋 سجل الأصول'!M127="",DATE(9999,12,31),'📋 سجل الأصول'!M127))-'📋 سجل الأصول'!G127+1))),0))</f>
        <v/>
      </c>
      <c r="J127" s="25" t="str">
        <f>IF('📋 سجل الأصول'!C127="","",IFERROR(MAX(0,MIN(('📋 سجل الأصول'!H127-IF('📋 سجل الأصول'!I127="",0,'📋 سجل الأصول'!I127)),('📋 سجل الأصول'!H127-IF('📋 سجل الأصول'!I127="",0,'📋 سجل الأصول'!I127))*'📋 سجل الأصول'!J127/365*MAX(0,MIN(EOMONTH(DATE(2026,4,1),0),IF('📋 سجل الأصول'!M127="",DATE(9999,12,31),'📋 سجل الأصول'!M127))-'📋 سجل الأصول'!G127+1))-MIN(('📋 سجل الأصول'!H127-IF('📋 سجل الأصول'!I127="",0,'📋 سجل الأصول'!I127)),('📋 سجل الأصول'!H127-IF('📋 سجل الأصول'!I127="",0,'📋 سجل الأصول'!I127))*'📋 سجل الأصول'!J127/365*MAX(0,MIN(EOMONTH(DATE(2026,4,1),-1),IF('📋 سجل الأصول'!M127="",DATE(9999,12,31),'📋 سجل الأصول'!M127))-'📋 سجل الأصول'!G127+1))),0))</f>
        <v/>
      </c>
      <c r="K127" s="25" t="str">
        <f>IF('📋 سجل الأصول'!C127="","",IFERROR(MAX(0,MIN(('📋 سجل الأصول'!H127-IF('📋 سجل الأصول'!I127="",0,'📋 سجل الأصول'!I127)),('📋 سجل الأصول'!H127-IF('📋 سجل الأصول'!I127="",0,'📋 سجل الأصول'!I127))*'📋 سجل الأصول'!J127/365*MAX(0,MIN(EOMONTH(DATE(2026,5,1),0),IF('📋 سجل الأصول'!M127="",DATE(9999,12,31),'📋 سجل الأصول'!M127))-'📋 سجل الأصول'!G127+1))-MIN(('📋 سجل الأصول'!H127-IF('📋 سجل الأصول'!I127="",0,'📋 سجل الأصول'!I127)),('📋 سجل الأصول'!H127-IF('📋 سجل الأصول'!I127="",0,'📋 سجل الأصول'!I127))*'📋 سجل الأصول'!J127/365*MAX(0,MIN(EOMONTH(DATE(2026,5,1),-1),IF('📋 سجل الأصول'!M127="",DATE(9999,12,31),'📋 سجل الأصول'!M127))-'📋 سجل الأصول'!G127+1))),0))</f>
        <v/>
      </c>
      <c r="L127" s="25" t="str">
        <f>IF('📋 سجل الأصول'!C127="","",IFERROR(MAX(0,MIN(('📋 سجل الأصول'!H127-IF('📋 سجل الأصول'!I127="",0,'📋 سجل الأصول'!I127)),('📋 سجل الأصول'!H127-IF('📋 سجل الأصول'!I127="",0,'📋 سجل الأصول'!I127))*'📋 سجل الأصول'!J127/365*MAX(0,MIN(EOMONTH(DATE(2026,6,1),0),IF('📋 سجل الأصول'!M127="",DATE(9999,12,31),'📋 سجل الأصول'!M127))-'📋 سجل الأصول'!G127+1))-MIN(('📋 سجل الأصول'!H127-IF('📋 سجل الأصول'!I127="",0,'📋 سجل الأصول'!I127)),('📋 سجل الأصول'!H127-IF('📋 سجل الأصول'!I127="",0,'📋 سجل الأصول'!I127))*'📋 سجل الأصول'!J127/365*MAX(0,MIN(EOMONTH(DATE(2026,6,1),-1),IF('📋 سجل الأصول'!M127="",DATE(9999,12,31),'📋 سجل الأصول'!M127))-'📋 سجل الأصول'!G127+1))),0))</f>
        <v/>
      </c>
      <c r="M127" s="25" t="str">
        <f>IF('📋 سجل الأصول'!C127="","",IFERROR(MAX(0,MIN(('📋 سجل الأصول'!H127-IF('📋 سجل الأصول'!I127="",0,'📋 سجل الأصول'!I127)),('📋 سجل الأصول'!H127-IF('📋 سجل الأصول'!I127="",0,'📋 سجل الأصول'!I127))*'📋 سجل الأصول'!J127/365*MAX(0,MIN(EOMONTH(DATE(2026,7,1),0),IF('📋 سجل الأصول'!M127="",DATE(9999,12,31),'📋 سجل الأصول'!M127))-'📋 سجل الأصول'!G127+1))-MIN(('📋 سجل الأصول'!H127-IF('📋 سجل الأصول'!I127="",0,'📋 سجل الأصول'!I127)),('📋 سجل الأصول'!H127-IF('📋 سجل الأصول'!I127="",0,'📋 سجل الأصول'!I127))*'📋 سجل الأصول'!J127/365*MAX(0,MIN(EOMONTH(DATE(2026,7,1),-1),IF('📋 سجل الأصول'!M127="",DATE(9999,12,31),'📋 سجل الأصول'!M127))-'📋 سجل الأصول'!G127+1))),0))</f>
        <v/>
      </c>
      <c r="N127" s="25" t="str">
        <f>IF('📋 سجل الأصول'!C127="","",IFERROR(MAX(0,MIN(('📋 سجل الأصول'!H127-IF('📋 سجل الأصول'!I127="",0,'📋 سجل الأصول'!I127)),('📋 سجل الأصول'!H127-IF('📋 سجل الأصول'!I127="",0,'📋 سجل الأصول'!I127))*'📋 سجل الأصول'!J127/365*MAX(0,MIN(EOMONTH(DATE(2026,8,1),0),IF('📋 سجل الأصول'!M127="",DATE(9999,12,31),'📋 سجل الأصول'!M127))-'📋 سجل الأصول'!G127+1))-MIN(('📋 سجل الأصول'!H127-IF('📋 سجل الأصول'!I127="",0,'📋 سجل الأصول'!I127)),('📋 سجل الأصول'!H127-IF('📋 سجل الأصول'!I127="",0,'📋 سجل الأصول'!I127))*'📋 سجل الأصول'!J127/365*MAX(0,MIN(EOMONTH(DATE(2026,8,1),-1),IF('📋 سجل الأصول'!M127="",DATE(9999,12,31),'📋 سجل الأصول'!M127))-'📋 سجل الأصول'!G127+1))),0))</f>
        <v/>
      </c>
      <c r="O127" s="25" t="str">
        <f>IF('📋 سجل الأصول'!C127="","",IFERROR(MAX(0,MIN(('📋 سجل الأصول'!H127-IF('📋 سجل الأصول'!I127="",0,'📋 سجل الأصول'!I127)),('📋 سجل الأصول'!H127-IF('📋 سجل الأصول'!I127="",0,'📋 سجل الأصول'!I127))*'📋 سجل الأصول'!J127/365*MAX(0,MIN(EOMONTH(DATE(2026,9,1),0),IF('📋 سجل الأصول'!M127="",DATE(9999,12,31),'📋 سجل الأصول'!M127))-'📋 سجل الأصول'!G127+1))-MIN(('📋 سجل الأصول'!H127-IF('📋 سجل الأصول'!I127="",0,'📋 سجل الأصول'!I127)),('📋 سجل الأصول'!H127-IF('📋 سجل الأصول'!I127="",0,'📋 سجل الأصول'!I127))*'📋 سجل الأصول'!J127/365*MAX(0,MIN(EOMONTH(DATE(2026,9,1),-1),IF('📋 سجل الأصول'!M127="",DATE(9999,12,31),'📋 سجل الأصول'!M127))-'📋 سجل الأصول'!G127+1))),0))</f>
        <v/>
      </c>
      <c r="P127" s="25" t="str">
        <f>IF('📋 سجل الأصول'!C127="","",IFERROR(MAX(0,MIN(('📋 سجل الأصول'!H127-IF('📋 سجل الأصول'!I127="",0,'📋 سجل الأصول'!I127)),('📋 سجل الأصول'!H127-IF('📋 سجل الأصول'!I127="",0,'📋 سجل الأصول'!I127))*'📋 سجل الأصول'!J127/365*MAX(0,MIN(EOMONTH(DATE(2026,10,1),0),IF('📋 سجل الأصول'!M127="",DATE(9999,12,31),'📋 سجل الأصول'!M127))-'📋 سجل الأصول'!G127+1))-MIN(('📋 سجل الأصول'!H127-IF('📋 سجل الأصول'!I127="",0,'📋 سجل الأصول'!I127)),('📋 سجل الأصول'!H127-IF('📋 سجل الأصول'!I127="",0,'📋 سجل الأصول'!I127))*'📋 سجل الأصول'!J127/365*MAX(0,MIN(EOMONTH(DATE(2026,10,1),-1),IF('📋 سجل الأصول'!M127="",DATE(9999,12,31),'📋 سجل الأصول'!M127))-'📋 سجل الأصول'!G127+1))),0))</f>
        <v/>
      </c>
      <c r="Q127" s="25" t="str">
        <f>IF('📋 سجل الأصول'!C127="","",IFERROR(MAX(0,MIN(('📋 سجل الأصول'!H127-IF('📋 سجل الأصول'!I127="",0,'📋 سجل الأصول'!I127)),('📋 سجل الأصول'!H127-IF('📋 سجل الأصول'!I127="",0,'📋 سجل الأصول'!I127))*'📋 سجل الأصول'!J127/365*MAX(0,MIN(EOMONTH(DATE(2026,11,1),0),IF('📋 سجل الأصول'!M127="",DATE(9999,12,31),'📋 سجل الأصول'!M127))-'📋 سجل الأصول'!G127+1))-MIN(('📋 سجل الأصول'!H127-IF('📋 سجل الأصول'!I127="",0,'📋 سجل الأصول'!I127)),('📋 سجل الأصول'!H127-IF('📋 سجل الأصول'!I127="",0,'📋 سجل الأصول'!I127))*'📋 سجل الأصول'!J127/365*MAX(0,MIN(EOMONTH(DATE(2026,11,1),-1),IF('📋 سجل الأصول'!M127="",DATE(9999,12,31),'📋 سجل الأصول'!M127))-'📋 سجل الأصول'!G127+1))),0))</f>
        <v/>
      </c>
      <c r="R127" s="25" t="str">
        <f>IF('📋 سجل الأصول'!C127="","",IFERROR(MAX(0,MIN(('📋 سجل الأصول'!H127-IF('📋 سجل الأصول'!I127="",0,'📋 سجل الأصول'!I127)),('📋 سجل الأصول'!H127-IF('📋 سجل الأصول'!I127="",0,'📋 سجل الأصول'!I127))*'📋 سجل الأصول'!J127/365*MAX(0,MIN(EOMONTH(DATE(2026,12,1),0),IF('📋 سجل الأصول'!M127="",DATE(9999,12,31),'📋 سجل الأصول'!M127))-'📋 سجل الأصول'!G127+1))-MIN(('📋 سجل الأصول'!H127-IF('📋 سجل الأصول'!I127="",0,'📋 سجل الأصول'!I127)),('📋 سجل الأصول'!H127-IF('📋 سجل الأصول'!I127="",0,'📋 سجل الأصول'!I127))*'📋 سجل الأصول'!J127/365*MAX(0,MIN(EOMONTH(DATE(2026,12,1),-1),IF('📋 سجل الأصول'!M127="",DATE(9999,12,31),'📋 سجل الأصول'!M127))-'📋 سجل الأصول'!G127+1))),0))</f>
        <v/>
      </c>
    </row>
    <row r="128" spans="1:18" ht="24.75" customHeight="1" x14ac:dyDescent="0.25">
      <c r="A128" s="26" t="str">
        <f>IF('📋 سجل الأصول'!C128="","",'📋 سجل الأصول'!A128)</f>
        <v/>
      </c>
      <c r="B128" s="26" t="str">
        <f>IF('📋 سجل الأصول'!C128="","",'📋 سجل الأصول'!B128)</f>
        <v/>
      </c>
      <c r="C128" s="38" t="str">
        <f>IF('📋 سجل الأصول'!C128="","",'📋 سجل الأصول'!C128)</f>
        <v/>
      </c>
      <c r="D128" s="26" t="str">
        <f>IF('📋 سجل الأصول'!C128="","",'📋 سجل الأصول'!E128)</f>
        <v/>
      </c>
      <c r="E128" s="39" t="str">
        <f>IF('📋 سجل الأصول'!C128="","",'📋 سجل الأصول'!G128)</f>
        <v/>
      </c>
      <c r="F128" s="33" t="str">
        <f>IF('📋 سجل الأصول'!C128="","",'📋 سجل الأصول'!H128)</f>
        <v/>
      </c>
      <c r="G128" s="33" t="str">
        <f>IF('📋 سجل الأصول'!C128="","",IFERROR(MAX(0,MIN(('📋 سجل الأصول'!H128-IF('📋 سجل الأصول'!I128="",0,'📋 سجل الأصول'!I128)),('📋 سجل الأصول'!H128-IF('📋 سجل الأصول'!I128="",0,'📋 سجل الأصول'!I128))*'📋 سجل الأصول'!J128/365*MAX(0,MIN(EOMONTH(DATE(2026,1,1),0),IF('📋 سجل الأصول'!M128="",DATE(9999,12,31),'📋 سجل الأصول'!M128))-'📋 سجل الأصول'!G128+1))-MIN(('📋 سجل الأصول'!H128-IF('📋 سجل الأصول'!I128="",0,'📋 سجل الأصول'!I128)),('📋 سجل الأصول'!H128-IF('📋 سجل الأصول'!I128="",0,'📋 سجل الأصول'!I128))*'📋 سجل الأصول'!J128/365*MAX(0,MIN(EOMONTH(DATE(2026,1,1),-1),IF('📋 سجل الأصول'!M128="",DATE(9999,12,31),'📋 سجل الأصول'!M128))-'📋 سجل الأصول'!G128+1))),0))</f>
        <v/>
      </c>
      <c r="H128" s="33" t="str">
        <f>IF('📋 سجل الأصول'!C128="","",IFERROR(MAX(0,MIN(('📋 سجل الأصول'!H128-IF('📋 سجل الأصول'!I128="",0,'📋 سجل الأصول'!I128)),('📋 سجل الأصول'!H128-IF('📋 سجل الأصول'!I128="",0,'📋 سجل الأصول'!I128))*'📋 سجل الأصول'!J128/365*MAX(0,MIN(EOMONTH(DATE(2026,2,1),0),IF('📋 سجل الأصول'!M128="",DATE(9999,12,31),'📋 سجل الأصول'!M128))-'📋 سجل الأصول'!G128+1))-MIN(('📋 سجل الأصول'!H128-IF('📋 سجل الأصول'!I128="",0,'📋 سجل الأصول'!I128)),('📋 سجل الأصول'!H128-IF('📋 سجل الأصول'!I128="",0,'📋 سجل الأصول'!I128))*'📋 سجل الأصول'!J128/365*MAX(0,MIN(EOMONTH(DATE(2026,2,1),-1),IF('📋 سجل الأصول'!M128="",DATE(9999,12,31),'📋 سجل الأصول'!M128))-'📋 سجل الأصول'!G128+1))),0))</f>
        <v/>
      </c>
      <c r="I128" s="33" t="str">
        <f>IF('📋 سجل الأصول'!C128="","",IFERROR(MAX(0,MIN(('📋 سجل الأصول'!H128-IF('📋 سجل الأصول'!I128="",0,'📋 سجل الأصول'!I128)),('📋 سجل الأصول'!H128-IF('📋 سجل الأصول'!I128="",0,'📋 سجل الأصول'!I128))*'📋 سجل الأصول'!J128/365*MAX(0,MIN(EOMONTH(DATE(2026,3,1),0),IF('📋 سجل الأصول'!M128="",DATE(9999,12,31),'📋 سجل الأصول'!M128))-'📋 سجل الأصول'!G128+1))-MIN(('📋 سجل الأصول'!H128-IF('📋 سجل الأصول'!I128="",0,'📋 سجل الأصول'!I128)),('📋 سجل الأصول'!H128-IF('📋 سجل الأصول'!I128="",0,'📋 سجل الأصول'!I128))*'📋 سجل الأصول'!J128/365*MAX(0,MIN(EOMONTH(DATE(2026,3,1),-1),IF('📋 سجل الأصول'!M128="",DATE(9999,12,31),'📋 سجل الأصول'!M128))-'📋 سجل الأصول'!G128+1))),0))</f>
        <v/>
      </c>
      <c r="J128" s="33" t="str">
        <f>IF('📋 سجل الأصول'!C128="","",IFERROR(MAX(0,MIN(('📋 سجل الأصول'!H128-IF('📋 سجل الأصول'!I128="",0,'📋 سجل الأصول'!I128)),('📋 سجل الأصول'!H128-IF('📋 سجل الأصول'!I128="",0,'📋 سجل الأصول'!I128))*'📋 سجل الأصول'!J128/365*MAX(0,MIN(EOMONTH(DATE(2026,4,1),0),IF('📋 سجل الأصول'!M128="",DATE(9999,12,31),'📋 سجل الأصول'!M128))-'📋 سجل الأصول'!G128+1))-MIN(('📋 سجل الأصول'!H128-IF('📋 سجل الأصول'!I128="",0,'📋 سجل الأصول'!I128)),('📋 سجل الأصول'!H128-IF('📋 سجل الأصول'!I128="",0,'📋 سجل الأصول'!I128))*'📋 سجل الأصول'!J128/365*MAX(0,MIN(EOMONTH(DATE(2026,4,1),-1),IF('📋 سجل الأصول'!M128="",DATE(9999,12,31),'📋 سجل الأصول'!M128))-'📋 سجل الأصول'!G128+1))),0))</f>
        <v/>
      </c>
      <c r="K128" s="33" t="str">
        <f>IF('📋 سجل الأصول'!C128="","",IFERROR(MAX(0,MIN(('📋 سجل الأصول'!H128-IF('📋 سجل الأصول'!I128="",0,'📋 سجل الأصول'!I128)),('📋 سجل الأصول'!H128-IF('📋 سجل الأصول'!I128="",0,'📋 سجل الأصول'!I128))*'📋 سجل الأصول'!J128/365*MAX(0,MIN(EOMONTH(DATE(2026,5,1),0),IF('📋 سجل الأصول'!M128="",DATE(9999,12,31),'📋 سجل الأصول'!M128))-'📋 سجل الأصول'!G128+1))-MIN(('📋 سجل الأصول'!H128-IF('📋 سجل الأصول'!I128="",0,'📋 سجل الأصول'!I128)),('📋 سجل الأصول'!H128-IF('📋 سجل الأصول'!I128="",0,'📋 سجل الأصول'!I128))*'📋 سجل الأصول'!J128/365*MAX(0,MIN(EOMONTH(DATE(2026,5,1),-1),IF('📋 سجل الأصول'!M128="",DATE(9999,12,31),'📋 سجل الأصول'!M128))-'📋 سجل الأصول'!G128+1))),0))</f>
        <v/>
      </c>
      <c r="L128" s="33" t="str">
        <f>IF('📋 سجل الأصول'!C128="","",IFERROR(MAX(0,MIN(('📋 سجل الأصول'!H128-IF('📋 سجل الأصول'!I128="",0,'📋 سجل الأصول'!I128)),('📋 سجل الأصول'!H128-IF('📋 سجل الأصول'!I128="",0,'📋 سجل الأصول'!I128))*'📋 سجل الأصول'!J128/365*MAX(0,MIN(EOMONTH(DATE(2026,6,1),0),IF('📋 سجل الأصول'!M128="",DATE(9999,12,31),'📋 سجل الأصول'!M128))-'📋 سجل الأصول'!G128+1))-MIN(('📋 سجل الأصول'!H128-IF('📋 سجل الأصول'!I128="",0,'📋 سجل الأصول'!I128)),('📋 سجل الأصول'!H128-IF('📋 سجل الأصول'!I128="",0,'📋 سجل الأصول'!I128))*'📋 سجل الأصول'!J128/365*MAX(0,MIN(EOMONTH(DATE(2026,6,1),-1),IF('📋 سجل الأصول'!M128="",DATE(9999,12,31),'📋 سجل الأصول'!M128))-'📋 سجل الأصول'!G128+1))),0))</f>
        <v/>
      </c>
      <c r="M128" s="33" t="str">
        <f>IF('📋 سجل الأصول'!C128="","",IFERROR(MAX(0,MIN(('📋 سجل الأصول'!H128-IF('📋 سجل الأصول'!I128="",0,'📋 سجل الأصول'!I128)),('📋 سجل الأصول'!H128-IF('📋 سجل الأصول'!I128="",0,'📋 سجل الأصول'!I128))*'📋 سجل الأصول'!J128/365*MAX(0,MIN(EOMONTH(DATE(2026,7,1),0),IF('📋 سجل الأصول'!M128="",DATE(9999,12,31),'📋 سجل الأصول'!M128))-'📋 سجل الأصول'!G128+1))-MIN(('📋 سجل الأصول'!H128-IF('📋 سجل الأصول'!I128="",0,'📋 سجل الأصول'!I128)),('📋 سجل الأصول'!H128-IF('📋 سجل الأصول'!I128="",0,'📋 سجل الأصول'!I128))*'📋 سجل الأصول'!J128/365*MAX(0,MIN(EOMONTH(DATE(2026,7,1),-1),IF('📋 سجل الأصول'!M128="",DATE(9999,12,31),'📋 سجل الأصول'!M128))-'📋 سجل الأصول'!G128+1))),0))</f>
        <v/>
      </c>
      <c r="N128" s="33" t="str">
        <f>IF('📋 سجل الأصول'!C128="","",IFERROR(MAX(0,MIN(('📋 سجل الأصول'!H128-IF('📋 سجل الأصول'!I128="",0,'📋 سجل الأصول'!I128)),('📋 سجل الأصول'!H128-IF('📋 سجل الأصول'!I128="",0,'📋 سجل الأصول'!I128))*'📋 سجل الأصول'!J128/365*MAX(0,MIN(EOMONTH(DATE(2026,8,1),0),IF('📋 سجل الأصول'!M128="",DATE(9999,12,31),'📋 سجل الأصول'!M128))-'📋 سجل الأصول'!G128+1))-MIN(('📋 سجل الأصول'!H128-IF('📋 سجل الأصول'!I128="",0,'📋 سجل الأصول'!I128)),('📋 سجل الأصول'!H128-IF('📋 سجل الأصول'!I128="",0,'📋 سجل الأصول'!I128))*'📋 سجل الأصول'!J128/365*MAX(0,MIN(EOMONTH(DATE(2026,8,1),-1),IF('📋 سجل الأصول'!M128="",DATE(9999,12,31),'📋 سجل الأصول'!M128))-'📋 سجل الأصول'!G128+1))),0))</f>
        <v/>
      </c>
      <c r="O128" s="33" t="str">
        <f>IF('📋 سجل الأصول'!C128="","",IFERROR(MAX(0,MIN(('📋 سجل الأصول'!H128-IF('📋 سجل الأصول'!I128="",0,'📋 سجل الأصول'!I128)),('📋 سجل الأصول'!H128-IF('📋 سجل الأصول'!I128="",0,'📋 سجل الأصول'!I128))*'📋 سجل الأصول'!J128/365*MAX(0,MIN(EOMONTH(DATE(2026,9,1),0),IF('📋 سجل الأصول'!M128="",DATE(9999,12,31),'📋 سجل الأصول'!M128))-'📋 سجل الأصول'!G128+1))-MIN(('📋 سجل الأصول'!H128-IF('📋 سجل الأصول'!I128="",0,'📋 سجل الأصول'!I128)),('📋 سجل الأصول'!H128-IF('📋 سجل الأصول'!I128="",0,'📋 سجل الأصول'!I128))*'📋 سجل الأصول'!J128/365*MAX(0,MIN(EOMONTH(DATE(2026,9,1),-1),IF('📋 سجل الأصول'!M128="",DATE(9999,12,31),'📋 سجل الأصول'!M128))-'📋 سجل الأصول'!G128+1))),0))</f>
        <v/>
      </c>
      <c r="P128" s="33" t="str">
        <f>IF('📋 سجل الأصول'!C128="","",IFERROR(MAX(0,MIN(('📋 سجل الأصول'!H128-IF('📋 سجل الأصول'!I128="",0,'📋 سجل الأصول'!I128)),('📋 سجل الأصول'!H128-IF('📋 سجل الأصول'!I128="",0,'📋 سجل الأصول'!I128))*'📋 سجل الأصول'!J128/365*MAX(0,MIN(EOMONTH(DATE(2026,10,1),0),IF('📋 سجل الأصول'!M128="",DATE(9999,12,31),'📋 سجل الأصول'!M128))-'📋 سجل الأصول'!G128+1))-MIN(('📋 سجل الأصول'!H128-IF('📋 سجل الأصول'!I128="",0,'📋 سجل الأصول'!I128)),('📋 سجل الأصول'!H128-IF('📋 سجل الأصول'!I128="",0,'📋 سجل الأصول'!I128))*'📋 سجل الأصول'!J128/365*MAX(0,MIN(EOMONTH(DATE(2026,10,1),-1),IF('📋 سجل الأصول'!M128="",DATE(9999,12,31),'📋 سجل الأصول'!M128))-'📋 سجل الأصول'!G128+1))),0))</f>
        <v/>
      </c>
      <c r="Q128" s="33" t="str">
        <f>IF('📋 سجل الأصول'!C128="","",IFERROR(MAX(0,MIN(('📋 سجل الأصول'!H128-IF('📋 سجل الأصول'!I128="",0,'📋 سجل الأصول'!I128)),('📋 سجل الأصول'!H128-IF('📋 سجل الأصول'!I128="",0,'📋 سجل الأصول'!I128))*'📋 سجل الأصول'!J128/365*MAX(0,MIN(EOMONTH(DATE(2026,11,1),0),IF('📋 سجل الأصول'!M128="",DATE(9999,12,31),'📋 سجل الأصول'!M128))-'📋 سجل الأصول'!G128+1))-MIN(('📋 سجل الأصول'!H128-IF('📋 سجل الأصول'!I128="",0,'📋 سجل الأصول'!I128)),('📋 سجل الأصول'!H128-IF('📋 سجل الأصول'!I128="",0,'📋 سجل الأصول'!I128))*'📋 سجل الأصول'!J128/365*MAX(0,MIN(EOMONTH(DATE(2026,11,1),-1),IF('📋 سجل الأصول'!M128="",DATE(9999,12,31),'📋 سجل الأصول'!M128))-'📋 سجل الأصول'!G128+1))),0))</f>
        <v/>
      </c>
      <c r="R128" s="33" t="str">
        <f>IF('📋 سجل الأصول'!C128="","",IFERROR(MAX(0,MIN(('📋 سجل الأصول'!H128-IF('📋 سجل الأصول'!I128="",0,'📋 سجل الأصول'!I128)),('📋 سجل الأصول'!H128-IF('📋 سجل الأصول'!I128="",0,'📋 سجل الأصول'!I128))*'📋 سجل الأصول'!J128/365*MAX(0,MIN(EOMONTH(DATE(2026,12,1),0),IF('📋 سجل الأصول'!M128="",DATE(9999,12,31),'📋 سجل الأصول'!M128))-'📋 سجل الأصول'!G128+1))-MIN(('📋 سجل الأصول'!H128-IF('📋 سجل الأصول'!I128="",0,'📋 سجل الأصول'!I128)),('📋 سجل الأصول'!H128-IF('📋 سجل الأصول'!I128="",0,'📋 سجل الأصول'!I128))*'📋 سجل الأصول'!J128/365*MAX(0,MIN(EOMONTH(DATE(2026,12,1),-1),IF('📋 سجل الأصول'!M128="",DATE(9999,12,31),'📋 سجل الأصول'!M128))-'📋 سجل الأصول'!G128+1))),0))</f>
        <v/>
      </c>
    </row>
    <row r="129" spans="1:18" ht="24.75" customHeight="1" x14ac:dyDescent="0.25">
      <c r="A129" s="18" t="str">
        <f>IF('📋 سجل الأصول'!C129="","",'📋 سجل الأصول'!A129)</f>
        <v/>
      </c>
      <c r="B129" s="18" t="str">
        <f>IF('📋 سجل الأصول'!C129="","",'📋 سجل الأصول'!B129)</f>
        <v/>
      </c>
      <c r="C129" s="36" t="str">
        <f>IF('📋 سجل الأصول'!C129="","",'📋 سجل الأصول'!C129)</f>
        <v/>
      </c>
      <c r="D129" s="18" t="str">
        <f>IF('📋 سجل الأصول'!C129="","",'📋 سجل الأصول'!E129)</f>
        <v/>
      </c>
      <c r="E129" s="37" t="str">
        <f>IF('📋 سجل الأصول'!C129="","",'📋 سجل الأصول'!G129)</f>
        <v/>
      </c>
      <c r="F129" s="25" t="str">
        <f>IF('📋 سجل الأصول'!C129="","",'📋 سجل الأصول'!H129)</f>
        <v/>
      </c>
      <c r="G129" s="25" t="str">
        <f>IF('📋 سجل الأصول'!C129="","",IFERROR(MAX(0,MIN(('📋 سجل الأصول'!H129-IF('📋 سجل الأصول'!I129="",0,'📋 سجل الأصول'!I129)),('📋 سجل الأصول'!H129-IF('📋 سجل الأصول'!I129="",0,'📋 سجل الأصول'!I129))*'📋 سجل الأصول'!J129/365*MAX(0,MIN(EOMONTH(DATE(2026,1,1),0),IF('📋 سجل الأصول'!M129="",DATE(9999,12,31),'📋 سجل الأصول'!M129))-'📋 سجل الأصول'!G129+1))-MIN(('📋 سجل الأصول'!H129-IF('📋 سجل الأصول'!I129="",0,'📋 سجل الأصول'!I129)),('📋 سجل الأصول'!H129-IF('📋 سجل الأصول'!I129="",0,'📋 سجل الأصول'!I129))*'📋 سجل الأصول'!J129/365*MAX(0,MIN(EOMONTH(DATE(2026,1,1),-1),IF('📋 سجل الأصول'!M129="",DATE(9999,12,31),'📋 سجل الأصول'!M129))-'📋 سجل الأصول'!G129+1))),0))</f>
        <v/>
      </c>
      <c r="H129" s="25" t="str">
        <f>IF('📋 سجل الأصول'!C129="","",IFERROR(MAX(0,MIN(('📋 سجل الأصول'!H129-IF('📋 سجل الأصول'!I129="",0,'📋 سجل الأصول'!I129)),('📋 سجل الأصول'!H129-IF('📋 سجل الأصول'!I129="",0,'📋 سجل الأصول'!I129))*'📋 سجل الأصول'!J129/365*MAX(0,MIN(EOMONTH(DATE(2026,2,1),0),IF('📋 سجل الأصول'!M129="",DATE(9999,12,31),'📋 سجل الأصول'!M129))-'📋 سجل الأصول'!G129+1))-MIN(('📋 سجل الأصول'!H129-IF('📋 سجل الأصول'!I129="",0,'📋 سجل الأصول'!I129)),('📋 سجل الأصول'!H129-IF('📋 سجل الأصول'!I129="",0,'📋 سجل الأصول'!I129))*'📋 سجل الأصول'!J129/365*MAX(0,MIN(EOMONTH(DATE(2026,2,1),-1),IF('📋 سجل الأصول'!M129="",DATE(9999,12,31),'📋 سجل الأصول'!M129))-'📋 سجل الأصول'!G129+1))),0))</f>
        <v/>
      </c>
      <c r="I129" s="25" t="str">
        <f>IF('📋 سجل الأصول'!C129="","",IFERROR(MAX(0,MIN(('📋 سجل الأصول'!H129-IF('📋 سجل الأصول'!I129="",0,'📋 سجل الأصول'!I129)),('📋 سجل الأصول'!H129-IF('📋 سجل الأصول'!I129="",0,'📋 سجل الأصول'!I129))*'📋 سجل الأصول'!J129/365*MAX(0,MIN(EOMONTH(DATE(2026,3,1),0),IF('📋 سجل الأصول'!M129="",DATE(9999,12,31),'📋 سجل الأصول'!M129))-'📋 سجل الأصول'!G129+1))-MIN(('📋 سجل الأصول'!H129-IF('📋 سجل الأصول'!I129="",0,'📋 سجل الأصول'!I129)),('📋 سجل الأصول'!H129-IF('📋 سجل الأصول'!I129="",0,'📋 سجل الأصول'!I129))*'📋 سجل الأصول'!J129/365*MAX(0,MIN(EOMONTH(DATE(2026,3,1),-1),IF('📋 سجل الأصول'!M129="",DATE(9999,12,31),'📋 سجل الأصول'!M129))-'📋 سجل الأصول'!G129+1))),0))</f>
        <v/>
      </c>
      <c r="J129" s="25" t="str">
        <f>IF('📋 سجل الأصول'!C129="","",IFERROR(MAX(0,MIN(('📋 سجل الأصول'!H129-IF('📋 سجل الأصول'!I129="",0,'📋 سجل الأصول'!I129)),('📋 سجل الأصول'!H129-IF('📋 سجل الأصول'!I129="",0,'📋 سجل الأصول'!I129))*'📋 سجل الأصول'!J129/365*MAX(0,MIN(EOMONTH(DATE(2026,4,1),0),IF('📋 سجل الأصول'!M129="",DATE(9999,12,31),'📋 سجل الأصول'!M129))-'📋 سجل الأصول'!G129+1))-MIN(('📋 سجل الأصول'!H129-IF('📋 سجل الأصول'!I129="",0,'📋 سجل الأصول'!I129)),('📋 سجل الأصول'!H129-IF('📋 سجل الأصول'!I129="",0,'📋 سجل الأصول'!I129))*'📋 سجل الأصول'!J129/365*MAX(0,MIN(EOMONTH(DATE(2026,4,1),-1),IF('📋 سجل الأصول'!M129="",DATE(9999,12,31),'📋 سجل الأصول'!M129))-'📋 سجل الأصول'!G129+1))),0))</f>
        <v/>
      </c>
      <c r="K129" s="25" t="str">
        <f>IF('📋 سجل الأصول'!C129="","",IFERROR(MAX(0,MIN(('📋 سجل الأصول'!H129-IF('📋 سجل الأصول'!I129="",0,'📋 سجل الأصول'!I129)),('📋 سجل الأصول'!H129-IF('📋 سجل الأصول'!I129="",0,'📋 سجل الأصول'!I129))*'📋 سجل الأصول'!J129/365*MAX(0,MIN(EOMONTH(DATE(2026,5,1),0),IF('📋 سجل الأصول'!M129="",DATE(9999,12,31),'📋 سجل الأصول'!M129))-'📋 سجل الأصول'!G129+1))-MIN(('📋 سجل الأصول'!H129-IF('📋 سجل الأصول'!I129="",0,'📋 سجل الأصول'!I129)),('📋 سجل الأصول'!H129-IF('📋 سجل الأصول'!I129="",0,'📋 سجل الأصول'!I129))*'📋 سجل الأصول'!J129/365*MAX(0,MIN(EOMONTH(DATE(2026,5,1),-1),IF('📋 سجل الأصول'!M129="",DATE(9999,12,31),'📋 سجل الأصول'!M129))-'📋 سجل الأصول'!G129+1))),0))</f>
        <v/>
      </c>
      <c r="L129" s="25" t="str">
        <f>IF('📋 سجل الأصول'!C129="","",IFERROR(MAX(0,MIN(('📋 سجل الأصول'!H129-IF('📋 سجل الأصول'!I129="",0,'📋 سجل الأصول'!I129)),('📋 سجل الأصول'!H129-IF('📋 سجل الأصول'!I129="",0,'📋 سجل الأصول'!I129))*'📋 سجل الأصول'!J129/365*MAX(0,MIN(EOMONTH(DATE(2026,6,1),0),IF('📋 سجل الأصول'!M129="",DATE(9999,12,31),'📋 سجل الأصول'!M129))-'📋 سجل الأصول'!G129+1))-MIN(('📋 سجل الأصول'!H129-IF('📋 سجل الأصول'!I129="",0,'📋 سجل الأصول'!I129)),('📋 سجل الأصول'!H129-IF('📋 سجل الأصول'!I129="",0,'📋 سجل الأصول'!I129))*'📋 سجل الأصول'!J129/365*MAX(0,MIN(EOMONTH(DATE(2026,6,1),-1),IF('📋 سجل الأصول'!M129="",DATE(9999,12,31),'📋 سجل الأصول'!M129))-'📋 سجل الأصول'!G129+1))),0))</f>
        <v/>
      </c>
      <c r="M129" s="25" t="str">
        <f>IF('📋 سجل الأصول'!C129="","",IFERROR(MAX(0,MIN(('📋 سجل الأصول'!H129-IF('📋 سجل الأصول'!I129="",0,'📋 سجل الأصول'!I129)),('📋 سجل الأصول'!H129-IF('📋 سجل الأصول'!I129="",0,'📋 سجل الأصول'!I129))*'📋 سجل الأصول'!J129/365*MAX(0,MIN(EOMONTH(DATE(2026,7,1),0),IF('📋 سجل الأصول'!M129="",DATE(9999,12,31),'📋 سجل الأصول'!M129))-'📋 سجل الأصول'!G129+1))-MIN(('📋 سجل الأصول'!H129-IF('📋 سجل الأصول'!I129="",0,'📋 سجل الأصول'!I129)),('📋 سجل الأصول'!H129-IF('📋 سجل الأصول'!I129="",0,'📋 سجل الأصول'!I129))*'📋 سجل الأصول'!J129/365*MAX(0,MIN(EOMONTH(DATE(2026,7,1),-1),IF('📋 سجل الأصول'!M129="",DATE(9999,12,31),'📋 سجل الأصول'!M129))-'📋 سجل الأصول'!G129+1))),0))</f>
        <v/>
      </c>
      <c r="N129" s="25" t="str">
        <f>IF('📋 سجل الأصول'!C129="","",IFERROR(MAX(0,MIN(('📋 سجل الأصول'!H129-IF('📋 سجل الأصول'!I129="",0,'📋 سجل الأصول'!I129)),('📋 سجل الأصول'!H129-IF('📋 سجل الأصول'!I129="",0,'📋 سجل الأصول'!I129))*'📋 سجل الأصول'!J129/365*MAX(0,MIN(EOMONTH(DATE(2026,8,1),0),IF('📋 سجل الأصول'!M129="",DATE(9999,12,31),'📋 سجل الأصول'!M129))-'📋 سجل الأصول'!G129+1))-MIN(('📋 سجل الأصول'!H129-IF('📋 سجل الأصول'!I129="",0,'📋 سجل الأصول'!I129)),('📋 سجل الأصول'!H129-IF('📋 سجل الأصول'!I129="",0,'📋 سجل الأصول'!I129))*'📋 سجل الأصول'!J129/365*MAX(0,MIN(EOMONTH(DATE(2026,8,1),-1),IF('📋 سجل الأصول'!M129="",DATE(9999,12,31),'📋 سجل الأصول'!M129))-'📋 سجل الأصول'!G129+1))),0))</f>
        <v/>
      </c>
      <c r="O129" s="25" t="str">
        <f>IF('📋 سجل الأصول'!C129="","",IFERROR(MAX(0,MIN(('📋 سجل الأصول'!H129-IF('📋 سجل الأصول'!I129="",0,'📋 سجل الأصول'!I129)),('📋 سجل الأصول'!H129-IF('📋 سجل الأصول'!I129="",0,'📋 سجل الأصول'!I129))*'📋 سجل الأصول'!J129/365*MAX(0,MIN(EOMONTH(DATE(2026,9,1),0),IF('📋 سجل الأصول'!M129="",DATE(9999,12,31),'📋 سجل الأصول'!M129))-'📋 سجل الأصول'!G129+1))-MIN(('📋 سجل الأصول'!H129-IF('📋 سجل الأصول'!I129="",0,'📋 سجل الأصول'!I129)),('📋 سجل الأصول'!H129-IF('📋 سجل الأصول'!I129="",0,'📋 سجل الأصول'!I129))*'📋 سجل الأصول'!J129/365*MAX(0,MIN(EOMONTH(DATE(2026,9,1),-1),IF('📋 سجل الأصول'!M129="",DATE(9999,12,31),'📋 سجل الأصول'!M129))-'📋 سجل الأصول'!G129+1))),0))</f>
        <v/>
      </c>
      <c r="P129" s="25" t="str">
        <f>IF('📋 سجل الأصول'!C129="","",IFERROR(MAX(0,MIN(('📋 سجل الأصول'!H129-IF('📋 سجل الأصول'!I129="",0,'📋 سجل الأصول'!I129)),('📋 سجل الأصول'!H129-IF('📋 سجل الأصول'!I129="",0,'📋 سجل الأصول'!I129))*'📋 سجل الأصول'!J129/365*MAX(0,MIN(EOMONTH(DATE(2026,10,1),0),IF('📋 سجل الأصول'!M129="",DATE(9999,12,31),'📋 سجل الأصول'!M129))-'📋 سجل الأصول'!G129+1))-MIN(('📋 سجل الأصول'!H129-IF('📋 سجل الأصول'!I129="",0,'📋 سجل الأصول'!I129)),('📋 سجل الأصول'!H129-IF('📋 سجل الأصول'!I129="",0,'📋 سجل الأصول'!I129))*'📋 سجل الأصول'!J129/365*MAX(0,MIN(EOMONTH(DATE(2026,10,1),-1),IF('📋 سجل الأصول'!M129="",DATE(9999,12,31),'📋 سجل الأصول'!M129))-'📋 سجل الأصول'!G129+1))),0))</f>
        <v/>
      </c>
      <c r="Q129" s="25" t="str">
        <f>IF('📋 سجل الأصول'!C129="","",IFERROR(MAX(0,MIN(('📋 سجل الأصول'!H129-IF('📋 سجل الأصول'!I129="",0,'📋 سجل الأصول'!I129)),('📋 سجل الأصول'!H129-IF('📋 سجل الأصول'!I129="",0,'📋 سجل الأصول'!I129))*'📋 سجل الأصول'!J129/365*MAX(0,MIN(EOMONTH(DATE(2026,11,1),0),IF('📋 سجل الأصول'!M129="",DATE(9999,12,31),'📋 سجل الأصول'!M129))-'📋 سجل الأصول'!G129+1))-MIN(('📋 سجل الأصول'!H129-IF('📋 سجل الأصول'!I129="",0,'📋 سجل الأصول'!I129)),('📋 سجل الأصول'!H129-IF('📋 سجل الأصول'!I129="",0,'📋 سجل الأصول'!I129))*'📋 سجل الأصول'!J129/365*MAX(0,MIN(EOMONTH(DATE(2026,11,1),-1),IF('📋 سجل الأصول'!M129="",DATE(9999,12,31),'📋 سجل الأصول'!M129))-'📋 سجل الأصول'!G129+1))),0))</f>
        <v/>
      </c>
      <c r="R129" s="25" t="str">
        <f>IF('📋 سجل الأصول'!C129="","",IFERROR(MAX(0,MIN(('📋 سجل الأصول'!H129-IF('📋 سجل الأصول'!I129="",0,'📋 سجل الأصول'!I129)),('📋 سجل الأصول'!H129-IF('📋 سجل الأصول'!I129="",0,'📋 سجل الأصول'!I129))*'📋 سجل الأصول'!J129/365*MAX(0,MIN(EOMONTH(DATE(2026,12,1),0),IF('📋 سجل الأصول'!M129="",DATE(9999,12,31),'📋 سجل الأصول'!M129))-'📋 سجل الأصول'!G129+1))-MIN(('📋 سجل الأصول'!H129-IF('📋 سجل الأصول'!I129="",0,'📋 سجل الأصول'!I129)),('📋 سجل الأصول'!H129-IF('📋 سجل الأصول'!I129="",0,'📋 سجل الأصول'!I129))*'📋 سجل الأصول'!J129/365*MAX(0,MIN(EOMONTH(DATE(2026,12,1),-1),IF('📋 سجل الأصول'!M129="",DATE(9999,12,31),'📋 سجل الأصول'!M129))-'📋 سجل الأصول'!G129+1))),0))</f>
        <v/>
      </c>
    </row>
    <row r="130" spans="1:18" ht="24.75" customHeight="1" x14ac:dyDescent="0.25">
      <c r="A130" s="26" t="str">
        <f>IF('📋 سجل الأصول'!C130="","",'📋 سجل الأصول'!A130)</f>
        <v/>
      </c>
      <c r="B130" s="26" t="str">
        <f>IF('📋 سجل الأصول'!C130="","",'📋 سجل الأصول'!B130)</f>
        <v/>
      </c>
      <c r="C130" s="38" t="str">
        <f>IF('📋 سجل الأصول'!C130="","",'📋 سجل الأصول'!C130)</f>
        <v/>
      </c>
      <c r="D130" s="26" t="str">
        <f>IF('📋 سجل الأصول'!C130="","",'📋 سجل الأصول'!E130)</f>
        <v/>
      </c>
      <c r="E130" s="39" t="str">
        <f>IF('📋 سجل الأصول'!C130="","",'📋 سجل الأصول'!G130)</f>
        <v/>
      </c>
      <c r="F130" s="33" t="str">
        <f>IF('📋 سجل الأصول'!C130="","",'📋 سجل الأصول'!H130)</f>
        <v/>
      </c>
      <c r="G130" s="33" t="str">
        <f>IF('📋 سجل الأصول'!C130="","",IFERROR(MAX(0,MIN(('📋 سجل الأصول'!H130-IF('📋 سجل الأصول'!I130="",0,'📋 سجل الأصول'!I130)),('📋 سجل الأصول'!H130-IF('📋 سجل الأصول'!I130="",0,'📋 سجل الأصول'!I130))*'📋 سجل الأصول'!J130/365*MAX(0,MIN(EOMONTH(DATE(2026,1,1),0),IF('📋 سجل الأصول'!M130="",DATE(9999,12,31),'📋 سجل الأصول'!M130))-'📋 سجل الأصول'!G130+1))-MIN(('📋 سجل الأصول'!H130-IF('📋 سجل الأصول'!I130="",0,'📋 سجل الأصول'!I130)),('📋 سجل الأصول'!H130-IF('📋 سجل الأصول'!I130="",0,'📋 سجل الأصول'!I130))*'📋 سجل الأصول'!J130/365*MAX(0,MIN(EOMONTH(DATE(2026,1,1),-1),IF('📋 سجل الأصول'!M130="",DATE(9999,12,31),'📋 سجل الأصول'!M130))-'📋 سجل الأصول'!G130+1))),0))</f>
        <v/>
      </c>
      <c r="H130" s="33" t="str">
        <f>IF('📋 سجل الأصول'!C130="","",IFERROR(MAX(0,MIN(('📋 سجل الأصول'!H130-IF('📋 سجل الأصول'!I130="",0,'📋 سجل الأصول'!I130)),('📋 سجل الأصول'!H130-IF('📋 سجل الأصول'!I130="",0,'📋 سجل الأصول'!I130))*'📋 سجل الأصول'!J130/365*MAX(0,MIN(EOMONTH(DATE(2026,2,1),0),IF('📋 سجل الأصول'!M130="",DATE(9999,12,31),'📋 سجل الأصول'!M130))-'📋 سجل الأصول'!G130+1))-MIN(('📋 سجل الأصول'!H130-IF('📋 سجل الأصول'!I130="",0,'📋 سجل الأصول'!I130)),('📋 سجل الأصول'!H130-IF('📋 سجل الأصول'!I130="",0,'📋 سجل الأصول'!I130))*'📋 سجل الأصول'!J130/365*MAX(0,MIN(EOMONTH(DATE(2026,2,1),-1),IF('📋 سجل الأصول'!M130="",DATE(9999,12,31),'📋 سجل الأصول'!M130))-'📋 سجل الأصول'!G130+1))),0))</f>
        <v/>
      </c>
      <c r="I130" s="33" t="str">
        <f>IF('📋 سجل الأصول'!C130="","",IFERROR(MAX(0,MIN(('📋 سجل الأصول'!H130-IF('📋 سجل الأصول'!I130="",0,'📋 سجل الأصول'!I130)),('📋 سجل الأصول'!H130-IF('📋 سجل الأصول'!I130="",0,'📋 سجل الأصول'!I130))*'📋 سجل الأصول'!J130/365*MAX(0,MIN(EOMONTH(DATE(2026,3,1),0),IF('📋 سجل الأصول'!M130="",DATE(9999,12,31),'📋 سجل الأصول'!M130))-'📋 سجل الأصول'!G130+1))-MIN(('📋 سجل الأصول'!H130-IF('📋 سجل الأصول'!I130="",0,'📋 سجل الأصول'!I130)),('📋 سجل الأصول'!H130-IF('📋 سجل الأصول'!I130="",0,'📋 سجل الأصول'!I130))*'📋 سجل الأصول'!J130/365*MAX(0,MIN(EOMONTH(DATE(2026,3,1),-1),IF('📋 سجل الأصول'!M130="",DATE(9999,12,31),'📋 سجل الأصول'!M130))-'📋 سجل الأصول'!G130+1))),0))</f>
        <v/>
      </c>
      <c r="J130" s="33" t="str">
        <f>IF('📋 سجل الأصول'!C130="","",IFERROR(MAX(0,MIN(('📋 سجل الأصول'!H130-IF('📋 سجل الأصول'!I130="",0,'📋 سجل الأصول'!I130)),('📋 سجل الأصول'!H130-IF('📋 سجل الأصول'!I130="",0,'📋 سجل الأصول'!I130))*'📋 سجل الأصول'!J130/365*MAX(0,MIN(EOMONTH(DATE(2026,4,1),0),IF('📋 سجل الأصول'!M130="",DATE(9999,12,31),'📋 سجل الأصول'!M130))-'📋 سجل الأصول'!G130+1))-MIN(('📋 سجل الأصول'!H130-IF('📋 سجل الأصول'!I130="",0,'📋 سجل الأصول'!I130)),('📋 سجل الأصول'!H130-IF('📋 سجل الأصول'!I130="",0,'📋 سجل الأصول'!I130))*'📋 سجل الأصول'!J130/365*MAX(0,MIN(EOMONTH(DATE(2026,4,1),-1),IF('📋 سجل الأصول'!M130="",DATE(9999,12,31),'📋 سجل الأصول'!M130))-'📋 سجل الأصول'!G130+1))),0))</f>
        <v/>
      </c>
      <c r="K130" s="33" t="str">
        <f>IF('📋 سجل الأصول'!C130="","",IFERROR(MAX(0,MIN(('📋 سجل الأصول'!H130-IF('📋 سجل الأصول'!I130="",0,'📋 سجل الأصول'!I130)),('📋 سجل الأصول'!H130-IF('📋 سجل الأصول'!I130="",0,'📋 سجل الأصول'!I130))*'📋 سجل الأصول'!J130/365*MAX(0,MIN(EOMONTH(DATE(2026,5,1),0),IF('📋 سجل الأصول'!M130="",DATE(9999,12,31),'📋 سجل الأصول'!M130))-'📋 سجل الأصول'!G130+1))-MIN(('📋 سجل الأصول'!H130-IF('📋 سجل الأصول'!I130="",0,'📋 سجل الأصول'!I130)),('📋 سجل الأصول'!H130-IF('📋 سجل الأصول'!I130="",0,'📋 سجل الأصول'!I130))*'📋 سجل الأصول'!J130/365*MAX(0,MIN(EOMONTH(DATE(2026,5,1),-1),IF('📋 سجل الأصول'!M130="",DATE(9999,12,31),'📋 سجل الأصول'!M130))-'📋 سجل الأصول'!G130+1))),0))</f>
        <v/>
      </c>
      <c r="L130" s="33" t="str">
        <f>IF('📋 سجل الأصول'!C130="","",IFERROR(MAX(0,MIN(('📋 سجل الأصول'!H130-IF('📋 سجل الأصول'!I130="",0,'📋 سجل الأصول'!I130)),('📋 سجل الأصول'!H130-IF('📋 سجل الأصول'!I130="",0,'📋 سجل الأصول'!I130))*'📋 سجل الأصول'!J130/365*MAX(0,MIN(EOMONTH(DATE(2026,6,1),0),IF('📋 سجل الأصول'!M130="",DATE(9999,12,31),'📋 سجل الأصول'!M130))-'📋 سجل الأصول'!G130+1))-MIN(('📋 سجل الأصول'!H130-IF('📋 سجل الأصول'!I130="",0,'📋 سجل الأصول'!I130)),('📋 سجل الأصول'!H130-IF('📋 سجل الأصول'!I130="",0,'📋 سجل الأصول'!I130))*'📋 سجل الأصول'!J130/365*MAX(0,MIN(EOMONTH(DATE(2026,6,1),-1),IF('📋 سجل الأصول'!M130="",DATE(9999,12,31),'📋 سجل الأصول'!M130))-'📋 سجل الأصول'!G130+1))),0))</f>
        <v/>
      </c>
      <c r="M130" s="33" t="str">
        <f>IF('📋 سجل الأصول'!C130="","",IFERROR(MAX(0,MIN(('📋 سجل الأصول'!H130-IF('📋 سجل الأصول'!I130="",0,'📋 سجل الأصول'!I130)),('📋 سجل الأصول'!H130-IF('📋 سجل الأصول'!I130="",0,'📋 سجل الأصول'!I130))*'📋 سجل الأصول'!J130/365*MAX(0,MIN(EOMONTH(DATE(2026,7,1),0),IF('📋 سجل الأصول'!M130="",DATE(9999,12,31),'📋 سجل الأصول'!M130))-'📋 سجل الأصول'!G130+1))-MIN(('📋 سجل الأصول'!H130-IF('📋 سجل الأصول'!I130="",0,'📋 سجل الأصول'!I130)),('📋 سجل الأصول'!H130-IF('📋 سجل الأصول'!I130="",0,'📋 سجل الأصول'!I130))*'📋 سجل الأصول'!J130/365*MAX(0,MIN(EOMONTH(DATE(2026,7,1),-1),IF('📋 سجل الأصول'!M130="",DATE(9999,12,31),'📋 سجل الأصول'!M130))-'📋 سجل الأصول'!G130+1))),0))</f>
        <v/>
      </c>
      <c r="N130" s="33" t="str">
        <f>IF('📋 سجل الأصول'!C130="","",IFERROR(MAX(0,MIN(('📋 سجل الأصول'!H130-IF('📋 سجل الأصول'!I130="",0,'📋 سجل الأصول'!I130)),('📋 سجل الأصول'!H130-IF('📋 سجل الأصول'!I130="",0,'📋 سجل الأصول'!I130))*'📋 سجل الأصول'!J130/365*MAX(0,MIN(EOMONTH(DATE(2026,8,1),0),IF('📋 سجل الأصول'!M130="",DATE(9999,12,31),'📋 سجل الأصول'!M130))-'📋 سجل الأصول'!G130+1))-MIN(('📋 سجل الأصول'!H130-IF('📋 سجل الأصول'!I130="",0,'📋 سجل الأصول'!I130)),('📋 سجل الأصول'!H130-IF('📋 سجل الأصول'!I130="",0,'📋 سجل الأصول'!I130))*'📋 سجل الأصول'!J130/365*MAX(0,MIN(EOMONTH(DATE(2026,8,1),-1),IF('📋 سجل الأصول'!M130="",DATE(9999,12,31),'📋 سجل الأصول'!M130))-'📋 سجل الأصول'!G130+1))),0))</f>
        <v/>
      </c>
      <c r="O130" s="33" t="str">
        <f>IF('📋 سجل الأصول'!C130="","",IFERROR(MAX(0,MIN(('📋 سجل الأصول'!H130-IF('📋 سجل الأصول'!I130="",0,'📋 سجل الأصول'!I130)),('📋 سجل الأصول'!H130-IF('📋 سجل الأصول'!I130="",0,'📋 سجل الأصول'!I130))*'📋 سجل الأصول'!J130/365*MAX(0,MIN(EOMONTH(DATE(2026,9,1),0),IF('📋 سجل الأصول'!M130="",DATE(9999,12,31),'📋 سجل الأصول'!M130))-'📋 سجل الأصول'!G130+1))-MIN(('📋 سجل الأصول'!H130-IF('📋 سجل الأصول'!I130="",0,'📋 سجل الأصول'!I130)),('📋 سجل الأصول'!H130-IF('📋 سجل الأصول'!I130="",0,'📋 سجل الأصول'!I130))*'📋 سجل الأصول'!J130/365*MAX(0,MIN(EOMONTH(DATE(2026,9,1),-1),IF('📋 سجل الأصول'!M130="",DATE(9999,12,31),'📋 سجل الأصول'!M130))-'📋 سجل الأصول'!G130+1))),0))</f>
        <v/>
      </c>
      <c r="P130" s="33" t="str">
        <f>IF('📋 سجل الأصول'!C130="","",IFERROR(MAX(0,MIN(('📋 سجل الأصول'!H130-IF('📋 سجل الأصول'!I130="",0,'📋 سجل الأصول'!I130)),('📋 سجل الأصول'!H130-IF('📋 سجل الأصول'!I130="",0,'📋 سجل الأصول'!I130))*'📋 سجل الأصول'!J130/365*MAX(0,MIN(EOMONTH(DATE(2026,10,1),0),IF('📋 سجل الأصول'!M130="",DATE(9999,12,31),'📋 سجل الأصول'!M130))-'📋 سجل الأصول'!G130+1))-MIN(('📋 سجل الأصول'!H130-IF('📋 سجل الأصول'!I130="",0,'📋 سجل الأصول'!I130)),('📋 سجل الأصول'!H130-IF('📋 سجل الأصول'!I130="",0,'📋 سجل الأصول'!I130))*'📋 سجل الأصول'!J130/365*MAX(0,MIN(EOMONTH(DATE(2026,10,1),-1),IF('📋 سجل الأصول'!M130="",DATE(9999,12,31),'📋 سجل الأصول'!M130))-'📋 سجل الأصول'!G130+1))),0))</f>
        <v/>
      </c>
      <c r="Q130" s="33" t="str">
        <f>IF('📋 سجل الأصول'!C130="","",IFERROR(MAX(0,MIN(('📋 سجل الأصول'!H130-IF('📋 سجل الأصول'!I130="",0,'📋 سجل الأصول'!I130)),('📋 سجل الأصول'!H130-IF('📋 سجل الأصول'!I130="",0,'📋 سجل الأصول'!I130))*'📋 سجل الأصول'!J130/365*MAX(0,MIN(EOMONTH(DATE(2026,11,1),0),IF('📋 سجل الأصول'!M130="",DATE(9999,12,31),'📋 سجل الأصول'!M130))-'📋 سجل الأصول'!G130+1))-MIN(('📋 سجل الأصول'!H130-IF('📋 سجل الأصول'!I130="",0,'📋 سجل الأصول'!I130)),('📋 سجل الأصول'!H130-IF('📋 سجل الأصول'!I130="",0,'📋 سجل الأصول'!I130))*'📋 سجل الأصول'!J130/365*MAX(0,MIN(EOMONTH(DATE(2026,11,1),-1),IF('📋 سجل الأصول'!M130="",DATE(9999,12,31),'📋 سجل الأصول'!M130))-'📋 سجل الأصول'!G130+1))),0))</f>
        <v/>
      </c>
      <c r="R130" s="33" t="str">
        <f>IF('📋 سجل الأصول'!C130="","",IFERROR(MAX(0,MIN(('📋 سجل الأصول'!H130-IF('📋 سجل الأصول'!I130="",0,'📋 سجل الأصول'!I130)),('📋 سجل الأصول'!H130-IF('📋 سجل الأصول'!I130="",0,'📋 سجل الأصول'!I130))*'📋 سجل الأصول'!J130/365*MAX(0,MIN(EOMONTH(DATE(2026,12,1),0),IF('📋 سجل الأصول'!M130="",DATE(9999,12,31),'📋 سجل الأصول'!M130))-'📋 سجل الأصول'!G130+1))-MIN(('📋 سجل الأصول'!H130-IF('📋 سجل الأصول'!I130="",0,'📋 سجل الأصول'!I130)),('📋 سجل الأصول'!H130-IF('📋 سجل الأصول'!I130="",0,'📋 سجل الأصول'!I130))*'📋 سجل الأصول'!J130/365*MAX(0,MIN(EOMONTH(DATE(2026,12,1),-1),IF('📋 سجل الأصول'!M130="",DATE(9999,12,31),'📋 سجل الأصول'!M130))-'📋 سجل الأصول'!G130+1))),0))</f>
        <v/>
      </c>
    </row>
    <row r="131" spans="1:18" ht="24.75" customHeight="1" x14ac:dyDescent="0.25">
      <c r="A131" s="18" t="str">
        <f>IF('📋 سجل الأصول'!C131="","",'📋 سجل الأصول'!A131)</f>
        <v/>
      </c>
      <c r="B131" s="18" t="str">
        <f>IF('📋 سجل الأصول'!C131="","",'📋 سجل الأصول'!B131)</f>
        <v/>
      </c>
      <c r="C131" s="36" t="str">
        <f>IF('📋 سجل الأصول'!C131="","",'📋 سجل الأصول'!C131)</f>
        <v/>
      </c>
      <c r="D131" s="18" t="str">
        <f>IF('📋 سجل الأصول'!C131="","",'📋 سجل الأصول'!E131)</f>
        <v/>
      </c>
      <c r="E131" s="37" t="str">
        <f>IF('📋 سجل الأصول'!C131="","",'📋 سجل الأصول'!G131)</f>
        <v/>
      </c>
      <c r="F131" s="25" t="str">
        <f>IF('📋 سجل الأصول'!C131="","",'📋 سجل الأصول'!H131)</f>
        <v/>
      </c>
      <c r="G131" s="25" t="str">
        <f>IF('📋 سجل الأصول'!C131="","",IFERROR(MAX(0,MIN(('📋 سجل الأصول'!H131-IF('📋 سجل الأصول'!I131="",0,'📋 سجل الأصول'!I131)),('📋 سجل الأصول'!H131-IF('📋 سجل الأصول'!I131="",0,'📋 سجل الأصول'!I131))*'📋 سجل الأصول'!J131/365*MAX(0,MIN(EOMONTH(DATE(2026,1,1),0),IF('📋 سجل الأصول'!M131="",DATE(9999,12,31),'📋 سجل الأصول'!M131))-'📋 سجل الأصول'!G131+1))-MIN(('📋 سجل الأصول'!H131-IF('📋 سجل الأصول'!I131="",0,'📋 سجل الأصول'!I131)),('📋 سجل الأصول'!H131-IF('📋 سجل الأصول'!I131="",0,'📋 سجل الأصول'!I131))*'📋 سجل الأصول'!J131/365*MAX(0,MIN(EOMONTH(DATE(2026,1,1),-1),IF('📋 سجل الأصول'!M131="",DATE(9999,12,31),'📋 سجل الأصول'!M131))-'📋 سجل الأصول'!G131+1))),0))</f>
        <v/>
      </c>
      <c r="H131" s="25" t="str">
        <f>IF('📋 سجل الأصول'!C131="","",IFERROR(MAX(0,MIN(('📋 سجل الأصول'!H131-IF('📋 سجل الأصول'!I131="",0,'📋 سجل الأصول'!I131)),('📋 سجل الأصول'!H131-IF('📋 سجل الأصول'!I131="",0,'📋 سجل الأصول'!I131))*'📋 سجل الأصول'!J131/365*MAX(0,MIN(EOMONTH(DATE(2026,2,1),0),IF('📋 سجل الأصول'!M131="",DATE(9999,12,31),'📋 سجل الأصول'!M131))-'📋 سجل الأصول'!G131+1))-MIN(('📋 سجل الأصول'!H131-IF('📋 سجل الأصول'!I131="",0,'📋 سجل الأصول'!I131)),('📋 سجل الأصول'!H131-IF('📋 سجل الأصول'!I131="",0,'📋 سجل الأصول'!I131))*'📋 سجل الأصول'!J131/365*MAX(0,MIN(EOMONTH(DATE(2026,2,1),-1),IF('📋 سجل الأصول'!M131="",DATE(9999,12,31),'📋 سجل الأصول'!M131))-'📋 سجل الأصول'!G131+1))),0))</f>
        <v/>
      </c>
      <c r="I131" s="25" t="str">
        <f>IF('📋 سجل الأصول'!C131="","",IFERROR(MAX(0,MIN(('📋 سجل الأصول'!H131-IF('📋 سجل الأصول'!I131="",0,'📋 سجل الأصول'!I131)),('📋 سجل الأصول'!H131-IF('📋 سجل الأصول'!I131="",0,'📋 سجل الأصول'!I131))*'📋 سجل الأصول'!J131/365*MAX(0,MIN(EOMONTH(DATE(2026,3,1),0),IF('📋 سجل الأصول'!M131="",DATE(9999,12,31),'📋 سجل الأصول'!M131))-'📋 سجل الأصول'!G131+1))-MIN(('📋 سجل الأصول'!H131-IF('📋 سجل الأصول'!I131="",0,'📋 سجل الأصول'!I131)),('📋 سجل الأصول'!H131-IF('📋 سجل الأصول'!I131="",0,'📋 سجل الأصول'!I131))*'📋 سجل الأصول'!J131/365*MAX(0,MIN(EOMONTH(DATE(2026,3,1),-1),IF('📋 سجل الأصول'!M131="",DATE(9999,12,31),'📋 سجل الأصول'!M131))-'📋 سجل الأصول'!G131+1))),0))</f>
        <v/>
      </c>
      <c r="J131" s="25" t="str">
        <f>IF('📋 سجل الأصول'!C131="","",IFERROR(MAX(0,MIN(('📋 سجل الأصول'!H131-IF('📋 سجل الأصول'!I131="",0,'📋 سجل الأصول'!I131)),('📋 سجل الأصول'!H131-IF('📋 سجل الأصول'!I131="",0,'📋 سجل الأصول'!I131))*'📋 سجل الأصول'!J131/365*MAX(0,MIN(EOMONTH(DATE(2026,4,1),0),IF('📋 سجل الأصول'!M131="",DATE(9999,12,31),'📋 سجل الأصول'!M131))-'📋 سجل الأصول'!G131+1))-MIN(('📋 سجل الأصول'!H131-IF('📋 سجل الأصول'!I131="",0,'📋 سجل الأصول'!I131)),('📋 سجل الأصول'!H131-IF('📋 سجل الأصول'!I131="",0,'📋 سجل الأصول'!I131))*'📋 سجل الأصول'!J131/365*MAX(0,MIN(EOMONTH(DATE(2026,4,1),-1),IF('📋 سجل الأصول'!M131="",DATE(9999,12,31),'📋 سجل الأصول'!M131))-'📋 سجل الأصول'!G131+1))),0))</f>
        <v/>
      </c>
      <c r="K131" s="25" t="str">
        <f>IF('📋 سجل الأصول'!C131="","",IFERROR(MAX(0,MIN(('📋 سجل الأصول'!H131-IF('📋 سجل الأصول'!I131="",0,'📋 سجل الأصول'!I131)),('📋 سجل الأصول'!H131-IF('📋 سجل الأصول'!I131="",0,'📋 سجل الأصول'!I131))*'📋 سجل الأصول'!J131/365*MAX(0,MIN(EOMONTH(DATE(2026,5,1),0),IF('📋 سجل الأصول'!M131="",DATE(9999,12,31),'📋 سجل الأصول'!M131))-'📋 سجل الأصول'!G131+1))-MIN(('📋 سجل الأصول'!H131-IF('📋 سجل الأصول'!I131="",0,'📋 سجل الأصول'!I131)),('📋 سجل الأصول'!H131-IF('📋 سجل الأصول'!I131="",0,'📋 سجل الأصول'!I131))*'📋 سجل الأصول'!J131/365*MAX(0,MIN(EOMONTH(DATE(2026,5,1),-1),IF('📋 سجل الأصول'!M131="",DATE(9999,12,31),'📋 سجل الأصول'!M131))-'📋 سجل الأصول'!G131+1))),0))</f>
        <v/>
      </c>
      <c r="L131" s="25" t="str">
        <f>IF('📋 سجل الأصول'!C131="","",IFERROR(MAX(0,MIN(('📋 سجل الأصول'!H131-IF('📋 سجل الأصول'!I131="",0,'📋 سجل الأصول'!I131)),('📋 سجل الأصول'!H131-IF('📋 سجل الأصول'!I131="",0,'📋 سجل الأصول'!I131))*'📋 سجل الأصول'!J131/365*MAX(0,MIN(EOMONTH(DATE(2026,6,1),0),IF('📋 سجل الأصول'!M131="",DATE(9999,12,31),'📋 سجل الأصول'!M131))-'📋 سجل الأصول'!G131+1))-MIN(('📋 سجل الأصول'!H131-IF('📋 سجل الأصول'!I131="",0,'📋 سجل الأصول'!I131)),('📋 سجل الأصول'!H131-IF('📋 سجل الأصول'!I131="",0,'📋 سجل الأصول'!I131))*'📋 سجل الأصول'!J131/365*MAX(0,MIN(EOMONTH(DATE(2026,6,1),-1),IF('📋 سجل الأصول'!M131="",DATE(9999,12,31),'📋 سجل الأصول'!M131))-'📋 سجل الأصول'!G131+1))),0))</f>
        <v/>
      </c>
      <c r="M131" s="25" t="str">
        <f>IF('📋 سجل الأصول'!C131="","",IFERROR(MAX(0,MIN(('📋 سجل الأصول'!H131-IF('📋 سجل الأصول'!I131="",0,'📋 سجل الأصول'!I131)),('📋 سجل الأصول'!H131-IF('📋 سجل الأصول'!I131="",0,'📋 سجل الأصول'!I131))*'📋 سجل الأصول'!J131/365*MAX(0,MIN(EOMONTH(DATE(2026,7,1),0),IF('📋 سجل الأصول'!M131="",DATE(9999,12,31),'📋 سجل الأصول'!M131))-'📋 سجل الأصول'!G131+1))-MIN(('📋 سجل الأصول'!H131-IF('📋 سجل الأصول'!I131="",0,'📋 سجل الأصول'!I131)),('📋 سجل الأصول'!H131-IF('📋 سجل الأصول'!I131="",0,'📋 سجل الأصول'!I131))*'📋 سجل الأصول'!J131/365*MAX(0,MIN(EOMONTH(DATE(2026,7,1),-1),IF('📋 سجل الأصول'!M131="",DATE(9999,12,31),'📋 سجل الأصول'!M131))-'📋 سجل الأصول'!G131+1))),0))</f>
        <v/>
      </c>
      <c r="N131" s="25" t="str">
        <f>IF('📋 سجل الأصول'!C131="","",IFERROR(MAX(0,MIN(('📋 سجل الأصول'!H131-IF('📋 سجل الأصول'!I131="",0,'📋 سجل الأصول'!I131)),('📋 سجل الأصول'!H131-IF('📋 سجل الأصول'!I131="",0,'📋 سجل الأصول'!I131))*'📋 سجل الأصول'!J131/365*MAX(0,MIN(EOMONTH(DATE(2026,8,1),0),IF('📋 سجل الأصول'!M131="",DATE(9999,12,31),'📋 سجل الأصول'!M131))-'📋 سجل الأصول'!G131+1))-MIN(('📋 سجل الأصول'!H131-IF('📋 سجل الأصول'!I131="",0,'📋 سجل الأصول'!I131)),('📋 سجل الأصول'!H131-IF('📋 سجل الأصول'!I131="",0,'📋 سجل الأصول'!I131))*'📋 سجل الأصول'!J131/365*MAX(0,MIN(EOMONTH(DATE(2026,8,1),-1),IF('📋 سجل الأصول'!M131="",DATE(9999,12,31),'📋 سجل الأصول'!M131))-'📋 سجل الأصول'!G131+1))),0))</f>
        <v/>
      </c>
      <c r="O131" s="25" t="str">
        <f>IF('📋 سجل الأصول'!C131="","",IFERROR(MAX(0,MIN(('📋 سجل الأصول'!H131-IF('📋 سجل الأصول'!I131="",0,'📋 سجل الأصول'!I131)),('📋 سجل الأصول'!H131-IF('📋 سجل الأصول'!I131="",0,'📋 سجل الأصول'!I131))*'📋 سجل الأصول'!J131/365*MAX(0,MIN(EOMONTH(DATE(2026,9,1),0),IF('📋 سجل الأصول'!M131="",DATE(9999,12,31),'📋 سجل الأصول'!M131))-'📋 سجل الأصول'!G131+1))-MIN(('📋 سجل الأصول'!H131-IF('📋 سجل الأصول'!I131="",0,'📋 سجل الأصول'!I131)),('📋 سجل الأصول'!H131-IF('📋 سجل الأصول'!I131="",0,'📋 سجل الأصول'!I131))*'📋 سجل الأصول'!J131/365*MAX(0,MIN(EOMONTH(DATE(2026,9,1),-1),IF('📋 سجل الأصول'!M131="",DATE(9999,12,31),'📋 سجل الأصول'!M131))-'📋 سجل الأصول'!G131+1))),0))</f>
        <v/>
      </c>
      <c r="P131" s="25" t="str">
        <f>IF('📋 سجل الأصول'!C131="","",IFERROR(MAX(0,MIN(('📋 سجل الأصول'!H131-IF('📋 سجل الأصول'!I131="",0,'📋 سجل الأصول'!I131)),('📋 سجل الأصول'!H131-IF('📋 سجل الأصول'!I131="",0,'📋 سجل الأصول'!I131))*'📋 سجل الأصول'!J131/365*MAX(0,MIN(EOMONTH(DATE(2026,10,1),0),IF('📋 سجل الأصول'!M131="",DATE(9999,12,31),'📋 سجل الأصول'!M131))-'📋 سجل الأصول'!G131+1))-MIN(('📋 سجل الأصول'!H131-IF('📋 سجل الأصول'!I131="",0,'📋 سجل الأصول'!I131)),('📋 سجل الأصول'!H131-IF('📋 سجل الأصول'!I131="",0,'📋 سجل الأصول'!I131))*'📋 سجل الأصول'!J131/365*MAX(0,MIN(EOMONTH(DATE(2026,10,1),-1),IF('📋 سجل الأصول'!M131="",DATE(9999,12,31),'📋 سجل الأصول'!M131))-'📋 سجل الأصول'!G131+1))),0))</f>
        <v/>
      </c>
      <c r="Q131" s="25" t="str">
        <f>IF('📋 سجل الأصول'!C131="","",IFERROR(MAX(0,MIN(('📋 سجل الأصول'!H131-IF('📋 سجل الأصول'!I131="",0,'📋 سجل الأصول'!I131)),('📋 سجل الأصول'!H131-IF('📋 سجل الأصول'!I131="",0,'📋 سجل الأصول'!I131))*'📋 سجل الأصول'!J131/365*MAX(0,MIN(EOMONTH(DATE(2026,11,1),0),IF('📋 سجل الأصول'!M131="",DATE(9999,12,31),'📋 سجل الأصول'!M131))-'📋 سجل الأصول'!G131+1))-MIN(('📋 سجل الأصول'!H131-IF('📋 سجل الأصول'!I131="",0,'📋 سجل الأصول'!I131)),('📋 سجل الأصول'!H131-IF('📋 سجل الأصول'!I131="",0,'📋 سجل الأصول'!I131))*'📋 سجل الأصول'!J131/365*MAX(0,MIN(EOMONTH(DATE(2026,11,1),-1),IF('📋 سجل الأصول'!M131="",DATE(9999,12,31),'📋 سجل الأصول'!M131))-'📋 سجل الأصول'!G131+1))),0))</f>
        <v/>
      </c>
      <c r="R131" s="25" t="str">
        <f>IF('📋 سجل الأصول'!C131="","",IFERROR(MAX(0,MIN(('📋 سجل الأصول'!H131-IF('📋 سجل الأصول'!I131="",0,'📋 سجل الأصول'!I131)),('📋 سجل الأصول'!H131-IF('📋 سجل الأصول'!I131="",0,'📋 سجل الأصول'!I131))*'📋 سجل الأصول'!J131/365*MAX(0,MIN(EOMONTH(DATE(2026,12,1),0),IF('📋 سجل الأصول'!M131="",DATE(9999,12,31),'📋 سجل الأصول'!M131))-'📋 سجل الأصول'!G131+1))-MIN(('📋 سجل الأصول'!H131-IF('📋 سجل الأصول'!I131="",0,'📋 سجل الأصول'!I131)),('📋 سجل الأصول'!H131-IF('📋 سجل الأصول'!I131="",0,'📋 سجل الأصول'!I131))*'📋 سجل الأصول'!J131/365*MAX(0,MIN(EOMONTH(DATE(2026,12,1),-1),IF('📋 سجل الأصول'!M131="",DATE(9999,12,31),'📋 سجل الأصول'!M131))-'📋 سجل الأصول'!G131+1))),0))</f>
        <v/>
      </c>
    </row>
    <row r="132" spans="1:18" ht="24.75" customHeight="1" x14ac:dyDescent="0.25">
      <c r="A132" s="26" t="str">
        <f>IF('📋 سجل الأصول'!C132="","",'📋 سجل الأصول'!A132)</f>
        <v/>
      </c>
      <c r="B132" s="26" t="str">
        <f>IF('📋 سجل الأصول'!C132="","",'📋 سجل الأصول'!B132)</f>
        <v/>
      </c>
      <c r="C132" s="38" t="str">
        <f>IF('📋 سجل الأصول'!C132="","",'📋 سجل الأصول'!C132)</f>
        <v/>
      </c>
      <c r="D132" s="26" t="str">
        <f>IF('📋 سجل الأصول'!C132="","",'📋 سجل الأصول'!E132)</f>
        <v/>
      </c>
      <c r="E132" s="39" t="str">
        <f>IF('📋 سجل الأصول'!C132="","",'📋 سجل الأصول'!G132)</f>
        <v/>
      </c>
      <c r="F132" s="33" t="str">
        <f>IF('📋 سجل الأصول'!C132="","",'📋 سجل الأصول'!H132)</f>
        <v/>
      </c>
      <c r="G132" s="33" t="str">
        <f>IF('📋 سجل الأصول'!C132="","",IFERROR(MAX(0,MIN(('📋 سجل الأصول'!H132-IF('📋 سجل الأصول'!I132="",0,'📋 سجل الأصول'!I132)),('📋 سجل الأصول'!H132-IF('📋 سجل الأصول'!I132="",0,'📋 سجل الأصول'!I132))*'📋 سجل الأصول'!J132/365*MAX(0,MIN(EOMONTH(DATE(2026,1,1),0),IF('📋 سجل الأصول'!M132="",DATE(9999,12,31),'📋 سجل الأصول'!M132))-'📋 سجل الأصول'!G132+1))-MIN(('📋 سجل الأصول'!H132-IF('📋 سجل الأصول'!I132="",0,'📋 سجل الأصول'!I132)),('📋 سجل الأصول'!H132-IF('📋 سجل الأصول'!I132="",0,'📋 سجل الأصول'!I132))*'📋 سجل الأصول'!J132/365*MAX(0,MIN(EOMONTH(DATE(2026,1,1),-1),IF('📋 سجل الأصول'!M132="",DATE(9999,12,31),'📋 سجل الأصول'!M132))-'📋 سجل الأصول'!G132+1))),0))</f>
        <v/>
      </c>
      <c r="H132" s="33" t="str">
        <f>IF('📋 سجل الأصول'!C132="","",IFERROR(MAX(0,MIN(('📋 سجل الأصول'!H132-IF('📋 سجل الأصول'!I132="",0,'📋 سجل الأصول'!I132)),('📋 سجل الأصول'!H132-IF('📋 سجل الأصول'!I132="",0,'📋 سجل الأصول'!I132))*'📋 سجل الأصول'!J132/365*MAX(0,MIN(EOMONTH(DATE(2026,2,1),0),IF('📋 سجل الأصول'!M132="",DATE(9999,12,31),'📋 سجل الأصول'!M132))-'📋 سجل الأصول'!G132+1))-MIN(('📋 سجل الأصول'!H132-IF('📋 سجل الأصول'!I132="",0,'📋 سجل الأصول'!I132)),('📋 سجل الأصول'!H132-IF('📋 سجل الأصول'!I132="",0,'📋 سجل الأصول'!I132))*'📋 سجل الأصول'!J132/365*MAX(0,MIN(EOMONTH(DATE(2026,2,1),-1),IF('📋 سجل الأصول'!M132="",DATE(9999,12,31),'📋 سجل الأصول'!M132))-'📋 سجل الأصول'!G132+1))),0))</f>
        <v/>
      </c>
      <c r="I132" s="33" t="str">
        <f>IF('📋 سجل الأصول'!C132="","",IFERROR(MAX(0,MIN(('📋 سجل الأصول'!H132-IF('📋 سجل الأصول'!I132="",0,'📋 سجل الأصول'!I132)),('📋 سجل الأصول'!H132-IF('📋 سجل الأصول'!I132="",0,'📋 سجل الأصول'!I132))*'📋 سجل الأصول'!J132/365*MAX(0,MIN(EOMONTH(DATE(2026,3,1),0),IF('📋 سجل الأصول'!M132="",DATE(9999,12,31),'📋 سجل الأصول'!M132))-'📋 سجل الأصول'!G132+1))-MIN(('📋 سجل الأصول'!H132-IF('📋 سجل الأصول'!I132="",0,'📋 سجل الأصول'!I132)),('📋 سجل الأصول'!H132-IF('📋 سجل الأصول'!I132="",0,'📋 سجل الأصول'!I132))*'📋 سجل الأصول'!J132/365*MAX(0,MIN(EOMONTH(DATE(2026,3,1),-1),IF('📋 سجل الأصول'!M132="",DATE(9999,12,31),'📋 سجل الأصول'!M132))-'📋 سجل الأصول'!G132+1))),0))</f>
        <v/>
      </c>
      <c r="J132" s="33" t="str">
        <f>IF('📋 سجل الأصول'!C132="","",IFERROR(MAX(0,MIN(('📋 سجل الأصول'!H132-IF('📋 سجل الأصول'!I132="",0,'📋 سجل الأصول'!I132)),('📋 سجل الأصول'!H132-IF('📋 سجل الأصول'!I132="",0,'📋 سجل الأصول'!I132))*'📋 سجل الأصول'!J132/365*MAX(0,MIN(EOMONTH(DATE(2026,4,1),0),IF('📋 سجل الأصول'!M132="",DATE(9999,12,31),'📋 سجل الأصول'!M132))-'📋 سجل الأصول'!G132+1))-MIN(('📋 سجل الأصول'!H132-IF('📋 سجل الأصول'!I132="",0,'📋 سجل الأصول'!I132)),('📋 سجل الأصول'!H132-IF('📋 سجل الأصول'!I132="",0,'📋 سجل الأصول'!I132))*'📋 سجل الأصول'!J132/365*MAX(0,MIN(EOMONTH(DATE(2026,4,1),-1),IF('📋 سجل الأصول'!M132="",DATE(9999,12,31),'📋 سجل الأصول'!M132))-'📋 سجل الأصول'!G132+1))),0))</f>
        <v/>
      </c>
      <c r="K132" s="33" t="str">
        <f>IF('📋 سجل الأصول'!C132="","",IFERROR(MAX(0,MIN(('📋 سجل الأصول'!H132-IF('📋 سجل الأصول'!I132="",0,'📋 سجل الأصول'!I132)),('📋 سجل الأصول'!H132-IF('📋 سجل الأصول'!I132="",0,'📋 سجل الأصول'!I132))*'📋 سجل الأصول'!J132/365*MAX(0,MIN(EOMONTH(DATE(2026,5,1),0),IF('📋 سجل الأصول'!M132="",DATE(9999,12,31),'📋 سجل الأصول'!M132))-'📋 سجل الأصول'!G132+1))-MIN(('📋 سجل الأصول'!H132-IF('📋 سجل الأصول'!I132="",0,'📋 سجل الأصول'!I132)),('📋 سجل الأصول'!H132-IF('📋 سجل الأصول'!I132="",0,'📋 سجل الأصول'!I132))*'📋 سجل الأصول'!J132/365*MAX(0,MIN(EOMONTH(DATE(2026,5,1),-1),IF('📋 سجل الأصول'!M132="",DATE(9999,12,31),'📋 سجل الأصول'!M132))-'📋 سجل الأصول'!G132+1))),0))</f>
        <v/>
      </c>
      <c r="L132" s="33" t="str">
        <f>IF('📋 سجل الأصول'!C132="","",IFERROR(MAX(0,MIN(('📋 سجل الأصول'!H132-IF('📋 سجل الأصول'!I132="",0,'📋 سجل الأصول'!I132)),('📋 سجل الأصول'!H132-IF('📋 سجل الأصول'!I132="",0,'📋 سجل الأصول'!I132))*'📋 سجل الأصول'!J132/365*MAX(0,MIN(EOMONTH(DATE(2026,6,1),0),IF('📋 سجل الأصول'!M132="",DATE(9999,12,31),'📋 سجل الأصول'!M132))-'📋 سجل الأصول'!G132+1))-MIN(('📋 سجل الأصول'!H132-IF('📋 سجل الأصول'!I132="",0,'📋 سجل الأصول'!I132)),('📋 سجل الأصول'!H132-IF('📋 سجل الأصول'!I132="",0,'📋 سجل الأصول'!I132))*'📋 سجل الأصول'!J132/365*MAX(0,MIN(EOMONTH(DATE(2026,6,1),-1),IF('📋 سجل الأصول'!M132="",DATE(9999,12,31),'📋 سجل الأصول'!M132))-'📋 سجل الأصول'!G132+1))),0))</f>
        <v/>
      </c>
      <c r="M132" s="33" t="str">
        <f>IF('📋 سجل الأصول'!C132="","",IFERROR(MAX(0,MIN(('📋 سجل الأصول'!H132-IF('📋 سجل الأصول'!I132="",0,'📋 سجل الأصول'!I132)),('📋 سجل الأصول'!H132-IF('📋 سجل الأصول'!I132="",0,'📋 سجل الأصول'!I132))*'📋 سجل الأصول'!J132/365*MAX(0,MIN(EOMONTH(DATE(2026,7,1),0),IF('📋 سجل الأصول'!M132="",DATE(9999,12,31),'📋 سجل الأصول'!M132))-'📋 سجل الأصول'!G132+1))-MIN(('📋 سجل الأصول'!H132-IF('📋 سجل الأصول'!I132="",0,'📋 سجل الأصول'!I132)),('📋 سجل الأصول'!H132-IF('📋 سجل الأصول'!I132="",0,'📋 سجل الأصول'!I132))*'📋 سجل الأصول'!J132/365*MAX(0,MIN(EOMONTH(DATE(2026,7,1),-1),IF('📋 سجل الأصول'!M132="",DATE(9999,12,31),'📋 سجل الأصول'!M132))-'📋 سجل الأصول'!G132+1))),0))</f>
        <v/>
      </c>
      <c r="N132" s="33" t="str">
        <f>IF('📋 سجل الأصول'!C132="","",IFERROR(MAX(0,MIN(('📋 سجل الأصول'!H132-IF('📋 سجل الأصول'!I132="",0,'📋 سجل الأصول'!I132)),('📋 سجل الأصول'!H132-IF('📋 سجل الأصول'!I132="",0,'📋 سجل الأصول'!I132))*'📋 سجل الأصول'!J132/365*MAX(0,MIN(EOMONTH(DATE(2026,8,1),0),IF('📋 سجل الأصول'!M132="",DATE(9999,12,31),'📋 سجل الأصول'!M132))-'📋 سجل الأصول'!G132+1))-MIN(('📋 سجل الأصول'!H132-IF('📋 سجل الأصول'!I132="",0,'📋 سجل الأصول'!I132)),('📋 سجل الأصول'!H132-IF('📋 سجل الأصول'!I132="",0,'📋 سجل الأصول'!I132))*'📋 سجل الأصول'!J132/365*MAX(0,MIN(EOMONTH(DATE(2026,8,1),-1),IF('📋 سجل الأصول'!M132="",DATE(9999,12,31),'📋 سجل الأصول'!M132))-'📋 سجل الأصول'!G132+1))),0))</f>
        <v/>
      </c>
      <c r="O132" s="33" t="str">
        <f>IF('📋 سجل الأصول'!C132="","",IFERROR(MAX(0,MIN(('📋 سجل الأصول'!H132-IF('📋 سجل الأصول'!I132="",0,'📋 سجل الأصول'!I132)),('📋 سجل الأصول'!H132-IF('📋 سجل الأصول'!I132="",0,'📋 سجل الأصول'!I132))*'📋 سجل الأصول'!J132/365*MAX(0,MIN(EOMONTH(DATE(2026,9,1),0),IF('📋 سجل الأصول'!M132="",DATE(9999,12,31),'📋 سجل الأصول'!M132))-'📋 سجل الأصول'!G132+1))-MIN(('📋 سجل الأصول'!H132-IF('📋 سجل الأصول'!I132="",0,'📋 سجل الأصول'!I132)),('📋 سجل الأصول'!H132-IF('📋 سجل الأصول'!I132="",0,'📋 سجل الأصول'!I132))*'📋 سجل الأصول'!J132/365*MAX(0,MIN(EOMONTH(DATE(2026,9,1),-1),IF('📋 سجل الأصول'!M132="",DATE(9999,12,31),'📋 سجل الأصول'!M132))-'📋 سجل الأصول'!G132+1))),0))</f>
        <v/>
      </c>
      <c r="P132" s="33" t="str">
        <f>IF('📋 سجل الأصول'!C132="","",IFERROR(MAX(0,MIN(('📋 سجل الأصول'!H132-IF('📋 سجل الأصول'!I132="",0,'📋 سجل الأصول'!I132)),('📋 سجل الأصول'!H132-IF('📋 سجل الأصول'!I132="",0,'📋 سجل الأصول'!I132))*'📋 سجل الأصول'!J132/365*MAX(0,MIN(EOMONTH(DATE(2026,10,1),0),IF('📋 سجل الأصول'!M132="",DATE(9999,12,31),'📋 سجل الأصول'!M132))-'📋 سجل الأصول'!G132+1))-MIN(('📋 سجل الأصول'!H132-IF('📋 سجل الأصول'!I132="",0,'📋 سجل الأصول'!I132)),('📋 سجل الأصول'!H132-IF('📋 سجل الأصول'!I132="",0,'📋 سجل الأصول'!I132))*'📋 سجل الأصول'!J132/365*MAX(0,MIN(EOMONTH(DATE(2026,10,1),-1),IF('📋 سجل الأصول'!M132="",DATE(9999,12,31),'📋 سجل الأصول'!M132))-'📋 سجل الأصول'!G132+1))),0))</f>
        <v/>
      </c>
      <c r="Q132" s="33" t="str">
        <f>IF('📋 سجل الأصول'!C132="","",IFERROR(MAX(0,MIN(('📋 سجل الأصول'!H132-IF('📋 سجل الأصول'!I132="",0,'📋 سجل الأصول'!I132)),('📋 سجل الأصول'!H132-IF('📋 سجل الأصول'!I132="",0,'📋 سجل الأصول'!I132))*'📋 سجل الأصول'!J132/365*MAX(0,MIN(EOMONTH(DATE(2026,11,1),0),IF('📋 سجل الأصول'!M132="",DATE(9999,12,31),'📋 سجل الأصول'!M132))-'📋 سجل الأصول'!G132+1))-MIN(('📋 سجل الأصول'!H132-IF('📋 سجل الأصول'!I132="",0,'📋 سجل الأصول'!I132)),('📋 سجل الأصول'!H132-IF('📋 سجل الأصول'!I132="",0,'📋 سجل الأصول'!I132))*'📋 سجل الأصول'!J132/365*MAX(0,MIN(EOMONTH(DATE(2026,11,1),-1),IF('📋 سجل الأصول'!M132="",DATE(9999,12,31),'📋 سجل الأصول'!M132))-'📋 سجل الأصول'!G132+1))),0))</f>
        <v/>
      </c>
      <c r="R132" s="33" t="str">
        <f>IF('📋 سجل الأصول'!C132="","",IFERROR(MAX(0,MIN(('📋 سجل الأصول'!H132-IF('📋 سجل الأصول'!I132="",0,'📋 سجل الأصول'!I132)),('📋 سجل الأصول'!H132-IF('📋 سجل الأصول'!I132="",0,'📋 سجل الأصول'!I132))*'📋 سجل الأصول'!J132/365*MAX(0,MIN(EOMONTH(DATE(2026,12,1),0),IF('📋 سجل الأصول'!M132="",DATE(9999,12,31),'📋 سجل الأصول'!M132))-'📋 سجل الأصول'!G132+1))-MIN(('📋 سجل الأصول'!H132-IF('📋 سجل الأصول'!I132="",0,'📋 سجل الأصول'!I132)),('📋 سجل الأصول'!H132-IF('📋 سجل الأصول'!I132="",0,'📋 سجل الأصول'!I132))*'📋 سجل الأصول'!J132/365*MAX(0,MIN(EOMONTH(DATE(2026,12,1),-1),IF('📋 سجل الأصول'!M132="",DATE(9999,12,31),'📋 سجل الأصول'!M132))-'📋 سجل الأصول'!G132+1))),0))</f>
        <v/>
      </c>
    </row>
    <row r="133" spans="1:18" ht="24.75" customHeight="1" x14ac:dyDescent="0.25">
      <c r="A133" s="18" t="str">
        <f>IF('📋 سجل الأصول'!C133="","",'📋 سجل الأصول'!A133)</f>
        <v/>
      </c>
      <c r="B133" s="18" t="str">
        <f>IF('📋 سجل الأصول'!C133="","",'📋 سجل الأصول'!B133)</f>
        <v/>
      </c>
      <c r="C133" s="36" t="str">
        <f>IF('📋 سجل الأصول'!C133="","",'📋 سجل الأصول'!C133)</f>
        <v/>
      </c>
      <c r="D133" s="18" t="str">
        <f>IF('📋 سجل الأصول'!C133="","",'📋 سجل الأصول'!E133)</f>
        <v/>
      </c>
      <c r="E133" s="37" t="str">
        <f>IF('📋 سجل الأصول'!C133="","",'📋 سجل الأصول'!G133)</f>
        <v/>
      </c>
      <c r="F133" s="25" t="str">
        <f>IF('📋 سجل الأصول'!C133="","",'📋 سجل الأصول'!H133)</f>
        <v/>
      </c>
      <c r="G133" s="25" t="str">
        <f>IF('📋 سجل الأصول'!C133="","",IFERROR(MAX(0,MIN(('📋 سجل الأصول'!H133-IF('📋 سجل الأصول'!I133="",0,'📋 سجل الأصول'!I133)),('📋 سجل الأصول'!H133-IF('📋 سجل الأصول'!I133="",0,'📋 سجل الأصول'!I133))*'📋 سجل الأصول'!J133/365*MAX(0,MIN(EOMONTH(DATE(2026,1,1),0),IF('📋 سجل الأصول'!M133="",DATE(9999,12,31),'📋 سجل الأصول'!M133))-'📋 سجل الأصول'!G133+1))-MIN(('📋 سجل الأصول'!H133-IF('📋 سجل الأصول'!I133="",0,'📋 سجل الأصول'!I133)),('📋 سجل الأصول'!H133-IF('📋 سجل الأصول'!I133="",0,'📋 سجل الأصول'!I133))*'📋 سجل الأصول'!J133/365*MAX(0,MIN(EOMONTH(DATE(2026,1,1),-1),IF('📋 سجل الأصول'!M133="",DATE(9999,12,31),'📋 سجل الأصول'!M133))-'📋 سجل الأصول'!G133+1))),0))</f>
        <v/>
      </c>
      <c r="H133" s="25" t="str">
        <f>IF('📋 سجل الأصول'!C133="","",IFERROR(MAX(0,MIN(('📋 سجل الأصول'!H133-IF('📋 سجل الأصول'!I133="",0,'📋 سجل الأصول'!I133)),('📋 سجل الأصول'!H133-IF('📋 سجل الأصول'!I133="",0,'📋 سجل الأصول'!I133))*'📋 سجل الأصول'!J133/365*MAX(0,MIN(EOMONTH(DATE(2026,2,1),0),IF('📋 سجل الأصول'!M133="",DATE(9999,12,31),'📋 سجل الأصول'!M133))-'📋 سجل الأصول'!G133+1))-MIN(('📋 سجل الأصول'!H133-IF('📋 سجل الأصول'!I133="",0,'📋 سجل الأصول'!I133)),('📋 سجل الأصول'!H133-IF('📋 سجل الأصول'!I133="",0,'📋 سجل الأصول'!I133))*'📋 سجل الأصول'!J133/365*MAX(0,MIN(EOMONTH(DATE(2026,2,1),-1),IF('📋 سجل الأصول'!M133="",DATE(9999,12,31),'📋 سجل الأصول'!M133))-'📋 سجل الأصول'!G133+1))),0))</f>
        <v/>
      </c>
      <c r="I133" s="25" t="str">
        <f>IF('📋 سجل الأصول'!C133="","",IFERROR(MAX(0,MIN(('📋 سجل الأصول'!H133-IF('📋 سجل الأصول'!I133="",0,'📋 سجل الأصول'!I133)),('📋 سجل الأصول'!H133-IF('📋 سجل الأصول'!I133="",0,'📋 سجل الأصول'!I133))*'📋 سجل الأصول'!J133/365*MAX(0,MIN(EOMONTH(DATE(2026,3,1),0),IF('📋 سجل الأصول'!M133="",DATE(9999,12,31),'📋 سجل الأصول'!M133))-'📋 سجل الأصول'!G133+1))-MIN(('📋 سجل الأصول'!H133-IF('📋 سجل الأصول'!I133="",0,'📋 سجل الأصول'!I133)),('📋 سجل الأصول'!H133-IF('📋 سجل الأصول'!I133="",0,'📋 سجل الأصول'!I133))*'📋 سجل الأصول'!J133/365*MAX(0,MIN(EOMONTH(DATE(2026,3,1),-1),IF('📋 سجل الأصول'!M133="",DATE(9999,12,31),'📋 سجل الأصول'!M133))-'📋 سجل الأصول'!G133+1))),0))</f>
        <v/>
      </c>
      <c r="J133" s="25" t="str">
        <f>IF('📋 سجل الأصول'!C133="","",IFERROR(MAX(0,MIN(('📋 سجل الأصول'!H133-IF('📋 سجل الأصول'!I133="",0,'📋 سجل الأصول'!I133)),('📋 سجل الأصول'!H133-IF('📋 سجل الأصول'!I133="",0,'📋 سجل الأصول'!I133))*'📋 سجل الأصول'!J133/365*MAX(0,MIN(EOMONTH(DATE(2026,4,1),0),IF('📋 سجل الأصول'!M133="",DATE(9999,12,31),'📋 سجل الأصول'!M133))-'📋 سجل الأصول'!G133+1))-MIN(('📋 سجل الأصول'!H133-IF('📋 سجل الأصول'!I133="",0,'📋 سجل الأصول'!I133)),('📋 سجل الأصول'!H133-IF('📋 سجل الأصول'!I133="",0,'📋 سجل الأصول'!I133))*'📋 سجل الأصول'!J133/365*MAX(0,MIN(EOMONTH(DATE(2026,4,1),-1),IF('📋 سجل الأصول'!M133="",DATE(9999,12,31),'📋 سجل الأصول'!M133))-'📋 سجل الأصول'!G133+1))),0))</f>
        <v/>
      </c>
      <c r="K133" s="25" t="str">
        <f>IF('📋 سجل الأصول'!C133="","",IFERROR(MAX(0,MIN(('📋 سجل الأصول'!H133-IF('📋 سجل الأصول'!I133="",0,'📋 سجل الأصول'!I133)),('📋 سجل الأصول'!H133-IF('📋 سجل الأصول'!I133="",0,'📋 سجل الأصول'!I133))*'📋 سجل الأصول'!J133/365*MAX(0,MIN(EOMONTH(DATE(2026,5,1),0),IF('📋 سجل الأصول'!M133="",DATE(9999,12,31),'📋 سجل الأصول'!M133))-'📋 سجل الأصول'!G133+1))-MIN(('📋 سجل الأصول'!H133-IF('📋 سجل الأصول'!I133="",0,'📋 سجل الأصول'!I133)),('📋 سجل الأصول'!H133-IF('📋 سجل الأصول'!I133="",0,'📋 سجل الأصول'!I133))*'📋 سجل الأصول'!J133/365*MAX(0,MIN(EOMONTH(DATE(2026,5,1),-1),IF('📋 سجل الأصول'!M133="",DATE(9999,12,31),'📋 سجل الأصول'!M133))-'📋 سجل الأصول'!G133+1))),0))</f>
        <v/>
      </c>
      <c r="L133" s="25" t="str">
        <f>IF('📋 سجل الأصول'!C133="","",IFERROR(MAX(0,MIN(('📋 سجل الأصول'!H133-IF('📋 سجل الأصول'!I133="",0,'📋 سجل الأصول'!I133)),('📋 سجل الأصول'!H133-IF('📋 سجل الأصول'!I133="",0,'📋 سجل الأصول'!I133))*'📋 سجل الأصول'!J133/365*MAX(0,MIN(EOMONTH(DATE(2026,6,1),0),IF('📋 سجل الأصول'!M133="",DATE(9999,12,31),'📋 سجل الأصول'!M133))-'📋 سجل الأصول'!G133+1))-MIN(('📋 سجل الأصول'!H133-IF('📋 سجل الأصول'!I133="",0,'📋 سجل الأصول'!I133)),('📋 سجل الأصول'!H133-IF('📋 سجل الأصول'!I133="",0,'📋 سجل الأصول'!I133))*'📋 سجل الأصول'!J133/365*MAX(0,MIN(EOMONTH(DATE(2026,6,1),-1),IF('📋 سجل الأصول'!M133="",DATE(9999,12,31),'📋 سجل الأصول'!M133))-'📋 سجل الأصول'!G133+1))),0))</f>
        <v/>
      </c>
      <c r="M133" s="25" t="str">
        <f>IF('📋 سجل الأصول'!C133="","",IFERROR(MAX(0,MIN(('📋 سجل الأصول'!H133-IF('📋 سجل الأصول'!I133="",0,'📋 سجل الأصول'!I133)),('📋 سجل الأصول'!H133-IF('📋 سجل الأصول'!I133="",0,'📋 سجل الأصول'!I133))*'📋 سجل الأصول'!J133/365*MAX(0,MIN(EOMONTH(DATE(2026,7,1),0),IF('📋 سجل الأصول'!M133="",DATE(9999,12,31),'📋 سجل الأصول'!M133))-'📋 سجل الأصول'!G133+1))-MIN(('📋 سجل الأصول'!H133-IF('📋 سجل الأصول'!I133="",0,'📋 سجل الأصول'!I133)),('📋 سجل الأصول'!H133-IF('📋 سجل الأصول'!I133="",0,'📋 سجل الأصول'!I133))*'📋 سجل الأصول'!J133/365*MAX(0,MIN(EOMONTH(DATE(2026,7,1),-1),IF('📋 سجل الأصول'!M133="",DATE(9999,12,31),'📋 سجل الأصول'!M133))-'📋 سجل الأصول'!G133+1))),0))</f>
        <v/>
      </c>
      <c r="N133" s="25" t="str">
        <f>IF('📋 سجل الأصول'!C133="","",IFERROR(MAX(0,MIN(('📋 سجل الأصول'!H133-IF('📋 سجل الأصول'!I133="",0,'📋 سجل الأصول'!I133)),('📋 سجل الأصول'!H133-IF('📋 سجل الأصول'!I133="",0,'📋 سجل الأصول'!I133))*'📋 سجل الأصول'!J133/365*MAX(0,MIN(EOMONTH(DATE(2026,8,1),0),IF('📋 سجل الأصول'!M133="",DATE(9999,12,31),'📋 سجل الأصول'!M133))-'📋 سجل الأصول'!G133+1))-MIN(('📋 سجل الأصول'!H133-IF('📋 سجل الأصول'!I133="",0,'📋 سجل الأصول'!I133)),('📋 سجل الأصول'!H133-IF('📋 سجل الأصول'!I133="",0,'📋 سجل الأصول'!I133))*'📋 سجل الأصول'!J133/365*MAX(0,MIN(EOMONTH(DATE(2026,8,1),-1),IF('📋 سجل الأصول'!M133="",DATE(9999,12,31),'📋 سجل الأصول'!M133))-'📋 سجل الأصول'!G133+1))),0))</f>
        <v/>
      </c>
      <c r="O133" s="25" t="str">
        <f>IF('📋 سجل الأصول'!C133="","",IFERROR(MAX(0,MIN(('📋 سجل الأصول'!H133-IF('📋 سجل الأصول'!I133="",0,'📋 سجل الأصول'!I133)),('📋 سجل الأصول'!H133-IF('📋 سجل الأصول'!I133="",0,'📋 سجل الأصول'!I133))*'📋 سجل الأصول'!J133/365*MAX(0,MIN(EOMONTH(DATE(2026,9,1),0),IF('📋 سجل الأصول'!M133="",DATE(9999,12,31),'📋 سجل الأصول'!M133))-'📋 سجل الأصول'!G133+1))-MIN(('📋 سجل الأصول'!H133-IF('📋 سجل الأصول'!I133="",0,'📋 سجل الأصول'!I133)),('📋 سجل الأصول'!H133-IF('📋 سجل الأصول'!I133="",0,'📋 سجل الأصول'!I133))*'📋 سجل الأصول'!J133/365*MAX(0,MIN(EOMONTH(DATE(2026,9,1),-1),IF('📋 سجل الأصول'!M133="",DATE(9999,12,31),'📋 سجل الأصول'!M133))-'📋 سجل الأصول'!G133+1))),0))</f>
        <v/>
      </c>
      <c r="P133" s="25" t="str">
        <f>IF('📋 سجل الأصول'!C133="","",IFERROR(MAX(0,MIN(('📋 سجل الأصول'!H133-IF('📋 سجل الأصول'!I133="",0,'📋 سجل الأصول'!I133)),('📋 سجل الأصول'!H133-IF('📋 سجل الأصول'!I133="",0,'📋 سجل الأصول'!I133))*'📋 سجل الأصول'!J133/365*MAX(0,MIN(EOMONTH(DATE(2026,10,1),0),IF('📋 سجل الأصول'!M133="",DATE(9999,12,31),'📋 سجل الأصول'!M133))-'📋 سجل الأصول'!G133+1))-MIN(('📋 سجل الأصول'!H133-IF('📋 سجل الأصول'!I133="",0,'📋 سجل الأصول'!I133)),('📋 سجل الأصول'!H133-IF('📋 سجل الأصول'!I133="",0,'📋 سجل الأصول'!I133))*'📋 سجل الأصول'!J133/365*MAX(0,MIN(EOMONTH(DATE(2026,10,1),-1),IF('📋 سجل الأصول'!M133="",DATE(9999,12,31),'📋 سجل الأصول'!M133))-'📋 سجل الأصول'!G133+1))),0))</f>
        <v/>
      </c>
      <c r="Q133" s="25" t="str">
        <f>IF('📋 سجل الأصول'!C133="","",IFERROR(MAX(0,MIN(('📋 سجل الأصول'!H133-IF('📋 سجل الأصول'!I133="",0,'📋 سجل الأصول'!I133)),('📋 سجل الأصول'!H133-IF('📋 سجل الأصول'!I133="",0,'📋 سجل الأصول'!I133))*'📋 سجل الأصول'!J133/365*MAX(0,MIN(EOMONTH(DATE(2026,11,1),0),IF('📋 سجل الأصول'!M133="",DATE(9999,12,31),'📋 سجل الأصول'!M133))-'📋 سجل الأصول'!G133+1))-MIN(('📋 سجل الأصول'!H133-IF('📋 سجل الأصول'!I133="",0,'📋 سجل الأصول'!I133)),('📋 سجل الأصول'!H133-IF('📋 سجل الأصول'!I133="",0,'📋 سجل الأصول'!I133))*'📋 سجل الأصول'!J133/365*MAX(0,MIN(EOMONTH(DATE(2026,11,1),-1),IF('📋 سجل الأصول'!M133="",DATE(9999,12,31),'📋 سجل الأصول'!M133))-'📋 سجل الأصول'!G133+1))),0))</f>
        <v/>
      </c>
      <c r="R133" s="25" t="str">
        <f>IF('📋 سجل الأصول'!C133="","",IFERROR(MAX(0,MIN(('📋 سجل الأصول'!H133-IF('📋 سجل الأصول'!I133="",0,'📋 سجل الأصول'!I133)),('📋 سجل الأصول'!H133-IF('📋 سجل الأصول'!I133="",0,'📋 سجل الأصول'!I133))*'📋 سجل الأصول'!J133/365*MAX(0,MIN(EOMONTH(DATE(2026,12,1),0),IF('📋 سجل الأصول'!M133="",DATE(9999,12,31),'📋 سجل الأصول'!M133))-'📋 سجل الأصول'!G133+1))-MIN(('📋 سجل الأصول'!H133-IF('📋 سجل الأصول'!I133="",0,'📋 سجل الأصول'!I133)),('📋 سجل الأصول'!H133-IF('📋 سجل الأصول'!I133="",0,'📋 سجل الأصول'!I133))*'📋 سجل الأصول'!J133/365*MAX(0,MIN(EOMONTH(DATE(2026,12,1),-1),IF('📋 سجل الأصول'!M133="",DATE(9999,12,31),'📋 سجل الأصول'!M133))-'📋 سجل الأصول'!G133+1))),0))</f>
        <v/>
      </c>
    </row>
    <row r="134" spans="1:18" ht="24.75" customHeight="1" x14ac:dyDescent="0.25">
      <c r="A134" s="26" t="str">
        <f>IF('📋 سجل الأصول'!C134="","",'📋 سجل الأصول'!A134)</f>
        <v/>
      </c>
      <c r="B134" s="26" t="str">
        <f>IF('📋 سجل الأصول'!C134="","",'📋 سجل الأصول'!B134)</f>
        <v/>
      </c>
      <c r="C134" s="38" t="str">
        <f>IF('📋 سجل الأصول'!C134="","",'📋 سجل الأصول'!C134)</f>
        <v/>
      </c>
      <c r="D134" s="26" t="str">
        <f>IF('📋 سجل الأصول'!C134="","",'📋 سجل الأصول'!E134)</f>
        <v/>
      </c>
      <c r="E134" s="39" t="str">
        <f>IF('📋 سجل الأصول'!C134="","",'📋 سجل الأصول'!G134)</f>
        <v/>
      </c>
      <c r="F134" s="33" t="str">
        <f>IF('📋 سجل الأصول'!C134="","",'📋 سجل الأصول'!H134)</f>
        <v/>
      </c>
      <c r="G134" s="33" t="str">
        <f>IF('📋 سجل الأصول'!C134="","",IFERROR(MAX(0,MIN(('📋 سجل الأصول'!H134-IF('📋 سجل الأصول'!I134="",0,'📋 سجل الأصول'!I134)),('📋 سجل الأصول'!H134-IF('📋 سجل الأصول'!I134="",0,'📋 سجل الأصول'!I134))*'📋 سجل الأصول'!J134/365*MAX(0,MIN(EOMONTH(DATE(2026,1,1),0),IF('📋 سجل الأصول'!M134="",DATE(9999,12,31),'📋 سجل الأصول'!M134))-'📋 سجل الأصول'!G134+1))-MIN(('📋 سجل الأصول'!H134-IF('📋 سجل الأصول'!I134="",0,'📋 سجل الأصول'!I134)),('📋 سجل الأصول'!H134-IF('📋 سجل الأصول'!I134="",0,'📋 سجل الأصول'!I134))*'📋 سجل الأصول'!J134/365*MAX(0,MIN(EOMONTH(DATE(2026,1,1),-1),IF('📋 سجل الأصول'!M134="",DATE(9999,12,31),'📋 سجل الأصول'!M134))-'📋 سجل الأصول'!G134+1))),0))</f>
        <v/>
      </c>
      <c r="H134" s="33" t="str">
        <f>IF('📋 سجل الأصول'!C134="","",IFERROR(MAX(0,MIN(('📋 سجل الأصول'!H134-IF('📋 سجل الأصول'!I134="",0,'📋 سجل الأصول'!I134)),('📋 سجل الأصول'!H134-IF('📋 سجل الأصول'!I134="",0,'📋 سجل الأصول'!I134))*'📋 سجل الأصول'!J134/365*MAX(0,MIN(EOMONTH(DATE(2026,2,1),0),IF('📋 سجل الأصول'!M134="",DATE(9999,12,31),'📋 سجل الأصول'!M134))-'📋 سجل الأصول'!G134+1))-MIN(('📋 سجل الأصول'!H134-IF('📋 سجل الأصول'!I134="",0,'📋 سجل الأصول'!I134)),('📋 سجل الأصول'!H134-IF('📋 سجل الأصول'!I134="",0,'📋 سجل الأصول'!I134))*'📋 سجل الأصول'!J134/365*MAX(0,MIN(EOMONTH(DATE(2026,2,1),-1),IF('📋 سجل الأصول'!M134="",DATE(9999,12,31),'📋 سجل الأصول'!M134))-'📋 سجل الأصول'!G134+1))),0))</f>
        <v/>
      </c>
      <c r="I134" s="33" t="str">
        <f>IF('📋 سجل الأصول'!C134="","",IFERROR(MAX(0,MIN(('📋 سجل الأصول'!H134-IF('📋 سجل الأصول'!I134="",0,'📋 سجل الأصول'!I134)),('📋 سجل الأصول'!H134-IF('📋 سجل الأصول'!I134="",0,'📋 سجل الأصول'!I134))*'📋 سجل الأصول'!J134/365*MAX(0,MIN(EOMONTH(DATE(2026,3,1),0),IF('📋 سجل الأصول'!M134="",DATE(9999,12,31),'📋 سجل الأصول'!M134))-'📋 سجل الأصول'!G134+1))-MIN(('📋 سجل الأصول'!H134-IF('📋 سجل الأصول'!I134="",0,'📋 سجل الأصول'!I134)),('📋 سجل الأصول'!H134-IF('📋 سجل الأصول'!I134="",0,'📋 سجل الأصول'!I134))*'📋 سجل الأصول'!J134/365*MAX(0,MIN(EOMONTH(DATE(2026,3,1),-1),IF('📋 سجل الأصول'!M134="",DATE(9999,12,31),'📋 سجل الأصول'!M134))-'📋 سجل الأصول'!G134+1))),0))</f>
        <v/>
      </c>
      <c r="J134" s="33" t="str">
        <f>IF('📋 سجل الأصول'!C134="","",IFERROR(MAX(0,MIN(('📋 سجل الأصول'!H134-IF('📋 سجل الأصول'!I134="",0,'📋 سجل الأصول'!I134)),('📋 سجل الأصول'!H134-IF('📋 سجل الأصول'!I134="",0,'📋 سجل الأصول'!I134))*'📋 سجل الأصول'!J134/365*MAX(0,MIN(EOMONTH(DATE(2026,4,1),0),IF('📋 سجل الأصول'!M134="",DATE(9999,12,31),'📋 سجل الأصول'!M134))-'📋 سجل الأصول'!G134+1))-MIN(('📋 سجل الأصول'!H134-IF('📋 سجل الأصول'!I134="",0,'📋 سجل الأصول'!I134)),('📋 سجل الأصول'!H134-IF('📋 سجل الأصول'!I134="",0,'📋 سجل الأصول'!I134))*'📋 سجل الأصول'!J134/365*MAX(0,MIN(EOMONTH(DATE(2026,4,1),-1),IF('📋 سجل الأصول'!M134="",DATE(9999,12,31),'📋 سجل الأصول'!M134))-'📋 سجل الأصول'!G134+1))),0))</f>
        <v/>
      </c>
      <c r="K134" s="33" t="str">
        <f>IF('📋 سجل الأصول'!C134="","",IFERROR(MAX(0,MIN(('📋 سجل الأصول'!H134-IF('📋 سجل الأصول'!I134="",0,'📋 سجل الأصول'!I134)),('📋 سجل الأصول'!H134-IF('📋 سجل الأصول'!I134="",0,'📋 سجل الأصول'!I134))*'📋 سجل الأصول'!J134/365*MAX(0,MIN(EOMONTH(DATE(2026,5,1),0),IF('📋 سجل الأصول'!M134="",DATE(9999,12,31),'📋 سجل الأصول'!M134))-'📋 سجل الأصول'!G134+1))-MIN(('📋 سجل الأصول'!H134-IF('📋 سجل الأصول'!I134="",0,'📋 سجل الأصول'!I134)),('📋 سجل الأصول'!H134-IF('📋 سجل الأصول'!I134="",0,'📋 سجل الأصول'!I134))*'📋 سجل الأصول'!J134/365*MAX(0,MIN(EOMONTH(DATE(2026,5,1),-1),IF('📋 سجل الأصول'!M134="",DATE(9999,12,31),'📋 سجل الأصول'!M134))-'📋 سجل الأصول'!G134+1))),0))</f>
        <v/>
      </c>
      <c r="L134" s="33" t="str">
        <f>IF('📋 سجل الأصول'!C134="","",IFERROR(MAX(0,MIN(('📋 سجل الأصول'!H134-IF('📋 سجل الأصول'!I134="",0,'📋 سجل الأصول'!I134)),('📋 سجل الأصول'!H134-IF('📋 سجل الأصول'!I134="",0,'📋 سجل الأصول'!I134))*'📋 سجل الأصول'!J134/365*MAX(0,MIN(EOMONTH(DATE(2026,6,1),0),IF('📋 سجل الأصول'!M134="",DATE(9999,12,31),'📋 سجل الأصول'!M134))-'📋 سجل الأصول'!G134+1))-MIN(('📋 سجل الأصول'!H134-IF('📋 سجل الأصول'!I134="",0,'📋 سجل الأصول'!I134)),('📋 سجل الأصول'!H134-IF('📋 سجل الأصول'!I134="",0,'📋 سجل الأصول'!I134))*'📋 سجل الأصول'!J134/365*MAX(0,MIN(EOMONTH(DATE(2026,6,1),-1),IF('📋 سجل الأصول'!M134="",DATE(9999,12,31),'📋 سجل الأصول'!M134))-'📋 سجل الأصول'!G134+1))),0))</f>
        <v/>
      </c>
      <c r="M134" s="33" t="str">
        <f>IF('📋 سجل الأصول'!C134="","",IFERROR(MAX(0,MIN(('📋 سجل الأصول'!H134-IF('📋 سجل الأصول'!I134="",0,'📋 سجل الأصول'!I134)),('📋 سجل الأصول'!H134-IF('📋 سجل الأصول'!I134="",0,'📋 سجل الأصول'!I134))*'📋 سجل الأصول'!J134/365*MAX(0,MIN(EOMONTH(DATE(2026,7,1),0),IF('📋 سجل الأصول'!M134="",DATE(9999,12,31),'📋 سجل الأصول'!M134))-'📋 سجل الأصول'!G134+1))-MIN(('📋 سجل الأصول'!H134-IF('📋 سجل الأصول'!I134="",0,'📋 سجل الأصول'!I134)),('📋 سجل الأصول'!H134-IF('📋 سجل الأصول'!I134="",0,'📋 سجل الأصول'!I134))*'📋 سجل الأصول'!J134/365*MAX(0,MIN(EOMONTH(DATE(2026,7,1),-1),IF('📋 سجل الأصول'!M134="",DATE(9999,12,31),'📋 سجل الأصول'!M134))-'📋 سجل الأصول'!G134+1))),0))</f>
        <v/>
      </c>
      <c r="N134" s="33" t="str">
        <f>IF('📋 سجل الأصول'!C134="","",IFERROR(MAX(0,MIN(('📋 سجل الأصول'!H134-IF('📋 سجل الأصول'!I134="",0,'📋 سجل الأصول'!I134)),('📋 سجل الأصول'!H134-IF('📋 سجل الأصول'!I134="",0,'📋 سجل الأصول'!I134))*'📋 سجل الأصول'!J134/365*MAX(0,MIN(EOMONTH(DATE(2026,8,1),0),IF('📋 سجل الأصول'!M134="",DATE(9999,12,31),'📋 سجل الأصول'!M134))-'📋 سجل الأصول'!G134+1))-MIN(('📋 سجل الأصول'!H134-IF('📋 سجل الأصول'!I134="",0,'📋 سجل الأصول'!I134)),('📋 سجل الأصول'!H134-IF('📋 سجل الأصول'!I134="",0,'📋 سجل الأصول'!I134))*'📋 سجل الأصول'!J134/365*MAX(0,MIN(EOMONTH(DATE(2026,8,1),-1),IF('📋 سجل الأصول'!M134="",DATE(9999,12,31),'📋 سجل الأصول'!M134))-'📋 سجل الأصول'!G134+1))),0))</f>
        <v/>
      </c>
      <c r="O134" s="33" t="str">
        <f>IF('📋 سجل الأصول'!C134="","",IFERROR(MAX(0,MIN(('📋 سجل الأصول'!H134-IF('📋 سجل الأصول'!I134="",0,'📋 سجل الأصول'!I134)),('📋 سجل الأصول'!H134-IF('📋 سجل الأصول'!I134="",0,'📋 سجل الأصول'!I134))*'📋 سجل الأصول'!J134/365*MAX(0,MIN(EOMONTH(DATE(2026,9,1),0),IF('📋 سجل الأصول'!M134="",DATE(9999,12,31),'📋 سجل الأصول'!M134))-'📋 سجل الأصول'!G134+1))-MIN(('📋 سجل الأصول'!H134-IF('📋 سجل الأصول'!I134="",0,'📋 سجل الأصول'!I134)),('📋 سجل الأصول'!H134-IF('📋 سجل الأصول'!I134="",0,'📋 سجل الأصول'!I134))*'📋 سجل الأصول'!J134/365*MAX(0,MIN(EOMONTH(DATE(2026,9,1),-1),IF('📋 سجل الأصول'!M134="",DATE(9999,12,31),'📋 سجل الأصول'!M134))-'📋 سجل الأصول'!G134+1))),0))</f>
        <v/>
      </c>
      <c r="P134" s="33" t="str">
        <f>IF('📋 سجل الأصول'!C134="","",IFERROR(MAX(0,MIN(('📋 سجل الأصول'!H134-IF('📋 سجل الأصول'!I134="",0,'📋 سجل الأصول'!I134)),('📋 سجل الأصول'!H134-IF('📋 سجل الأصول'!I134="",0,'📋 سجل الأصول'!I134))*'📋 سجل الأصول'!J134/365*MAX(0,MIN(EOMONTH(DATE(2026,10,1),0),IF('📋 سجل الأصول'!M134="",DATE(9999,12,31),'📋 سجل الأصول'!M134))-'📋 سجل الأصول'!G134+1))-MIN(('📋 سجل الأصول'!H134-IF('📋 سجل الأصول'!I134="",0,'📋 سجل الأصول'!I134)),('📋 سجل الأصول'!H134-IF('📋 سجل الأصول'!I134="",0,'📋 سجل الأصول'!I134))*'📋 سجل الأصول'!J134/365*MAX(0,MIN(EOMONTH(DATE(2026,10,1),-1),IF('📋 سجل الأصول'!M134="",DATE(9999,12,31),'📋 سجل الأصول'!M134))-'📋 سجل الأصول'!G134+1))),0))</f>
        <v/>
      </c>
      <c r="Q134" s="33" t="str">
        <f>IF('📋 سجل الأصول'!C134="","",IFERROR(MAX(0,MIN(('📋 سجل الأصول'!H134-IF('📋 سجل الأصول'!I134="",0,'📋 سجل الأصول'!I134)),('📋 سجل الأصول'!H134-IF('📋 سجل الأصول'!I134="",0,'📋 سجل الأصول'!I134))*'📋 سجل الأصول'!J134/365*MAX(0,MIN(EOMONTH(DATE(2026,11,1),0),IF('📋 سجل الأصول'!M134="",DATE(9999,12,31),'📋 سجل الأصول'!M134))-'📋 سجل الأصول'!G134+1))-MIN(('📋 سجل الأصول'!H134-IF('📋 سجل الأصول'!I134="",0,'📋 سجل الأصول'!I134)),('📋 سجل الأصول'!H134-IF('📋 سجل الأصول'!I134="",0,'📋 سجل الأصول'!I134))*'📋 سجل الأصول'!J134/365*MAX(0,MIN(EOMONTH(DATE(2026,11,1),-1),IF('📋 سجل الأصول'!M134="",DATE(9999,12,31),'📋 سجل الأصول'!M134))-'📋 سجل الأصول'!G134+1))),0))</f>
        <v/>
      </c>
      <c r="R134" s="33" t="str">
        <f>IF('📋 سجل الأصول'!C134="","",IFERROR(MAX(0,MIN(('📋 سجل الأصول'!H134-IF('📋 سجل الأصول'!I134="",0,'📋 سجل الأصول'!I134)),('📋 سجل الأصول'!H134-IF('📋 سجل الأصول'!I134="",0,'📋 سجل الأصول'!I134))*'📋 سجل الأصول'!J134/365*MAX(0,MIN(EOMONTH(DATE(2026,12,1),0),IF('📋 سجل الأصول'!M134="",DATE(9999,12,31),'📋 سجل الأصول'!M134))-'📋 سجل الأصول'!G134+1))-MIN(('📋 سجل الأصول'!H134-IF('📋 سجل الأصول'!I134="",0,'📋 سجل الأصول'!I134)),('📋 سجل الأصول'!H134-IF('📋 سجل الأصول'!I134="",0,'📋 سجل الأصول'!I134))*'📋 سجل الأصول'!J134/365*MAX(0,MIN(EOMONTH(DATE(2026,12,1),-1),IF('📋 سجل الأصول'!M134="",DATE(9999,12,31),'📋 سجل الأصول'!M134))-'📋 سجل الأصول'!G134+1))),0))</f>
        <v/>
      </c>
    </row>
    <row r="135" spans="1:18" ht="24.75" customHeight="1" x14ac:dyDescent="0.25">
      <c r="A135" s="18" t="str">
        <f>IF('📋 سجل الأصول'!C135="","",'📋 سجل الأصول'!A135)</f>
        <v/>
      </c>
      <c r="B135" s="18" t="str">
        <f>IF('📋 سجل الأصول'!C135="","",'📋 سجل الأصول'!B135)</f>
        <v/>
      </c>
      <c r="C135" s="36" t="str">
        <f>IF('📋 سجل الأصول'!C135="","",'📋 سجل الأصول'!C135)</f>
        <v/>
      </c>
      <c r="D135" s="18" t="str">
        <f>IF('📋 سجل الأصول'!C135="","",'📋 سجل الأصول'!E135)</f>
        <v/>
      </c>
      <c r="E135" s="37" t="str">
        <f>IF('📋 سجل الأصول'!C135="","",'📋 سجل الأصول'!G135)</f>
        <v/>
      </c>
      <c r="F135" s="25" t="str">
        <f>IF('📋 سجل الأصول'!C135="","",'📋 سجل الأصول'!H135)</f>
        <v/>
      </c>
      <c r="G135" s="25" t="str">
        <f>IF('📋 سجل الأصول'!C135="","",IFERROR(MAX(0,MIN(('📋 سجل الأصول'!H135-IF('📋 سجل الأصول'!I135="",0,'📋 سجل الأصول'!I135)),('📋 سجل الأصول'!H135-IF('📋 سجل الأصول'!I135="",0,'📋 سجل الأصول'!I135))*'📋 سجل الأصول'!J135/365*MAX(0,MIN(EOMONTH(DATE(2026,1,1),0),IF('📋 سجل الأصول'!M135="",DATE(9999,12,31),'📋 سجل الأصول'!M135))-'📋 سجل الأصول'!G135+1))-MIN(('📋 سجل الأصول'!H135-IF('📋 سجل الأصول'!I135="",0,'📋 سجل الأصول'!I135)),('📋 سجل الأصول'!H135-IF('📋 سجل الأصول'!I135="",0,'📋 سجل الأصول'!I135))*'📋 سجل الأصول'!J135/365*MAX(0,MIN(EOMONTH(DATE(2026,1,1),-1),IF('📋 سجل الأصول'!M135="",DATE(9999,12,31),'📋 سجل الأصول'!M135))-'📋 سجل الأصول'!G135+1))),0))</f>
        <v/>
      </c>
      <c r="H135" s="25" t="str">
        <f>IF('📋 سجل الأصول'!C135="","",IFERROR(MAX(0,MIN(('📋 سجل الأصول'!H135-IF('📋 سجل الأصول'!I135="",0,'📋 سجل الأصول'!I135)),('📋 سجل الأصول'!H135-IF('📋 سجل الأصول'!I135="",0,'📋 سجل الأصول'!I135))*'📋 سجل الأصول'!J135/365*MAX(0,MIN(EOMONTH(DATE(2026,2,1),0),IF('📋 سجل الأصول'!M135="",DATE(9999,12,31),'📋 سجل الأصول'!M135))-'📋 سجل الأصول'!G135+1))-MIN(('📋 سجل الأصول'!H135-IF('📋 سجل الأصول'!I135="",0,'📋 سجل الأصول'!I135)),('📋 سجل الأصول'!H135-IF('📋 سجل الأصول'!I135="",0,'📋 سجل الأصول'!I135))*'📋 سجل الأصول'!J135/365*MAX(0,MIN(EOMONTH(DATE(2026,2,1),-1),IF('📋 سجل الأصول'!M135="",DATE(9999,12,31),'📋 سجل الأصول'!M135))-'📋 سجل الأصول'!G135+1))),0))</f>
        <v/>
      </c>
      <c r="I135" s="25" t="str">
        <f>IF('📋 سجل الأصول'!C135="","",IFERROR(MAX(0,MIN(('📋 سجل الأصول'!H135-IF('📋 سجل الأصول'!I135="",0,'📋 سجل الأصول'!I135)),('📋 سجل الأصول'!H135-IF('📋 سجل الأصول'!I135="",0,'📋 سجل الأصول'!I135))*'📋 سجل الأصول'!J135/365*MAX(0,MIN(EOMONTH(DATE(2026,3,1),0),IF('📋 سجل الأصول'!M135="",DATE(9999,12,31),'📋 سجل الأصول'!M135))-'📋 سجل الأصول'!G135+1))-MIN(('📋 سجل الأصول'!H135-IF('📋 سجل الأصول'!I135="",0,'📋 سجل الأصول'!I135)),('📋 سجل الأصول'!H135-IF('📋 سجل الأصول'!I135="",0,'📋 سجل الأصول'!I135))*'📋 سجل الأصول'!J135/365*MAX(0,MIN(EOMONTH(DATE(2026,3,1),-1),IF('📋 سجل الأصول'!M135="",DATE(9999,12,31),'📋 سجل الأصول'!M135))-'📋 سجل الأصول'!G135+1))),0))</f>
        <v/>
      </c>
      <c r="J135" s="25" t="str">
        <f>IF('📋 سجل الأصول'!C135="","",IFERROR(MAX(0,MIN(('📋 سجل الأصول'!H135-IF('📋 سجل الأصول'!I135="",0,'📋 سجل الأصول'!I135)),('📋 سجل الأصول'!H135-IF('📋 سجل الأصول'!I135="",0,'📋 سجل الأصول'!I135))*'📋 سجل الأصول'!J135/365*MAX(0,MIN(EOMONTH(DATE(2026,4,1),0),IF('📋 سجل الأصول'!M135="",DATE(9999,12,31),'📋 سجل الأصول'!M135))-'📋 سجل الأصول'!G135+1))-MIN(('📋 سجل الأصول'!H135-IF('📋 سجل الأصول'!I135="",0,'📋 سجل الأصول'!I135)),('📋 سجل الأصول'!H135-IF('📋 سجل الأصول'!I135="",0,'📋 سجل الأصول'!I135))*'📋 سجل الأصول'!J135/365*MAX(0,MIN(EOMONTH(DATE(2026,4,1),-1),IF('📋 سجل الأصول'!M135="",DATE(9999,12,31),'📋 سجل الأصول'!M135))-'📋 سجل الأصول'!G135+1))),0))</f>
        <v/>
      </c>
      <c r="K135" s="25" t="str">
        <f>IF('📋 سجل الأصول'!C135="","",IFERROR(MAX(0,MIN(('📋 سجل الأصول'!H135-IF('📋 سجل الأصول'!I135="",0,'📋 سجل الأصول'!I135)),('📋 سجل الأصول'!H135-IF('📋 سجل الأصول'!I135="",0,'📋 سجل الأصول'!I135))*'📋 سجل الأصول'!J135/365*MAX(0,MIN(EOMONTH(DATE(2026,5,1),0),IF('📋 سجل الأصول'!M135="",DATE(9999,12,31),'📋 سجل الأصول'!M135))-'📋 سجل الأصول'!G135+1))-MIN(('📋 سجل الأصول'!H135-IF('📋 سجل الأصول'!I135="",0,'📋 سجل الأصول'!I135)),('📋 سجل الأصول'!H135-IF('📋 سجل الأصول'!I135="",0,'📋 سجل الأصول'!I135))*'📋 سجل الأصول'!J135/365*MAX(0,MIN(EOMONTH(DATE(2026,5,1),-1),IF('📋 سجل الأصول'!M135="",DATE(9999,12,31),'📋 سجل الأصول'!M135))-'📋 سجل الأصول'!G135+1))),0))</f>
        <v/>
      </c>
      <c r="L135" s="25" t="str">
        <f>IF('📋 سجل الأصول'!C135="","",IFERROR(MAX(0,MIN(('📋 سجل الأصول'!H135-IF('📋 سجل الأصول'!I135="",0,'📋 سجل الأصول'!I135)),('📋 سجل الأصول'!H135-IF('📋 سجل الأصول'!I135="",0,'📋 سجل الأصول'!I135))*'📋 سجل الأصول'!J135/365*MAX(0,MIN(EOMONTH(DATE(2026,6,1),0),IF('📋 سجل الأصول'!M135="",DATE(9999,12,31),'📋 سجل الأصول'!M135))-'📋 سجل الأصول'!G135+1))-MIN(('📋 سجل الأصول'!H135-IF('📋 سجل الأصول'!I135="",0,'📋 سجل الأصول'!I135)),('📋 سجل الأصول'!H135-IF('📋 سجل الأصول'!I135="",0,'📋 سجل الأصول'!I135))*'📋 سجل الأصول'!J135/365*MAX(0,MIN(EOMONTH(DATE(2026,6,1),-1),IF('📋 سجل الأصول'!M135="",DATE(9999,12,31),'📋 سجل الأصول'!M135))-'📋 سجل الأصول'!G135+1))),0))</f>
        <v/>
      </c>
      <c r="M135" s="25" t="str">
        <f>IF('📋 سجل الأصول'!C135="","",IFERROR(MAX(0,MIN(('📋 سجل الأصول'!H135-IF('📋 سجل الأصول'!I135="",0,'📋 سجل الأصول'!I135)),('📋 سجل الأصول'!H135-IF('📋 سجل الأصول'!I135="",0,'📋 سجل الأصول'!I135))*'📋 سجل الأصول'!J135/365*MAX(0,MIN(EOMONTH(DATE(2026,7,1),0),IF('📋 سجل الأصول'!M135="",DATE(9999,12,31),'📋 سجل الأصول'!M135))-'📋 سجل الأصول'!G135+1))-MIN(('📋 سجل الأصول'!H135-IF('📋 سجل الأصول'!I135="",0,'📋 سجل الأصول'!I135)),('📋 سجل الأصول'!H135-IF('📋 سجل الأصول'!I135="",0,'📋 سجل الأصول'!I135))*'📋 سجل الأصول'!J135/365*MAX(0,MIN(EOMONTH(DATE(2026,7,1),-1),IF('📋 سجل الأصول'!M135="",DATE(9999,12,31),'📋 سجل الأصول'!M135))-'📋 سجل الأصول'!G135+1))),0))</f>
        <v/>
      </c>
      <c r="N135" s="25" t="str">
        <f>IF('📋 سجل الأصول'!C135="","",IFERROR(MAX(0,MIN(('📋 سجل الأصول'!H135-IF('📋 سجل الأصول'!I135="",0,'📋 سجل الأصول'!I135)),('📋 سجل الأصول'!H135-IF('📋 سجل الأصول'!I135="",0,'📋 سجل الأصول'!I135))*'📋 سجل الأصول'!J135/365*MAX(0,MIN(EOMONTH(DATE(2026,8,1),0),IF('📋 سجل الأصول'!M135="",DATE(9999,12,31),'📋 سجل الأصول'!M135))-'📋 سجل الأصول'!G135+1))-MIN(('📋 سجل الأصول'!H135-IF('📋 سجل الأصول'!I135="",0,'📋 سجل الأصول'!I135)),('📋 سجل الأصول'!H135-IF('📋 سجل الأصول'!I135="",0,'📋 سجل الأصول'!I135))*'📋 سجل الأصول'!J135/365*MAX(0,MIN(EOMONTH(DATE(2026,8,1),-1),IF('📋 سجل الأصول'!M135="",DATE(9999,12,31),'📋 سجل الأصول'!M135))-'📋 سجل الأصول'!G135+1))),0))</f>
        <v/>
      </c>
      <c r="O135" s="25" t="str">
        <f>IF('📋 سجل الأصول'!C135="","",IFERROR(MAX(0,MIN(('📋 سجل الأصول'!H135-IF('📋 سجل الأصول'!I135="",0,'📋 سجل الأصول'!I135)),('📋 سجل الأصول'!H135-IF('📋 سجل الأصول'!I135="",0,'📋 سجل الأصول'!I135))*'📋 سجل الأصول'!J135/365*MAX(0,MIN(EOMONTH(DATE(2026,9,1),0),IF('📋 سجل الأصول'!M135="",DATE(9999,12,31),'📋 سجل الأصول'!M135))-'📋 سجل الأصول'!G135+1))-MIN(('📋 سجل الأصول'!H135-IF('📋 سجل الأصول'!I135="",0,'📋 سجل الأصول'!I135)),('📋 سجل الأصول'!H135-IF('📋 سجل الأصول'!I135="",0,'📋 سجل الأصول'!I135))*'📋 سجل الأصول'!J135/365*MAX(0,MIN(EOMONTH(DATE(2026,9,1),-1),IF('📋 سجل الأصول'!M135="",DATE(9999,12,31),'📋 سجل الأصول'!M135))-'📋 سجل الأصول'!G135+1))),0))</f>
        <v/>
      </c>
      <c r="P135" s="25" t="str">
        <f>IF('📋 سجل الأصول'!C135="","",IFERROR(MAX(0,MIN(('📋 سجل الأصول'!H135-IF('📋 سجل الأصول'!I135="",0,'📋 سجل الأصول'!I135)),('📋 سجل الأصول'!H135-IF('📋 سجل الأصول'!I135="",0,'📋 سجل الأصول'!I135))*'📋 سجل الأصول'!J135/365*MAX(0,MIN(EOMONTH(DATE(2026,10,1),0),IF('📋 سجل الأصول'!M135="",DATE(9999,12,31),'📋 سجل الأصول'!M135))-'📋 سجل الأصول'!G135+1))-MIN(('📋 سجل الأصول'!H135-IF('📋 سجل الأصول'!I135="",0,'📋 سجل الأصول'!I135)),('📋 سجل الأصول'!H135-IF('📋 سجل الأصول'!I135="",0,'📋 سجل الأصول'!I135))*'📋 سجل الأصول'!J135/365*MAX(0,MIN(EOMONTH(DATE(2026,10,1),-1),IF('📋 سجل الأصول'!M135="",DATE(9999,12,31),'📋 سجل الأصول'!M135))-'📋 سجل الأصول'!G135+1))),0))</f>
        <v/>
      </c>
      <c r="Q135" s="25" t="str">
        <f>IF('📋 سجل الأصول'!C135="","",IFERROR(MAX(0,MIN(('📋 سجل الأصول'!H135-IF('📋 سجل الأصول'!I135="",0,'📋 سجل الأصول'!I135)),('📋 سجل الأصول'!H135-IF('📋 سجل الأصول'!I135="",0,'📋 سجل الأصول'!I135))*'📋 سجل الأصول'!J135/365*MAX(0,MIN(EOMONTH(DATE(2026,11,1),0),IF('📋 سجل الأصول'!M135="",DATE(9999,12,31),'📋 سجل الأصول'!M135))-'📋 سجل الأصول'!G135+1))-MIN(('📋 سجل الأصول'!H135-IF('📋 سجل الأصول'!I135="",0,'📋 سجل الأصول'!I135)),('📋 سجل الأصول'!H135-IF('📋 سجل الأصول'!I135="",0,'📋 سجل الأصول'!I135))*'📋 سجل الأصول'!J135/365*MAX(0,MIN(EOMONTH(DATE(2026,11,1),-1),IF('📋 سجل الأصول'!M135="",DATE(9999,12,31),'📋 سجل الأصول'!M135))-'📋 سجل الأصول'!G135+1))),0))</f>
        <v/>
      </c>
      <c r="R135" s="25" t="str">
        <f>IF('📋 سجل الأصول'!C135="","",IFERROR(MAX(0,MIN(('📋 سجل الأصول'!H135-IF('📋 سجل الأصول'!I135="",0,'📋 سجل الأصول'!I135)),('📋 سجل الأصول'!H135-IF('📋 سجل الأصول'!I135="",0,'📋 سجل الأصول'!I135))*'📋 سجل الأصول'!J135/365*MAX(0,MIN(EOMONTH(DATE(2026,12,1),0),IF('📋 سجل الأصول'!M135="",DATE(9999,12,31),'📋 سجل الأصول'!M135))-'📋 سجل الأصول'!G135+1))-MIN(('📋 سجل الأصول'!H135-IF('📋 سجل الأصول'!I135="",0,'📋 سجل الأصول'!I135)),('📋 سجل الأصول'!H135-IF('📋 سجل الأصول'!I135="",0,'📋 سجل الأصول'!I135))*'📋 سجل الأصول'!J135/365*MAX(0,MIN(EOMONTH(DATE(2026,12,1),-1),IF('📋 سجل الأصول'!M135="",DATE(9999,12,31),'📋 سجل الأصول'!M135))-'📋 سجل الأصول'!G135+1))),0))</f>
        <v/>
      </c>
    </row>
    <row r="136" spans="1:18" ht="24.75" customHeight="1" x14ac:dyDescent="0.25">
      <c r="A136" s="26" t="str">
        <f>IF('📋 سجل الأصول'!C136="","",'📋 سجل الأصول'!A136)</f>
        <v/>
      </c>
      <c r="B136" s="26" t="str">
        <f>IF('📋 سجل الأصول'!C136="","",'📋 سجل الأصول'!B136)</f>
        <v/>
      </c>
      <c r="C136" s="38" t="str">
        <f>IF('📋 سجل الأصول'!C136="","",'📋 سجل الأصول'!C136)</f>
        <v/>
      </c>
      <c r="D136" s="26" t="str">
        <f>IF('📋 سجل الأصول'!C136="","",'📋 سجل الأصول'!E136)</f>
        <v/>
      </c>
      <c r="E136" s="39" t="str">
        <f>IF('📋 سجل الأصول'!C136="","",'📋 سجل الأصول'!G136)</f>
        <v/>
      </c>
      <c r="F136" s="33" t="str">
        <f>IF('📋 سجل الأصول'!C136="","",'📋 سجل الأصول'!H136)</f>
        <v/>
      </c>
      <c r="G136" s="33" t="str">
        <f>IF('📋 سجل الأصول'!C136="","",IFERROR(MAX(0,MIN(('📋 سجل الأصول'!H136-IF('📋 سجل الأصول'!I136="",0,'📋 سجل الأصول'!I136)),('📋 سجل الأصول'!H136-IF('📋 سجل الأصول'!I136="",0,'📋 سجل الأصول'!I136))*'📋 سجل الأصول'!J136/365*MAX(0,MIN(EOMONTH(DATE(2026,1,1),0),IF('📋 سجل الأصول'!M136="",DATE(9999,12,31),'📋 سجل الأصول'!M136))-'📋 سجل الأصول'!G136+1))-MIN(('📋 سجل الأصول'!H136-IF('📋 سجل الأصول'!I136="",0,'📋 سجل الأصول'!I136)),('📋 سجل الأصول'!H136-IF('📋 سجل الأصول'!I136="",0,'📋 سجل الأصول'!I136))*'📋 سجل الأصول'!J136/365*MAX(0,MIN(EOMONTH(DATE(2026,1,1),-1),IF('📋 سجل الأصول'!M136="",DATE(9999,12,31),'📋 سجل الأصول'!M136))-'📋 سجل الأصول'!G136+1))),0))</f>
        <v/>
      </c>
      <c r="H136" s="33" t="str">
        <f>IF('📋 سجل الأصول'!C136="","",IFERROR(MAX(0,MIN(('📋 سجل الأصول'!H136-IF('📋 سجل الأصول'!I136="",0,'📋 سجل الأصول'!I136)),('📋 سجل الأصول'!H136-IF('📋 سجل الأصول'!I136="",0,'📋 سجل الأصول'!I136))*'📋 سجل الأصول'!J136/365*MAX(0,MIN(EOMONTH(DATE(2026,2,1),0),IF('📋 سجل الأصول'!M136="",DATE(9999,12,31),'📋 سجل الأصول'!M136))-'📋 سجل الأصول'!G136+1))-MIN(('📋 سجل الأصول'!H136-IF('📋 سجل الأصول'!I136="",0,'📋 سجل الأصول'!I136)),('📋 سجل الأصول'!H136-IF('📋 سجل الأصول'!I136="",0,'📋 سجل الأصول'!I136))*'📋 سجل الأصول'!J136/365*MAX(0,MIN(EOMONTH(DATE(2026,2,1),-1),IF('📋 سجل الأصول'!M136="",DATE(9999,12,31),'📋 سجل الأصول'!M136))-'📋 سجل الأصول'!G136+1))),0))</f>
        <v/>
      </c>
      <c r="I136" s="33" t="str">
        <f>IF('📋 سجل الأصول'!C136="","",IFERROR(MAX(0,MIN(('📋 سجل الأصول'!H136-IF('📋 سجل الأصول'!I136="",0,'📋 سجل الأصول'!I136)),('📋 سجل الأصول'!H136-IF('📋 سجل الأصول'!I136="",0,'📋 سجل الأصول'!I136))*'📋 سجل الأصول'!J136/365*MAX(0,MIN(EOMONTH(DATE(2026,3,1),0),IF('📋 سجل الأصول'!M136="",DATE(9999,12,31),'📋 سجل الأصول'!M136))-'📋 سجل الأصول'!G136+1))-MIN(('📋 سجل الأصول'!H136-IF('📋 سجل الأصول'!I136="",0,'📋 سجل الأصول'!I136)),('📋 سجل الأصول'!H136-IF('📋 سجل الأصول'!I136="",0,'📋 سجل الأصول'!I136))*'📋 سجل الأصول'!J136/365*MAX(0,MIN(EOMONTH(DATE(2026,3,1),-1),IF('📋 سجل الأصول'!M136="",DATE(9999,12,31),'📋 سجل الأصول'!M136))-'📋 سجل الأصول'!G136+1))),0))</f>
        <v/>
      </c>
      <c r="J136" s="33" t="str">
        <f>IF('📋 سجل الأصول'!C136="","",IFERROR(MAX(0,MIN(('📋 سجل الأصول'!H136-IF('📋 سجل الأصول'!I136="",0,'📋 سجل الأصول'!I136)),('📋 سجل الأصول'!H136-IF('📋 سجل الأصول'!I136="",0,'📋 سجل الأصول'!I136))*'📋 سجل الأصول'!J136/365*MAX(0,MIN(EOMONTH(DATE(2026,4,1),0),IF('📋 سجل الأصول'!M136="",DATE(9999,12,31),'📋 سجل الأصول'!M136))-'📋 سجل الأصول'!G136+1))-MIN(('📋 سجل الأصول'!H136-IF('📋 سجل الأصول'!I136="",0,'📋 سجل الأصول'!I136)),('📋 سجل الأصول'!H136-IF('📋 سجل الأصول'!I136="",0,'📋 سجل الأصول'!I136))*'📋 سجل الأصول'!J136/365*MAX(0,MIN(EOMONTH(DATE(2026,4,1),-1),IF('📋 سجل الأصول'!M136="",DATE(9999,12,31),'📋 سجل الأصول'!M136))-'📋 سجل الأصول'!G136+1))),0))</f>
        <v/>
      </c>
      <c r="K136" s="33" t="str">
        <f>IF('📋 سجل الأصول'!C136="","",IFERROR(MAX(0,MIN(('📋 سجل الأصول'!H136-IF('📋 سجل الأصول'!I136="",0,'📋 سجل الأصول'!I136)),('📋 سجل الأصول'!H136-IF('📋 سجل الأصول'!I136="",0,'📋 سجل الأصول'!I136))*'📋 سجل الأصول'!J136/365*MAX(0,MIN(EOMONTH(DATE(2026,5,1),0),IF('📋 سجل الأصول'!M136="",DATE(9999,12,31),'📋 سجل الأصول'!M136))-'📋 سجل الأصول'!G136+1))-MIN(('📋 سجل الأصول'!H136-IF('📋 سجل الأصول'!I136="",0,'📋 سجل الأصول'!I136)),('📋 سجل الأصول'!H136-IF('📋 سجل الأصول'!I136="",0,'📋 سجل الأصول'!I136))*'📋 سجل الأصول'!J136/365*MAX(0,MIN(EOMONTH(DATE(2026,5,1),-1),IF('📋 سجل الأصول'!M136="",DATE(9999,12,31),'📋 سجل الأصول'!M136))-'📋 سجل الأصول'!G136+1))),0))</f>
        <v/>
      </c>
      <c r="L136" s="33" t="str">
        <f>IF('📋 سجل الأصول'!C136="","",IFERROR(MAX(0,MIN(('📋 سجل الأصول'!H136-IF('📋 سجل الأصول'!I136="",0,'📋 سجل الأصول'!I136)),('📋 سجل الأصول'!H136-IF('📋 سجل الأصول'!I136="",0,'📋 سجل الأصول'!I136))*'📋 سجل الأصول'!J136/365*MAX(0,MIN(EOMONTH(DATE(2026,6,1),0),IF('📋 سجل الأصول'!M136="",DATE(9999,12,31),'📋 سجل الأصول'!M136))-'📋 سجل الأصول'!G136+1))-MIN(('📋 سجل الأصول'!H136-IF('📋 سجل الأصول'!I136="",0,'📋 سجل الأصول'!I136)),('📋 سجل الأصول'!H136-IF('📋 سجل الأصول'!I136="",0,'📋 سجل الأصول'!I136))*'📋 سجل الأصول'!J136/365*MAX(0,MIN(EOMONTH(DATE(2026,6,1),-1),IF('📋 سجل الأصول'!M136="",DATE(9999,12,31),'📋 سجل الأصول'!M136))-'📋 سجل الأصول'!G136+1))),0))</f>
        <v/>
      </c>
      <c r="M136" s="33" t="str">
        <f>IF('📋 سجل الأصول'!C136="","",IFERROR(MAX(0,MIN(('📋 سجل الأصول'!H136-IF('📋 سجل الأصول'!I136="",0,'📋 سجل الأصول'!I136)),('📋 سجل الأصول'!H136-IF('📋 سجل الأصول'!I136="",0,'📋 سجل الأصول'!I136))*'📋 سجل الأصول'!J136/365*MAX(0,MIN(EOMONTH(DATE(2026,7,1),0),IF('📋 سجل الأصول'!M136="",DATE(9999,12,31),'📋 سجل الأصول'!M136))-'📋 سجل الأصول'!G136+1))-MIN(('📋 سجل الأصول'!H136-IF('📋 سجل الأصول'!I136="",0,'📋 سجل الأصول'!I136)),('📋 سجل الأصول'!H136-IF('📋 سجل الأصول'!I136="",0,'📋 سجل الأصول'!I136))*'📋 سجل الأصول'!J136/365*MAX(0,MIN(EOMONTH(DATE(2026,7,1),-1),IF('📋 سجل الأصول'!M136="",DATE(9999,12,31),'📋 سجل الأصول'!M136))-'📋 سجل الأصول'!G136+1))),0))</f>
        <v/>
      </c>
      <c r="N136" s="33" t="str">
        <f>IF('📋 سجل الأصول'!C136="","",IFERROR(MAX(0,MIN(('📋 سجل الأصول'!H136-IF('📋 سجل الأصول'!I136="",0,'📋 سجل الأصول'!I136)),('📋 سجل الأصول'!H136-IF('📋 سجل الأصول'!I136="",0,'📋 سجل الأصول'!I136))*'📋 سجل الأصول'!J136/365*MAX(0,MIN(EOMONTH(DATE(2026,8,1),0),IF('📋 سجل الأصول'!M136="",DATE(9999,12,31),'📋 سجل الأصول'!M136))-'📋 سجل الأصول'!G136+1))-MIN(('📋 سجل الأصول'!H136-IF('📋 سجل الأصول'!I136="",0,'📋 سجل الأصول'!I136)),('📋 سجل الأصول'!H136-IF('📋 سجل الأصول'!I136="",0,'📋 سجل الأصول'!I136))*'📋 سجل الأصول'!J136/365*MAX(0,MIN(EOMONTH(DATE(2026,8,1),-1),IF('📋 سجل الأصول'!M136="",DATE(9999,12,31),'📋 سجل الأصول'!M136))-'📋 سجل الأصول'!G136+1))),0))</f>
        <v/>
      </c>
      <c r="O136" s="33" t="str">
        <f>IF('📋 سجل الأصول'!C136="","",IFERROR(MAX(0,MIN(('📋 سجل الأصول'!H136-IF('📋 سجل الأصول'!I136="",0,'📋 سجل الأصول'!I136)),('📋 سجل الأصول'!H136-IF('📋 سجل الأصول'!I136="",0,'📋 سجل الأصول'!I136))*'📋 سجل الأصول'!J136/365*MAX(0,MIN(EOMONTH(DATE(2026,9,1),0),IF('📋 سجل الأصول'!M136="",DATE(9999,12,31),'📋 سجل الأصول'!M136))-'📋 سجل الأصول'!G136+1))-MIN(('📋 سجل الأصول'!H136-IF('📋 سجل الأصول'!I136="",0,'📋 سجل الأصول'!I136)),('📋 سجل الأصول'!H136-IF('📋 سجل الأصول'!I136="",0,'📋 سجل الأصول'!I136))*'📋 سجل الأصول'!J136/365*MAX(0,MIN(EOMONTH(DATE(2026,9,1),-1),IF('📋 سجل الأصول'!M136="",DATE(9999,12,31),'📋 سجل الأصول'!M136))-'📋 سجل الأصول'!G136+1))),0))</f>
        <v/>
      </c>
      <c r="P136" s="33" t="str">
        <f>IF('📋 سجل الأصول'!C136="","",IFERROR(MAX(0,MIN(('📋 سجل الأصول'!H136-IF('📋 سجل الأصول'!I136="",0,'📋 سجل الأصول'!I136)),('📋 سجل الأصول'!H136-IF('📋 سجل الأصول'!I136="",0,'📋 سجل الأصول'!I136))*'📋 سجل الأصول'!J136/365*MAX(0,MIN(EOMONTH(DATE(2026,10,1),0),IF('📋 سجل الأصول'!M136="",DATE(9999,12,31),'📋 سجل الأصول'!M136))-'📋 سجل الأصول'!G136+1))-MIN(('📋 سجل الأصول'!H136-IF('📋 سجل الأصول'!I136="",0,'📋 سجل الأصول'!I136)),('📋 سجل الأصول'!H136-IF('📋 سجل الأصول'!I136="",0,'📋 سجل الأصول'!I136))*'📋 سجل الأصول'!J136/365*MAX(0,MIN(EOMONTH(DATE(2026,10,1),-1),IF('📋 سجل الأصول'!M136="",DATE(9999,12,31),'📋 سجل الأصول'!M136))-'📋 سجل الأصول'!G136+1))),0))</f>
        <v/>
      </c>
      <c r="Q136" s="33" t="str">
        <f>IF('📋 سجل الأصول'!C136="","",IFERROR(MAX(0,MIN(('📋 سجل الأصول'!H136-IF('📋 سجل الأصول'!I136="",0,'📋 سجل الأصول'!I136)),('📋 سجل الأصول'!H136-IF('📋 سجل الأصول'!I136="",0,'📋 سجل الأصول'!I136))*'📋 سجل الأصول'!J136/365*MAX(0,MIN(EOMONTH(DATE(2026,11,1),0),IF('📋 سجل الأصول'!M136="",DATE(9999,12,31),'📋 سجل الأصول'!M136))-'📋 سجل الأصول'!G136+1))-MIN(('📋 سجل الأصول'!H136-IF('📋 سجل الأصول'!I136="",0,'📋 سجل الأصول'!I136)),('📋 سجل الأصول'!H136-IF('📋 سجل الأصول'!I136="",0,'📋 سجل الأصول'!I136))*'📋 سجل الأصول'!J136/365*MAX(0,MIN(EOMONTH(DATE(2026,11,1),-1),IF('📋 سجل الأصول'!M136="",DATE(9999,12,31),'📋 سجل الأصول'!M136))-'📋 سجل الأصول'!G136+1))),0))</f>
        <v/>
      </c>
      <c r="R136" s="33" t="str">
        <f>IF('📋 سجل الأصول'!C136="","",IFERROR(MAX(0,MIN(('📋 سجل الأصول'!H136-IF('📋 سجل الأصول'!I136="",0,'📋 سجل الأصول'!I136)),('📋 سجل الأصول'!H136-IF('📋 سجل الأصول'!I136="",0,'📋 سجل الأصول'!I136))*'📋 سجل الأصول'!J136/365*MAX(0,MIN(EOMONTH(DATE(2026,12,1),0),IF('📋 سجل الأصول'!M136="",DATE(9999,12,31),'📋 سجل الأصول'!M136))-'📋 سجل الأصول'!G136+1))-MIN(('📋 سجل الأصول'!H136-IF('📋 سجل الأصول'!I136="",0,'📋 سجل الأصول'!I136)),('📋 سجل الأصول'!H136-IF('📋 سجل الأصول'!I136="",0,'📋 سجل الأصول'!I136))*'📋 سجل الأصول'!J136/365*MAX(0,MIN(EOMONTH(DATE(2026,12,1),-1),IF('📋 سجل الأصول'!M136="",DATE(9999,12,31),'📋 سجل الأصول'!M136))-'📋 سجل الأصول'!G136+1))),0))</f>
        <v/>
      </c>
    </row>
    <row r="137" spans="1:18" ht="24.75" customHeight="1" x14ac:dyDescent="0.25">
      <c r="A137" s="18" t="str">
        <f>IF('📋 سجل الأصول'!C137="","",'📋 سجل الأصول'!A137)</f>
        <v/>
      </c>
      <c r="B137" s="18" t="str">
        <f>IF('📋 سجل الأصول'!C137="","",'📋 سجل الأصول'!B137)</f>
        <v/>
      </c>
      <c r="C137" s="36" t="str">
        <f>IF('📋 سجل الأصول'!C137="","",'📋 سجل الأصول'!C137)</f>
        <v/>
      </c>
      <c r="D137" s="18" t="str">
        <f>IF('📋 سجل الأصول'!C137="","",'📋 سجل الأصول'!E137)</f>
        <v/>
      </c>
      <c r="E137" s="37" t="str">
        <f>IF('📋 سجل الأصول'!C137="","",'📋 سجل الأصول'!G137)</f>
        <v/>
      </c>
      <c r="F137" s="25" t="str">
        <f>IF('📋 سجل الأصول'!C137="","",'📋 سجل الأصول'!H137)</f>
        <v/>
      </c>
      <c r="G137" s="25" t="str">
        <f>IF('📋 سجل الأصول'!C137="","",IFERROR(MAX(0,MIN(('📋 سجل الأصول'!H137-IF('📋 سجل الأصول'!I137="",0,'📋 سجل الأصول'!I137)),('📋 سجل الأصول'!H137-IF('📋 سجل الأصول'!I137="",0,'📋 سجل الأصول'!I137))*'📋 سجل الأصول'!J137/365*MAX(0,MIN(EOMONTH(DATE(2026,1,1),0),IF('📋 سجل الأصول'!M137="",DATE(9999,12,31),'📋 سجل الأصول'!M137))-'📋 سجل الأصول'!G137+1))-MIN(('📋 سجل الأصول'!H137-IF('📋 سجل الأصول'!I137="",0,'📋 سجل الأصول'!I137)),('📋 سجل الأصول'!H137-IF('📋 سجل الأصول'!I137="",0,'📋 سجل الأصول'!I137))*'📋 سجل الأصول'!J137/365*MAX(0,MIN(EOMONTH(DATE(2026,1,1),-1),IF('📋 سجل الأصول'!M137="",DATE(9999,12,31),'📋 سجل الأصول'!M137))-'📋 سجل الأصول'!G137+1))),0))</f>
        <v/>
      </c>
      <c r="H137" s="25" t="str">
        <f>IF('📋 سجل الأصول'!C137="","",IFERROR(MAX(0,MIN(('📋 سجل الأصول'!H137-IF('📋 سجل الأصول'!I137="",0,'📋 سجل الأصول'!I137)),('📋 سجل الأصول'!H137-IF('📋 سجل الأصول'!I137="",0,'📋 سجل الأصول'!I137))*'📋 سجل الأصول'!J137/365*MAX(0,MIN(EOMONTH(DATE(2026,2,1),0),IF('📋 سجل الأصول'!M137="",DATE(9999,12,31),'📋 سجل الأصول'!M137))-'📋 سجل الأصول'!G137+1))-MIN(('📋 سجل الأصول'!H137-IF('📋 سجل الأصول'!I137="",0,'📋 سجل الأصول'!I137)),('📋 سجل الأصول'!H137-IF('📋 سجل الأصول'!I137="",0,'📋 سجل الأصول'!I137))*'📋 سجل الأصول'!J137/365*MAX(0,MIN(EOMONTH(DATE(2026,2,1),-1),IF('📋 سجل الأصول'!M137="",DATE(9999,12,31),'📋 سجل الأصول'!M137))-'📋 سجل الأصول'!G137+1))),0))</f>
        <v/>
      </c>
      <c r="I137" s="25" t="str">
        <f>IF('📋 سجل الأصول'!C137="","",IFERROR(MAX(0,MIN(('📋 سجل الأصول'!H137-IF('📋 سجل الأصول'!I137="",0,'📋 سجل الأصول'!I137)),('📋 سجل الأصول'!H137-IF('📋 سجل الأصول'!I137="",0,'📋 سجل الأصول'!I137))*'📋 سجل الأصول'!J137/365*MAX(0,MIN(EOMONTH(DATE(2026,3,1),0),IF('📋 سجل الأصول'!M137="",DATE(9999,12,31),'📋 سجل الأصول'!M137))-'📋 سجل الأصول'!G137+1))-MIN(('📋 سجل الأصول'!H137-IF('📋 سجل الأصول'!I137="",0,'📋 سجل الأصول'!I137)),('📋 سجل الأصول'!H137-IF('📋 سجل الأصول'!I137="",0,'📋 سجل الأصول'!I137))*'📋 سجل الأصول'!J137/365*MAX(0,MIN(EOMONTH(DATE(2026,3,1),-1),IF('📋 سجل الأصول'!M137="",DATE(9999,12,31),'📋 سجل الأصول'!M137))-'📋 سجل الأصول'!G137+1))),0))</f>
        <v/>
      </c>
      <c r="J137" s="25" t="str">
        <f>IF('📋 سجل الأصول'!C137="","",IFERROR(MAX(0,MIN(('📋 سجل الأصول'!H137-IF('📋 سجل الأصول'!I137="",0,'📋 سجل الأصول'!I137)),('📋 سجل الأصول'!H137-IF('📋 سجل الأصول'!I137="",0,'📋 سجل الأصول'!I137))*'📋 سجل الأصول'!J137/365*MAX(0,MIN(EOMONTH(DATE(2026,4,1),0),IF('📋 سجل الأصول'!M137="",DATE(9999,12,31),'📋 سجل الأصول'!M137))-'📋 سجل الأصول'!G137+1))-MIN(('📋 سجل الأصول'!H137-IF('📋 سجل الأصول'!I137="",0,'📋 سجل الأصول'!I137)),('📋 سجل الأصول'!H137-IF('📋 سجل الأصول'!I137="",0,'📋 سجل الأصول'!I137))*'📋 سجل الأصول'!J137/365*MAX(0,MIN(EOMONTH(DATE(2026,4,1),-1),IF('📋 سجل الأصول'!M137="",DATE(9999,12,31),'📋 سجل الأصول'!M137))-'📋 سجل الأصول'!G137+1))),0))</f>
        <v/>
      </c>
      <c r="K137" s="25" t="str">
        <f>IF('📋 سجل الأصول'!C137="","",IFERROR(MAX(0,MIN(('📋 سجل الأصول'!H137-IF('📋 سجل الأصول'!I137="",0,'📋 سجل الأصول'!I137)),('📋 سجل الأصول'!H137-IF('📋 سجل الأصول'!I137="",0,'📋 سجل الأصول'!I137))*'📋 سجل الأصول'!J137/365*MAX(0,MIN(EOMONTH(DATE(2026,5,1),0),IF('📋 سجل الأصول'!M137="",DATE(9999,12,31),'📋 سجل الأصول'!M137))-'📋 سجل الأصول'!G137+1))-MIN(('📋 سجل الأصول'!H137-IF('📋 سجل الأصول'!I137="",0,'📋 سجل الأصول'!I137)),('📋 سجل الأصول'!H137-IF('📋 سجل الأصول'!I137="",0,'📋 سجل الأصول'!I137))*'📋 سجل الأصول'!J137/365*MAX(0,MIN(EOMONTH(DATE(2026,5,1),-1),IF('📋 سجل الأصول'!M137="",DATE(9999,12,31),'📋 سجل الأصول'!M137))-'📋 سجل الأصول'!G137+1))),0))</f>
        <v/>
      </c>
      <c r="L137" s="25" t="str">
        <f>IF('📋 سجل الأصول'!C137="","",IFERROR(MAX(0,MIN(('📋 سجل الأصول'!H137-IF('📋 سجل الأصول'!I137="",0,'📋 سجل الأصول'!I137)),('📋 سجل الأصول'!H137-IF('📋 سجل الأصول'!I137="",0,'📋 سجل الأصول'!I137))*'📋 سجل الأصول'!J137/365*MAX(0,MIN(EOMONTH(DATE(2026,6,1),0),IF('📋 سجل الأصول'!M137="",DATE(9999,12,31),'📋 سجل الأصول'!M137))-'📋 سجل الأصول'!G137+1))-MIN(('📋 سجل الأصول'!H137-IF('📋 سجل الأصول'!I137="",0,'📋 سجل الأصول'!I137)),('📋 سجل الأصول'!H137-IF('📋 سجل الأصول'!I137="",0,'📋 سجل الأصول'!I137))*'📋 سجل الأصول'!J137/365*MAX(0,MIN(EOMONTH(DATE(2026,6,1),-1),IF('📋 سجل الأصول'!M137="",DATE(9999,12,31),'📋 سجل الأصول'!M137))-'📋 سجل الأصول'!G137+1))),0))</f>
        <v/>
      </c>
      <c r="M137" s="25" t="str">
        <f>IF('📋 سجل الأصول'!C137="","",IFERROR(MAX(0,MIN(('📋 سجل الأصول'!H137-IF('📋 سجل الأصول'!I137="",0,'📋 سجل الأصول'!I137)),('📋 سجل الأصول'!H137-IF('📋 سجل الأصول'!I137="",0,'📋 سجل الأصول'!I137))*'📋 سجل الأصول'!J137/365*MAX(0,MIN(EOMONTH(DATE(2026,7,1),0),IF('📋 سجل الأصول'!M137="",DATE(9999,12,31),'📋 سجل الأصول'!M137))-'📋 سجل الأصول'!G137+1))-MIN(('📋 سجل الأصول'!H137-IF('📋 سجل الأصول'!I137="",0,'📋 سجل الأصول'!I137)),('📋 سجل الأصول'!H137-IF('📋 سجل الأصول'!I137="",0,'📋 سجل الأصول'!I137))*'📋 سجل الأصول'!J137/365*MAX(0,MIN(EOMONTH(DATE(2026,7,1),-1),IF('📋 سجل الأصول'!M137="",DATE(9999,12,31),'📋 سجل الأصول'!M137))-'📋 سجل الأصول'!G137+1))),0))</f>
        <v/>
      </c>
      <c r="N137" s="25" t="str">
        <f>IF('📋 سجل الأصول'!C137="","",IFERROR(MAX(0,MIN(('📋 سجل الأصول'!H137-IF('📋 سجل الأصول'!I137="",0,'📋 سجل الأصول'!I137)),('📋 سجل الأصول'!H137-IF('📋 سجل الأصول'!I137="",0,'📋 سجل الأصول'!I137))*'📋 سجل الأصول'!J137/365*MAX(0,MIN(EOMONTH(DATE(2026,8,1),0),IF('📋 سجل الأصول'!M137="",DATE(9999,12,31),'📋 سجل الأصول'!M137))-'📋 سجل الأصول'!G137+1))-MIN(('📋 سجل الأصول'!H137-IF('📋 سجل الأصول'!I137="",0,'📋 سجل الأصول'!I137)),('📋 سجل الأصول'!H137-IF('📋 سجل الأصول'!I137="",0,'📋 سجل الأصول'!I137))*'📋 سجل الأصول'!J137/365*MAX(0,MIN(EOMONTH(DATE(2026,8,1),-1),IF('📋 سجل الأصول'!M137="",DATE(9999,12,31),'📋 سجل الأصول'!M137))-'📋 سجل الأصول'!G137+1))),0))</f>
        <v/>
      </c>
      <c r="O137" s="25" t="str">
        <f>IF('📋 سجل الأصول'!C137="","",IFERROR(MAX(0,MIN(('📋 سجل الأصول'!H137-IF('📋 سجل الأصول'!I137="",0,'📋 سجل الأصول'!I137)),('📋 سجل الأصول'!H137-IF('📋 سجل الأصول'!I137="",0,'📋 سجل الأصول'!I137))*'📋 سجل الأصول'!J137/365*MAX(0,MIN(EOMONTH(DATE(2026,9,1),0),IF('📋 سجل الأصول'!M137="",DATE(9999,12,31),'📋 سجل الأصول'!M137))-'📋 سجل الأصول'!G137+1))-MIN(('📋 سجل الأصول'!H137-IF('📋 سجل الأصول'!I137="",0,'📋 سجل الأصول'!I137)),('📋 سجل الأصول'!H137-IF('📋 سجل الأصول'!I137="",0,'📋 سجل الأصول'!I137))*'📋 سجل الأصول'!J137/365*MAX(0,MIN(EOMONTH(DATE(2026,9,1),-1),IF('📋 سجل الأصول'!M137="",DATE(9999,12,31),'📋 سجل الأصول'!M137))-'📋 سجل الأصول'!G137+1))),0))</f>
        <v/>
      </c>
      <c r="P137" s="25" t="str">
        <f>IF('📋 سجل الأصول'!C137="","",IFERROR(MAX(0,MIN(('📋 سجل الأصول'!H137-IF('📋 سجل الأصول'!I137="",0,'📋 سجل الأصول'!I137)),('📋 سجل الأصول'!H137-IF('📋 سجل الأصول'!I137="",0,'📋 سجل الأصول'!I137))*'📋 سجل الأصول'!J137/365*MAX(0,MIN(EOMONTH(DATE(2026,10,1),0),IF('📋 سجل الأصول'!M137="",DATE(9999,12,31),'📋 سجل الأصول'!M137))-'📋 سجل الأصول'!G137+1))-MIN(('📋 سجل الأصول'!H137-IF('📋 سجل الأصول'!I137="",0,'📋 سجل الأصول'!I137)),('📋 سجل الأصول'!H137-IF('📋 سجل الأصول'!I137="",0,'📋 سجل الأصول'!I137))*'📋 سجل الأصول'!J137/365*MAX(0,MIN(EOMONTH(DATE(2026,10,1),-1),IF('📋 سجل الأصول'!M137="",DATE(9999,12,31),'📋 سجل الأصول'!M137))-'📋 سجل الأصول'!G137+1))),0))</f>
        <v/>
      </c>
      <c r="Q137" s="25" t="str">
        <f>IF('📋 سجل الأصول'!C137="","",IFERROR(MAX(0,MIN(('📋 سجل الأصول'!H137-IF('📋 سجل الأصول'!I137="",0,'📋 سجل الأصول'!I137)),('📋 سجل الأصول'!H137-IF('📋 سجل الأصول'!I137="",0,'📋 سجل الأصول'!I137))*'📋 سجل الأصول'!J137/365*MAX(0,MIN(EOMONTH(DATE(2026,11,1),0),IF('📋 سجل الأصول'!M137="",DATE(9999,12,31),'📋 سجل الأصول'!M137))-'📋 سجل الأصول'!G137+1))-MIN(('📋 سجل الأصول'!H137-IF('📋 سجل الأصول'!I137="",0,'📋 سجل الأصول'!I137)),('📋 سجل الأصول'!H137-IF('📋 سجل الأصول'!I137="",0,'📋 سجل الأصول'!I137))*'📋 سجل الأصول'!J137/365*MAX(0,MIN(EOMONTH(DATE(2026,11,1),-1),IF('📋 سجل الأصول'!M137="",DATE(9999,12,31),'📋 سجل الأصول'!M137))-'📋 سجل الأصول'!G137+1))),0))</f>
        <v/>
      </c>
      <c r="R137" s="25" t="str">
        <f>IF('📋 سجل الأصول'!C137="","",IFERROR(MAX(0,MIN(('📋 سجل الأصول'!H137-IF('📋 سجل الأصول'!I137="",0,'📋 سجل الأصول'!I137)),('📋 سجل الأصول'!H137-IF('📋 سجل الأصول'!I137="",0,'📋 سجل الأصول'!I137))*'📋 سجل الأصول'!J137/365*MAX(0,MIN(EOMONTH(DATE(2026,12,1),0),IF('📋 سجل الأصول'!M137="",DATE(9999,12,31),'📋 سجل الأصول'!M137))-'📋 سجل الأصول'!G137+1))-MIN(('📋 سجل الأصول'!H137-IF('📋 سجل الأصول'!I137="",0,'📋 سجل الأصول'!I137)),('📋 سجل الأصول'!H137-IF('📋 سجل الأصول'!I137="",0,'📋 سجل الأصول'!I137))*'📋 سجل الأصول'!J137/365*MAX(0,MIN(EOMONTH(DATE(2026,12,1),-1),IF('📋 سجل الأصول'!M137="",DATE(9999,12,31),'📋 سجل الأصول'!M137))-'📋 سجل الأصول'!G137+1))),0))</f>
        <v/>
      </c>
    </row>
    <row r="138" spans="1:18" ht="24.75" customHeight="1" x14ac:dyDescent="0.25">
      <c r="A138" s="26" t="str">
        <f>IF('📋 سجل الأصول'!C138="","",'📋 سجل الأصول'!A138)</f>
        <v/>
      </c>
      <c r="B138" s="26" t="str">
        <f>IF('📋 سجل الأصول'!C138="","",'📋 سجل الأصول'!B138)</f>
        <v/>
      </c>
      <c r="C138" s="38" t="str">
        <f>IF('📋 سجل الأصول'!C138="","",'📋 سجل الأصول'!C138)</f>
        <v/>
      </c>
      <c r="D138" s="26" t="str">
        <f>IF('📋 سجل الأصول'!C138="","",'📋 سجل الأصول'!E138)</f>
        <v/>
      </c>
      <c r="E138" s="39" t="str">
        <f>IF('📋 سجل الأصول'!C138="","",'📋 سجل الأصول'!G138)</f>
        <v/>
      </c>
      <c r="F138" s="33" t="str">
        <f>IF('📋 سجل الأصول'!C138="","",'📋 سجل الأصول'!H138)</f>
        <v/>
      </c>
      <c r="G138" s="33" t="str">
        <f>IF('📋 سجل الأصول'!C138="","",IFERROR(MAX(0,MIN(('📋 سجل الأصول'!H138-IF('📋 سجل الأصول'!I138="",0,'📋 سجل الأصول'!I138)),('📋 سجل الأصول'!H138-IF('📋 سجل الأصول'!I138="",0,'📋 سجل الأصول'!I138))*'📋 سجل الأصول'!J138/365*MAX(0,MIN(EOMONTH(DATE(2026,1,1),0),IF('📋 سجل الأصول'!M138="",DATE(9999,12,31),'📋 سجل الأصول'!M138))-'📋 سجل الأصول'!G138+1))-MIN(('📋 سجل الأصول'!H138-IF('📋 سجل الأصول'!I138="",0,'📋 سجل الأصول'!I138)),('📋 سجل الأصول'!H138-IF('📋 سجل الأصول'!I138="",0,'📋 سجل الأصول'!I138))*'📋 سجل الأصول'!J138/365*MAX(0,MIN(EOMONTH(DATE(2026,1,1),-1),IF('📋 سجل الأصول'!M138="",DATE(9999,12,31),'📋 سجل الأصول'!M138))-'📋 سجل الأصول'!G138+1))),0))</f>
        <v/>
      </c>
      <c r="H138" s="33" t="str">
        <f>IF('📋 سجل الأصول'!C138="","",IFERROR(MAX(0,MIN(('📋 سجل الأصول'!H138-IF('📋 سجل الأصول'!I138="",0,'📋 سجل الأصول'!I138)),('📋 سجل الأصول'!H138-IF('📋 سجل الأصول'!I138="",0,'📋 سجل الأصول'!I138))*'📋 سجل الأصول'!J138/365*MAX(0,MIN(EOMONTH(DATE(2026,2,1),0),IF('📋 سجل الأصول'!M138="",DATE(9999,12,31),'📋 سجل الأصول'!M138))-'📋 سجل الأصول'!G138+1))-MIN(('📋 سجل الأصول'!H138-IF('📋 سجل الأصول'!I138="",0,'📋 سجل الأصول'!I138)),('📋 سجل الأصول'!H138-IF('📋 سجل الأصول'!I138="",0,'📋 سجل الأصول'!I138))*'📋 سجل الأصول'!J138/365*MAX(0,MIN(EOMONTH(DATE(2026,2,1),-1),IF('📋 سجل الأصول'!M138="",DATE(9999,12,31),'📋 سجل الأصول'!M138))-'📋 سجل الأصول'!G138+1))),0))</f>
        <v/>
      </c>
      <c r="I138" s="33" t="str">
        <f>IF('📋 سجل الأصول'!C138="","",IFERROR(MAX(0,MIN(('📋 سجل الأصول'!H138-IF('📋 سجل الأصول'!I138="",0,'📋 سجل الأصول'!I138)),('📋 سجل الأصول'!H138-IF('📋 سجل الأصول'!I138="",0,'📋 سجل الأصول'!I138))*'📋 سجل الأصول'!J138/365*MAX(0,MIN(EOMONTH(DATE(2026,3,1),0),IF('📋 سجل الأصول'!M138="",DATE(9999,12,31),'📋 سجل الأصول'!M138))-'📋 سجل الأصول'!G138+1))-MIN(('📋 سجل الأصول'!H138-IF('📋 سجل الأصول'!I138="",0,'📋 سجل الأصول'!I138)),('📋 سجل الأصول'!H138-IF('📋 سجل الأصول'!I138="",0,'📋 سجل الأصول'!I138))*'📋 سجل الأصول'!J138/365*MAX(0,MIN(EOMONTH(DATE(2026,3,1),-1),IF('📋 سجل الأصول'!M138="",DATE(9999,12,31),'📋 سجل الأصول'!M138))-'📋 سجل الأصول'!G138+1))),0))</f>
        <v/>
      </c>
      <c r="J138" s="33" t="str">
        <f>IF('📋 سجل الأصول'!C138="","",IFERROR(MAX(0,MIN(('📋 سجل الأصول'!H138-IF('📋 سجل الأصول'!I138="",0,'📋 سجل الأصول'!I138)),('📋 سجل الأصول'!H138-IF('📋 سجل الأصول'!I138="",0,'📋 سجل الأصول'!I138))*'📋 سجل الأصول'!J138/365*MAX(0,MIN(EOMONTH(DATE(2026,4,1),0),IF('📋 سجل الأصول'!M138="",DATE(9999,12,31),'📋 سجل الأصول'!M138))-'📋 سجل الأصول'!G138+1))-MIN(('📋 سجل الأصول'!H138-IF('📋 سجل الأصول'!I138="",0,'📋 سجل الأصول'!I138)),('📋 سجل الأصول'!H138-IF('📋 سجل الأصول'!I138="",0,'📋 سجل الأصول'!I138))*'📋 سجل الأصول'!J138/365*MAX(0,MIN(EOMONTH(DATE(2026,4,1),-1),IF('📋 سجل الأصول'!M138="",DATE(9999,12,31),'📋 سجل الأصول'!M138))-'📋 سجل الأصول'!G138+1))),0))</f>
        <v/>
      </c>
      <c r="K138" s="33" t="str">
        <f>IF('📋 سجل الأصول'!C138="","",IFERROR(MAX(0,MIN(('📋 سجل الأصول'!H138-IF('📋 سجل الأصول'!I138="",0,'📋 سجل الأصول'!I138)),('📋 سجل الأصول'!H138-IF('📋 سجل الأصول'!I138="",0,'📋 سجل الأصول'!I138))*'📋 سجل الأصول'!J138/365*MAX(0,MIN(EOMONTH(DATE(2026,5,1),0),IF('📋 سجل الأصول'!M138="",DATE(9999,12,31),'📋 سجل الأصول'!M138))-'📋 سجل الأصول'!G138+1))-MIN(('📋 سجل الأصول'!H138-IF('📋 سجل الأصول'!I138="",0,'📋 سجل الأصول'!I138)),('📋 سجل الأصول'!H138-IF('📋 سجل الأصول'!I138="",0,'📋 سجل الأصول'!I138))*'📋 سجل الأصول'!J138/365*MAX(0,MIN(EOMONTH(DATE(2026,5,1),-1),IF('📋 سجل الأصول'!M138="",DATE(9999,12,31),'📋 سجل الأصول'!M138))-'📋 سجل الأصول'!G138+1))),0))</f>
        <v/>
      </c>
      <c r="L138" s="33" t="str">
        <f>IF('📋 سجل الأصول'!C138="","",IFERROR(MAX(0,MIN(('📋 سجل الأصول'!H138-IF('📋 سجل الأصول'!I138="",0,'📋 سجل الأصول'!I138)),('📋 سجل الأصول'!H138-IF('📋 سجل الأصول'!I138="",0,'📋 سجل الأصول'!I138))*'📋 سجل الأصول'!J138/365*MAX(0,MIN(EOMONTH(DATE(2026,6,1),0),IF('📋 سجل الأصول'!M138="",DATE(9999,12,31),'📋 سجل الأصول'!M138))-'📋 سجل الأصول'!G138+1))-MIN(('📋 سجل الأصول'!H138-IF('📋 سجل الأصول'!I138="",0,'📋 سجل الأصول'!I138)),('📋 سجل الأصول'!H138-IF('📋 سجل الأصول'!I138="",0,'📋 سجل الأصول'!I138))*'📋 سجل الأصول'!J138/365*MAX(0,MIN(EOMONTH(DATE(2026,6,1),-1),IF('📋 سجل الأصول'!M138="",DATE(9999,12,31),'📋 سجل الأصول'!M138))-'📋 سجل الأصول'!G138+1))),0))</f>
        <v/>
      </c>
      <c r="M138" s="33" t="str">
        <f>IF('📋 سجل الأصول'!C138="","",IFERROR(MAX(0,MIN(('📋 سجل الأصول'!H138-IF('📋 سجل الأصول'!I138="",0,'📋 سجل الأصول'!I138)),('📋 سجل الأصول'!H138-IF('📋 سجل الأصول'!I138="",0,'📋 سجل الأصول'!I138))*'📋 سجل الأصول'!J138/365*MAX(0,MIN(EOMONTH(DATE(2026,7,1),0),IF('📋 سجل الأصول'!M138="",DATE(9999,12,31),'📋 سجل الأصول'!M138))-'📋 سجل الأصول'!G138+1))-MIN(('📋 سجل الأصول'!H138-IF('📋 سجل الأصول'!I138="",0,'📋 سجل الأصول'!I138)),('📋 سجل الأصول'!H138-IF('📋 سجل الأصول'!I138="",0,'📋 سجل الأصول'!I138))*'📋 سجل الأصول'!J138/365*MAX(0,MIN(EOMONTH(DATE(2026,7,1),-1),IF('📋 سجل الأصول'!M138="",DATE(9999,12,31),'📋 سجل الأصول'!M138))-'📋 سجل الأصول'!G138+1))),0))</f>
        <v/>
      </c>
      <c r="N138" s="33" t="str">
        <f>IF('📋 سجل الأصول'!C138="","",IFERROR(MAX(0,MIN(('📋 سجل الأصول'!H138-IF('📋 سجل الأصول'!I138="",0,'📋 سجل الأصول'!I138)),('📋 سجل الأصول'!H138-IF('📋 سجل الأصول'!I138="",0,'📋 سجل الأصول'!I138))*'📋 سجل الأصول'!J138/365*MAX(0,MIN(EOMONTH(DATE(2026,8,1),0),IF('📋 سجل الأصول'!M138="",DATE(9999,12,31),'📋 سجل الأصول'!M138))-'📋 سجل الأصول'!G138+1))-MIN(('📋 سجل الأصول'!H138-IF('📋 سجل الأصول'!I138="",0,'📋 سجل الأصول'!I138)),('📋 سجل الأصول'!H138-IF('📋 سجل الأصول'!I138="",0,'📋 سجل الأصول'!I138))*'📋 سجل الأصول'!J138/365*MAX(0,MIN(EOMONTH(DATE(2026,8,1),-1),IF('📋 سجل الأصول'!M138="",DATE(9999,12,31),'📋 سجل الأصول'!M138))-'📋 سجل الأصول'!G138+1))),0))</f>
        <v/>
      </c>
      <c r="O138" s="33" t="str">
        <f>IF('📋 سجل الأصول'!C138="","",IFERROR(MAX(0,MIN(('📋 سجل الأصول'!H138-IF('📋 سجل الأصول'!I138="",0,'📋 سجل الأصول'!I138)),('📋 سجل الأصول'!H138-IF('📋 سجل الأصول'!I138="",0,'📋 سجل الأصول'!I138))*'📋 سجل الأصول'!J138/365*MAX(0,MIN(EOMONTH(DATE(2026,9,1),0),IF('📋 سجل الأصول'!M138="",DATE(9999,12,31),'📋 سجل الأصول'!M138))-'📋 سجل الأصول'!G138+1))-MIN(('📋 سجل الأصول'!H138-IF('📋 سجل الأصول'!I138="",0,'📋 سجل الأصول'!I138)),('📋 سجل الأصول'!H138-IF('📋 سجل الأصول'!I138="",0,'📋 سجل الأصول'!I138))*'📋 سجل الأصول'!J138/365*MAX(0,MIN(EOMONTH(DATE(2026,9,1),-1),IF('📋 سجل الأصول'!M138="",DATE(9999,12,31),'📋 سجل الأصول'!M138))-'📋 سجل الأصول'!G138+1))),0))</f>
        <v/>
      </c>
      <c r="P138" s="33" t="str">
        <f>IF('📋 سجل الأصول'!C138="","",IFERROR(MAX(0,MIN(('📋 سجل الأصول'!H138-IF('📋 سجل الأصول'!I138="",0,'📋 سجل الأصول'!I138)),('📋 سجل الأصول'!H138-IF('📋 سجل الأصول'!I138="",0,'📋 سجل الأصول'!I138))*'📋 سجل الأصول'!J138/365*MAX(0,MIN(EOMONTH(DATE(2026,10,1),0),IF('📋 سجل الأصول'!M138="",DATE(9999,12,31),'📋 سجل الأصول'!M138))-'📋 سجل الأصول'!G138+1))-MIN(('📋 سجل الأصول'!H138-IF('📋 سجل الأصول'!I138="",0,'📋 سجل الأصول'!I138)),('📋 سجل الأصول'!H138-IF('📋 سجل الأصول'!I138="",0,'📋 سجل الأصول'!I138))*'📋 سجل الأصول'!J138/365*MAX(0,MIN(EOMONTH(DATE(2026,10,1),-1),IF('📋 سجل الأصول'!M138="",DATE(9999,12,31),'📋 سجل الأصول'!M138))-'📋 سجل الأصول'!G138+1))),0))</f>
        <v/>
      </c>
      <c r="Q138" s="33" t="str">
        <f>IF('📋 سجل الأصول'!C138="","",IFERROR(MAX(0,MIN(('📋 سجل الأصول'!H138-IF('📋 سجل الأصول'!I138="",0,'📋 سجل الأصول'!I138)),('📋 سجل الأصول'!H138-IF('📋 سجل الأصول'!I138="",0,'📋 سجل الأصول'!I138))*'📋 سجل الأصول'!J138/365*MAX(0,MIN(EOMONTH(DATE(2026,11,1),0),IF('📋 سجل الأصول'!M138="",DATE(9999,12,31),'📋 سجل الأصول'!M138))-'📋 سجل الأصول'!G138+1))-MIN(('📋 سجل الأصول'!H138-IF('📋 سجل الأصول'!I138="",0,'📋 سجل الأصول'!I138)),('📋 سجل الأصول'!H138-IF('📋 سجل الأصول'!I138="",0,'📋 سجل الأصول'!I138))*'📋 سجل الأصول'!J138/365*MAX(0,MIN(EOMONTH(DATE(2026,11,1),-1),IF('📋 سجل الأصول'!M138="",DATE(9999,12,31),'📋 سجل الأصول'!M138))-'📋 سجل الأصول'!G138+1))),0))</f>
        <v/>
      </c>
      <c r="R138" s="33" t="str">
        <f>IF('📋 سجل الأصول'!C138="","",IFERROR(MAX(0,MIN(('📋 سجل الأصول'!H138-IF('📋 سجل الأصول'!I138="",0,'📋 سجل الأصول'!I138)),('📋 سجل الأصول'!H138-IF('📋 سجل الأصول'!I138="",0,'📋 سجل الأصول'!I138))*'📋 سجل الأصول'!J138/365*MAX(0,MIN(EOMONTH(DATE(2026,12,1),0),IF('📋 سجل الأصول'!M138="",DATE(9999,12,31),'📋 سجل الأصول'!M138))-'📋 سجل الأصول'!G138+1))-MIN(('📋 سجل الأصول'!H138-IF('📋 سجل الأصول'!I138="",0,'📋 سجل الأصول'!I138)),('📋 سجل الأصول'!H138-IF('📋 سجل الأصول'!I138="",0,'📋 سجل الأصول'!I138))*'📋 سجل الأصول'!J138/365*MAX(0,MIN(EOMONTH(DATE(2026,12,1),-1),IF('📋 سجل الأصول'!M138="",DATE(9999,12,31),'📋 سجل الأصول'!M138))-'📋 سجل الأصول'!G138+1))),0))</f>
        <v/>
      </c>
    </row>
    <row r="139" spans="1:18" ht="24.75" customHeight="1" x14ac:dyDescent="0.25">
      <c r="A139" s="18" t="str">
        <f>IF('📋 سجل الأصول'!C139="","",'📋 سجل الأصول'!A139)</f>
        <v/>
      </c>
      <c r="B139" s="18" t="str">
        <f>IF('📋 سجل الأصول'!C139="","",'📋 سجل الأصول'!B139)</f>
        <v/>
      </c>
      <c r="C139" s="36" t="str">
        <f>IF('📋 سجل الأصول'!C139="","",'📋 سجل الأصول'!C139)</f>
        <v/>
      </c>
      <c r="D139" s="18" t="str">
        <f>IF('📋 سجل الأصول'!C139="","",'📋 سجل الأصول'!E139)</f>
        <v/>
      </c>
      <c r="E139" s="37" t="str">
        <f>IF('📋 سجل الأصول'!C139="","",'📋 سجل الأصول'!G139)</f>
        <v/>
      </c>
      <c r="F139" s="25" t="str">
        <f>IF('📋 سجل الأصول'!C139="","",'📋 سجل الأصول'!H139)</f>
        <v/>
      </c>
      <c r="G139" s="25" t="str">
        <f>IF('📋 سجل الأصول'!C139="","",IFERROR(MAX(0,MIN(('📋 سجل الأصول'!H139-IF('📋 سجل الأصول'!I139="",0,'📋 سجل الأصول'!I139)),('📋 سجل الأصول'!H139-IF('📋 سجل الأصول'!I139="",0,'📋 سجل الأصول'!I139))*'📋 سجل الأصول'!J139/365*MAX(0,MIN(EOMONTH(DATE(2026,1,1),0),IF('📋 سجل الأصول'!M139="",DATE(9999,12,31),'📋 سجل الأصول'!M139))-'📋 سجل الأصول'!G139+1))-MIN(('📋 سجل الأصول'!H139-IF('📋 سجل الأصول'!I139="",0,'📋 سجل الأصول'!I139)),('📋 سجل الأصول'!H139-IF('📋 سجل الأصول'!I139="",0,'📋 سجل الأصول'!I139))*'📋 سجل الأصول'!J139/365*MAX(0,MIN(EOMONTH(DATE(2026,1,1),-1),IF('📋 سجل الأصول'!M139="",DATE(9999,12,31),'📋 سجل الأصول'!M139))-'📋 سجل الأصول'!G139+1))),0))</f>
        <v/>
      </c>
      <c r="H139" s="25" t="str">
        <f>IF('📋 سجل الأصول'!C139="","",IFERROR(MAX(0,MIN(('📋 سجل الأصول'!H139-IF('📋 سجل الأصول'!I139="",0,'📋 سجل الأصول'!I139)),('📋 سجل الأصول'!H139-IF('📋 سجل الأصول'!I139="",0,'📋 سجل الأصول'!I139))*'📋 سجل الأصول'!J139/365*MAX(0,MIN(EOMONTH(DATE(2026,2,1),0),IF('📋 سجل الأصول'!M139="",DATE(9999,12,31),'📋 سجل الأصول'!M139))-'📋 سجل الأصول'!G139+1))-MIN(('📋 سجل الأصول'!H139-IF('📋 سجل الأصول'!I139="",0,'📋 سجل الأصول'!I139)),('📋 سجل الأصول'!H139-IF('📋 سجل الأصول'!I139="",0,'📋 سجل الأصول'!I139))*'📋 سجل الأصول'!J139/365*MAX(0,MIN(EOMONTH(DATE(2026,2,1),-1),IF('📋 سجل الأصول'!M139="",DATE(9999,12,31),'📋 سجل الأصول'!M139))-'📋 سجل الأصول'!G139+1))),0))</f>
        <v/>
      </c>
      <c r="I139" s="25" t="str">
        <f>IF('📋 سجل الأصول'!C139="","",IFERROR(MAX(0,MIN(('📋 سجل الأصول'!H139-IF('📋 سجل الأصول'!I139="",0,'📋 سجل الأصول'!I139)),('📋 سجل الأصول'!H139-IF('📋 سجل الأصول'!I139="",0,'📋 سجل الأصول'!I139))*'📋 سجل الأصول'!J139/365*MAX(0,MIN(EOMONTH(DATE(2026,3,1),0),IF('📋 سجل الأصول'!M139="",DATE(9999,12,31),'📋 سجل الأصول'!M139))-'📋 سجل الأصول'!G139+1))-MIN(('📋 سجل الأصول'!H139-IF('📋 سجل الأصول'!I139="",0,'📋 سجل الأصول'!I139)),('📋 سجل الأصول'!H139-IF('📋 سجل الأصول'!I139="",0,'📋 سجل الأصول'!I139))*'📋 سجل الأصول'!J139/365*MAX(0,MIN(EOMONTH(DATE(2026,3,1),-1),IF('📋 سجل الأصول'!M139="",DATE(9999,12,31),'📋 سجل الأصول'!M139))-'📋 سجل الأصول'!G139+1))),0))</f>
        <v/>
      </c>
      <c r="J139" s="25" t="str">
        <f>IF('📋 سجل الأصول'!C139="","",IFERROR(MAX(0,MIN(('📋 سجل الأصول'!H139-IF('📋 سجل الأصول'!I139="",0,'📋 سجل الأصول'!I139)),('📋 سجل الأصول'!H139-IF('📋 سجل الأصول'!I139="",0,'📋 سجل الأصول'!I139))*'📋 سجل الأصول'!J139/365*MAX(0,MIN(EOMONTH(DATE(2026,4,1),0),IF('📋 سجل الأصول'!M139="",DATE(9999,12,31),'📋 سجل الأصول'!M139))-'📋 سجل الأصول'!G139+1))-MIN(('📋 سجل الأصول'!H139-IF('📋 سجل الأصول'!I139="",0,'📋 سجل الأصول'!I139)),('📋 سجل الأصول'!H139-IF('📋 سجل الأصول'!I139="",0,'📋 سجل الأصول'!I139))*'📋 سجل الأصول'!J139/365*MAX(0,MIN(EOMONTH(DATE(2026,4,1),-1),IF('📋 سجل الأصول'!M139="",DATE(9999,12,31),'📋 سجل الأصول'!M139))-'📋 سجل الأصول'!G139+1))),0))</f>
        <v/>
      </c>
      <c r="K139" s="25" t="str">
        <f>IF('📋 سجل الأصول'!C139="","",IFERROR(MAX(0,MIN(('📋 سجل الأصول'!H139-IF('📋 سجل الأصول'!I139="",0,'📋 سجل الأصول'!I139)),('📋 سجل الأصول'!H139-IF('📋 سجل الأصول'!I139="",0,'📋 سجل الأصول'!I139))*'📋 سجل الأصول'!J139/365*MAX(0,MIN(EOMONTH(DATE(2026,5,1),0),IF('📋 سجل الأصول'!M139="",DATE(9999,12,31),'📋 سجل الأصول'!M139))-'📋 سجل الأصول'!G139+1))-MIN(('📋 سجل الأصول'!H139-IF('📋 سجل الأصول'!I139="",0,'📋 سجل الأصول'!I139)),('📋 سجل الأصول'!H139-IF('📋 سجل الأصول'!I139="",0,'📋 سجل الأصول'!I139))*'📋 سجل الأصول'!J139/365*MAX(0,MIN(EOMONTH(DATE(2026,5,1),-1),IF('📋 سجل الأصول'!M139="",DATE(9999,12,31),'📋 سجل الأصول'!M139))-'📋 سجل الأصول'!G139+1))),0))</f>
        <v/>
      </c>
      <c r="L139" s="25" t="str">
        <f>IF('📋 سجل الأصول'!C139="","",IFERROR(MAX(0,MIN(('📋 سجل الأصول'!H139-IF('📋 سجل الأصول'!I139="",0,'📋 سجل الأصول'!I139)),('📋 سجل الأصول'!H139-IF('📋 سجل الأصول'!I139="",0,'📋 سجل الأصول'!I139))*'📋 سجل الأصول'!J139/365*MAX(0,MIN(EOMONTH(DATE(2026,6,1),0),IF('📋 سجل الأصول'!M139="",DATE(9999,12,31),'📋 سجل الأصول'!M139))-'📋 سجل الأصول'!G139+1))-MIN(('📋 سجل الأصول'!H139-IF('📋 سجل الأصول'!I139="",0,'📋 سجل الأصول'!I139)),('📋 سجل الأصول'!H139-IF('📋 سجل الأصول'!I139="",0,'📋 سجل الأصول'!I139))*'📋 سجل الأصول'!J139/365*MAX(0,MIN(EOMONTH(DATE(2026,6,1),-1),IF('📋 سجل الأصول'!M139="",DATE(9999,12,31),'📋 سجل الأصول'!M139))-'📋 سجل الأصول'!G139+1))),0))</f>
        <v/>
      </c>
      <c r="M139" s="25" t="str">
        <f>IF('📋 سجل الأصول'!C139="","",IFERROR(MAX(0,MIN(('📋 سجل الأصول'!H139-IF('📋 سجل الأصول'!I139="",0,'📋 سجل الأصول'!I139)),('📋 سجل الأصول'!H139-IF('📋 سجل الأصول'!I139="",0,'📋 سجل الأصول'!I139))*'📋 سجل الأصول'!J139/365*MAX(0,MIN(EOMONTH(DATE(2026,7,1),0),IF('📋 سجل الأصول'!M139="",DATE(9999,12,31),'📋 سجل الأصول'!M139))-'📋 سجل الأصول'!G139+1))-MIN(('📋 سجل الأصول'!H139-IF('📋 سجل الأصول'!I139="",0,'📋 سجل الأصول'!I139)),('📋 سجل الأصول'!H139-IF('📋 سجل الأصول'!I139="",0,'📋 سجل الأصول'!I139))*'📋 سجل الأصول'!J139/365*MAX(0,MIN(EOMONTH(DATE(2026,7,1),-1),IF('📋 سجل الأصول'!M139="",DATE(9999,12,31),'📋 سجل الأصول'!M139))-'📋 سجل الأصول'!G139+1))),0))</f>
        <v/>
      </c>
      <c r="N139" s="25" t="str">
        <f>IF('📋 سجل الأصول'!C139="","",IFERROR(MAX(0,MIN(('📋 سجل الأصول'!H139-IF('📋 سجل الأصول'!I139="",0,'📋 سجل الأصول'!I139)),('📋 سجل الأصول'!H139-IF('📋 سجل الأصول'!I139="",0,'📋 سجل الأصول'!I139))*'📋 سجل الأصول'!J139/365*MAX(0,MIN(EOMONTH(DATE(2026,8,1),0),IF('📋 سجل الأصول'!M139="",DATE(9999,12,31),'📋 سجل الأصول'!M139))-'📋 سجل الأصول'!G139+1))-MIN(('📋 سجل الأصول'!H139-IF('📋 سجل الأصول'!I139="",0,'📋 سجل الأصول'!I139)),('📋 سجل الأصول'!H139-IF('📋 سجل الأصول'!I139="",0,'📋 سجل الأصول'!I139))*'📋 سجل الأصول'!J139/365*MAX(0,MIN(EOMONTH(DATE(2026,8,1),-1),IF('📋 سجل الأصول'!M139="",DATE(9999,12,31),'📋 سجل الأصول'!M139))-'📋 سجل الأصول'!G139+1))),0))</f>
        <v/>
      </c>
      <c r="O139" s="25" t="str">
        <f>IF('📋 سجل الأصول'!C139="","",IFERROR(MAX(0,MIN(('📋 سجل الأصول'!H139-IF('📋 سجل الأصول'!I139="",0,'📋 سجل الأصول'!I139)),('📋 سجل الأصول'!H139-IF('📋 سجل الأصول'!I139="",0,'📋 سجل الأصول'!I139))*'📋 سجل الأصول'!J139/365*MAX(0,MIN(EOMONTH(DATE(2026,9,1),0),IF('📋 سجل الأصول'!M139="",DATE(9999,12,31),'📋 سجل الأصول'!M139))-'📋 سجل الأصول'!G139+1))-MIN(('📋 سجل الأصول'!H139-IF('📋 سجل الأصول'!I139="",0,'📋 سجل الأصول'!I139)),('📋 سجل الأصول'!H139-IF('📋 سجل الأصول'!I139="",0,'📋 سجل الأصول'!I139))*'📋 سجل الأصول'!J139/365*MAX(0,MIN(EOMONTH(DATE(2026,9,1),-1),IF('📋 سجل الأصول'!M139="",DATE(9999,12,31),'📋 سجل الأصول'!M139))-'📋 سجل الأصول'!G139+1))),0))</f>
        <v/>
      </c>
      <c r="P139" s="25" t="str">
        <f>IF('📋 سجل الأصول'!C139="","",IFERROR(MAX(0,MIN(('📋 سجل الأصول'!H139-IF('📋 سجل الأصول'!I139="",0,'📋 سجل الأصول'!I139)),('📋 سجل الأصول'!H139-IF('📋 سجل الأصول'!I139="",0,'📋 سجل الأصول'!I139))*'📋 سجل الأصول'!J139/365*MAX(0,MIN(EOMONTH(DATE(2026,10,1),0),IF('📋 سجل الأصول'!M139="",DATE(9999,12,31),'📋 سجل الأصول'!M139))-'📋 سجل الأصول'!G139+1))-MIN(('📋 سجل الأصول'!H139-IF('📋 سجل الأصول'!I139="",0,'📋 سجل الأصول'!I139)),('📋 سجل الأصول'!H139-IF('📋 سجل الأصول'!I139="",0,'📋 سجل الأصول'!I139))*'📋 سجل الأصول'!J139/365*MAX(0,MIN(EOMONTH(DATE(2026,10,1),-1),IF('📋 سجل الأصول'!M139="",DATE(9999,12,31),'📋 سجل الأصول'!M139))-'📋 سجل الأصول'!G139+1))),0))</f>
        <v/>
      </c>
      <c r="Q139" s="25" t="str">
        <f>IF('📋 سجل الأصول'!C139="","",IFERROR(MAX(0,MIN(('📋 سجل الأصول'!H139-IF('📋 سجل الأصول'!I139="",0,'📋 سجل الأصول'!I139)),('📋 سجل الأصول'!H139-IF('📋 سجل الأصول'!I139="",0,'📋 سجل الأصول'!I139))*'📋 سجل الأصول'!J139/365*MAX(0,MIN(EOMONTH(DATE(2026,11,1),0),IF('📋 سجل الأصول'!M139="",DATE(9999,12,31),'📋 سجل الأصول'!M139))-'📋 سجل الأصول'!G139+1))-MIN(('📋 سجل الأصول'!H139-IF('📋 سجل الأصول'!I139="",0,'📋 سجل الأصول'!I139)),('📋 سجل الأصول'!H139-IF('📋 سجل الأصول'!I139="",0,'📋 سجل الأصول'!I139))*'📋 سجل الأصول'!J139/365*MAX(0,MIN(EOMONTH(DATE(2026,11,1),-1),IF('📋 سجل الأصول'!M139="",DATE(9999,12,31),'📋 سجل الأصول'!M139))-'📋 سجل الأصول'!G139+1))),0))</f>
        <v/>
      </c>
      <c r="R139" s="25" t="str">
        <f>IF('📋 سجل الأصول'!C139="","",IFERROR(MAX(0,MIN(('📋 سجل الأصول'!H139-IF('📋 سجل الأصول'!I139="",0,'📋 سجل الأصول'!I139)),('📋 سجل الأصول'!H139-IF('📋 سجل الأصول'!I139="",0,'📋 سجل الأصول'!I139))*'📋 سجل الأصول'!J139/365*MAX(0,MIN(EOMONTH(DATE(2026,12,1),0),IF('📋 سجل الأصول'!M139="",DATE(9999,12,31),'📋 سجل الأصول'!M139))-'📋 سجل الأصول'!G139+1))-MIN(('📋 سجل الأصول'!H139-IF('📋 سجل الأصول'!I139="",0,'📋 سجل الأصول'!I139)),('📋 سجل الأصول'!H139-IF('📋 سجل الأصول'!I139="",0,'📋 سجل الأصول'!I139))*'📋 سجل الأصول'!J139/365*MAX(0,MIN(EOMONTH(DATE(2026,12,1),-1),IF('📋 سجل الأصول'!M139="",DATE(9999,12,31),'📋 سجل الأصول'!M139))-'📋 سجل الأصول'!G139+1))),0))</f>
        <v/>
      </c>
    </row>
    <row r="140" spans="1:18" ht="24.75" customHeight="1" x14ac:dyDescent="0.25">
      <c r="A140" s="26" t="str">
        <f>IF('📋 سجل الأصول'!C140="","",'📋 سجل الأصول'!A140)</f>
        <v/>
      </c>
      <c r="B140" s="26" t="str">
        <f>IF('📋 سجل الأصول'!C140="","",'📋 سجل الأصول'!B140)</f>
        <v/>
      </c>
      <c r="C140" s="38" t="str">
        <f>IF('📋 سجل الأصول'!C140="","",'📋 سجل الأصول'!C140)</f>
        <v/>
      </c>
      <c r="D140" s="26" t="str">
        <f>IF('📋 سجل الأصول'!C140="","",'📋 سجل الأصول'!E140)</f>
        <v/>
      </c>
      <c r="E140" s="39" t="str">
        <f>IF('📋 سجل الأصول'!C140="","",'📋 سجل الأصول'!G140)</f>
        <v/>
      </c>
      <c r="F140" s="33" t="str">
        <f>IF('📋 سجل الأصول'!C140="","",'📋 سجل الأصول'!H140)</f>
        <v/>
      </c>
      <c r="G140" s="33" t="str">
        <f>IF('📋 سجل الأصول'!C140="","",IFERROR(MAX(0,MIN(('📋 سجل الأصول'!H140-IF('📋 سجل الأصول'!I140="",0,'📋 سجل الأصول'!I140)),('📋 سجل الأصول'!H140-IF('📋 سجل الأصول'!I140="",0,'📋 سجل الأصول'!I140))*'📋 سجل الأصول'!J140/365*MAX(0,MIN(EOMONTH(DATE(2026,1,1),0),IF('📋 سجل الأصول'!M140="",DATE(9999,12,31),'📋 سجل الأصول'!M140))-'📋 سجل الأصول'!G140+1))-MIN(('📋 سجل الأصول'!H140-IF('📋 سجل الأصول'!I140="",0,'📋 سجل الأصول'!I140)),('📋 سجل الأصول'!H140-IF('📋 سجل الأصول'!I140="",0,'📋 سجل الأصول'!I140))*'📋 سجل الأصول'!J140/365*MAX(0,MIN(EOMONTH(DATE(2026,1,1),-1),IF('📋 سجل الأصول'!M140="",DATE(9999,12,31),'📋 سجل الأصول'!M140))-'📋 سجل الأصول'!G140+1))),0))</f>
        <v/>
      </c>
      <c r="H140" s="33" t="str">
        <f>IF('📋 سجل الأصول'!C140="","",IFERROR(MAX(0,MIN(('📋 سجل الأصول'!H140-IF('📋 سجل الأصول'!I140="",0,'📋 سجل الأصول'!I140)),('📋 سجل الأصول'!H140-IF('📋 سجل الأصول'!I140="",0,'📋 سجل الأصول'!I140))*'📋 سجل الأصول'!J140/365*MAX(0,MIN(EOMONTH(DATE(2026,2,1),0),IF('📋 سجل الأصول'!M140="",DATE(9999,12,31),'📋 سجل الأصول'!M140))-'📋 سجل الأصول'!G140+1))-MIN(('📋 سجل الأصول'!H140-IF('📋 سجل الأصول'!I140="",0,'📋 سجل الأصول'!I140)),('📋 سجل الأصول'!H140-IF('📋 سجل الأصول'!I140="",0,'📋 سجل الأصول'!I140))*'📋 سجل الأصول'!J140/365*MAX(0,MIN(EOMONTH(DATE(2026,2,1),-1),IF('📋 سجل الأصول'!M140="",DATE(9999,12,31),'📋 سجل الأصول'!M140))-'📋 سجل الأصول'!G140+1))),0))</f>
        <v/>
      </c>
      <c r="I140" s="33" t="str">
        <f>IF('📋 سجل الأصول'!C140="","",IFERROR(MAX(0,MIN(('📋 سجل الأصول'!H140-IF('📋 سجل الأصول'!I140="",0,'📋 سجل الأصول'!I140)),('📋 سجل الأصول'!H140-IF('📋 سجل الأصول'!I140="",0,'📋 سجل الأصول'!I140))*'📋 سجل الأصول'!J140/365*MAX(0,MIN(EOMONTH(DATE(2026,3,1),0),IF('📋 سجل الأصول'!M140="",DATE(9999,12,31),'📋 سجل الأصول'!M140))-'📋 سجل الأصول'!G140+1))-MIN(('📋 سجل الأصول'!H140-IF('📋 سجل الأصول'!I140="",0,'📋 سجل الأصول'!I140)),('📋 سجل الأصول'!H140-IF('📋 سجل الأصول'!I140="",0,'📋 سجل الأصول'!I140))*'📋 سجل الأصول'!J140/365*MAX(0,MIN(EOMONTH(DATE(2026,3,1),-1),IF('📋 سجل الأصول'!M140="",DATE(9999,12,31),'📋 سجل الأصول'!M140))-'📋 سجل الأصول'!G140+1))),0))</f>
        <v/>
      </c>
      <c r="J140" s="33" t="str">
        <f>IF('📋 سجل الأصول'!C140="","",IFERROR(MAX(0,MIN(('📋 سجل الأصول'!H140-IF('📋 سجل الأصول'!I140="",0,'📋 سجل الأصول'!I140)),('📋 سجل الأصول'!H140-IF('📋 سجل الأصول'!I140="",0,'📋 سجل الأصول'!I140))*'📋 سجل الأصول'!J140/365*MAX(0,MIN(EOMONTH(DATE(2026,4,1),0),IF('📋 سجل الأصول'!M140="",DATE(9999,12,31),'📋 سجل الأصول'!M140))-'📋 سجل الأصول'!G140+1))-MIN(('📋 سجل الأصول'!H140-IF('📋 سجل الأصول'!I140="",0,'📋 سجل الأصول'!I140)),('📋 سجل الأصول'!H140-IF('📋 سجل الأصول'!I140="",0,'📋 سجل الأصول'!I140))*'📋 سجل الأصول'!J140/365*MAX(0,MIN(EOMONTH(DATE(2026,4,1),-1),IF('📋 سجل الأصول'!M140="",DATE(9999,12,31),'📋 سجل الأصول'!M140))-'📋 سجل الأصول'!G140+1))),0))</f>
        <v/>
      </c>
      <c r="K140" s="33" t="str">
        <f>IF('📋 سجل الأصول'!C140="","",IFERROR(MAX(0,MIN(('📋 سجل الأصول'!H140-IF('📋 سجل الأصول'!I140="",0,'📋 سجل الأصول'!I140)),('📋 سجل الأصول'!H140-IF('📋 سجل الأصول'!I140="",0,'📋 سجل الأصول'!I140))*'📋 سجل الأصول'!J140/365*MAX(0,MIN(EOMONTH(DATE(2026,5,1),0),IF('📋 سجل الأصول'!M140="",DATE(9999,12,31),'📋 سجل الأصول'!M140))-'📋 سجل الأصول'!G140+1))-MIN(('📋 سجل الأصول'!H140-IF('📋 سجل الأصول'!I140="",0,'📋 سجل الأصول'!I140)),('📋 سجل الأصول'!H140-IF('📋 سجل الأصول'!I140="",0,'📋 سجل الأصول'!I140))*'📋 سجل الأصول'!J140/365*MAX(0,MIN(EOMONTH(DATE(2026,5,1),-1),IF('📋 سجل الأصول'!M140="",DATE(9999,12,31),'📋 سجل الأصول'!M140))-'📋 سجل الأصول'!G140+1))),0))</f>
        <v/>
      </c>
      <c r="L140" s="33" t="str">
        <f>IF('📋 سجل الأصول'!C140="","",IFERROR(MAX(0,MIN(('📋 سجل الأصول'!H140-IF('📋 سجل الأصول'!I140="",0,'📋 سجل الأصول'!I140)),('📋 سجل الأصول'!H140-IF('📋 سجل الأصول'!I140="",0,'📋 سجل الأصول'!I140))*'📋 سجل الأصول'!J140/365*MAX(0,MIN(EOMONTH(DATE(2026,6,1),0),IF('📋 سجل الأصول'!M140="",DATE(9999,12,31),'📋 سجل الأصول'!M140))-'📋 سجل الأصول'!G140+1))-MIN(('📋 سجل الأصول'!H140-IF('📋 سجل الأصول'!I140="",0,'📋 سجل الأصول'!I140)),('📋 سجل الأصول'!H140-IF('📋 سجل الأصول'!I140="",0,'📋 سجل الأصول'!I140))*'📋 سجل الأصول'!J140/365*MAX(0,MIN(EOMONTH(DATE(2026,6,1),-1),IF('📋 سجل الأصول'!M140="",DATE(9999,12,31),'📋 سجل الأصول'!M140))-'📋 سجل الأصول'!G140+1))),0))</f>
        <v/>
      </c>
      <c r="M140" s="33" t="str">
        <f>IF('📋 سجل الأصول'!C140="","",IFERROR(MAX(0,MIN(('📋 سجل الأصول'!H140-IF('📋 سجل الأصول'!I140="",0,'📋 سجل الأصول'!I140)),('📋 سجل الأصول'!H140-IF('📋 سجل الأصول'!I140="",0,'📋 سجل الأصول'!I140))*'📋 سجل الأصول'!J140/365*MAX(0,MIN(EOMONTH(DATE(2026,7,1),0),IF('📋 سجل الأصول'!M140="",DATE(9999,12,31),'📋 سجل الأصول'!M140))-'📋 سجل الأصول'!G140+1))-MIN(('📋 سجل الأصول'!H140-IF('📋 سجل الأصول'!I140="",0,'📋 سجل الأصول'!I140)),('📋 سجل الأصول'!H140-IF('📋 سجل الأصول'!I140="",0,'📋 سجل الأصول'!I140))*'📋 سجل الأصول'!J140/365*MAX(0,MIN(EOMONTH(DATE(2026,7,1),-1),IF('📋 سجل الأصول'!M140="",DATE(9999,12,31),'📋 سجل الأصول'!M140))-'📋 سجل الأصول'!G140+1))),0))</f>
        <v/>
      </c>
      <c r="N140" s="33" t="str">
        <f>IF('📋 سجل الأصول'!C140="","",IFERROR(MAX(0,MIN(('📋 سجل الأصول'!H140-IF('📋 سجل الأصول'!I140="",0,'📋 سجل الأصول'!I140)),('📋 سجل الأصول'!H140-IF('📋 سجل الأصول'!I140="",0,'📋 سجل الأصول'!I140))*'📋 سجل الأصول'!J140/365*MAX(0,MIN(EOMONTH(DATE(2026,8,1),0),IF('📋 سجل الأصول'!M140="",DATE(9999,12,31),'📋 سجل الأصول'!M140))-'📋 سجل الأصول'!G140+1))-MIN(('📋 سجل الأصول'!H140-IF('📋 سجل الأصول'!I140="",0,'📋 سجل الأصول'!I140)),('📋 سجل الأصول'!H140-IF('📋 سجل الأصول'!I140="",0,'📋 سجل الأصول'!I140))*'📋 سجل الأصول'!J140/365*MAX(0,MIN(EOMONTH(DATE(2026,8,1),-1),IF('📋 سجل الأصول'!M140="",DATE(9999,12,31),'📋 سجل الأصول'!M140))-'📋 سجل الأصول'!G140+1))),0))</f>
        <v/>
      </c>
      <c r="O140" s="33" t="str">
        <f>IF('📋 سجل الأصول'!C140="","",IFERROR(MAX(0,MIN(('📋 سجل الأصول'!H140-IF('📋 سجل الأصول'!I140="",0,'📋 سجل الأصول'!I140)),('📋 سجل الأصول'!H140-IF('📋 سجل الأصول'!I140="",0,'📋 سجل الأصول'!I140))*'📋 سجل الأصول'!J140/365*MAX(0,MIN(EOMONTH(DATE(2026,9,1),0),IF('📋 سجل الأصول'!M140="",DATE(9999,12,31),'📋 سجل الأصول'!M140))-'📋 سجل الأصول'!G140+1))-MIN(('📋 سجل الأصول'!H140-IF('📋 سجل الأصول'!I140="",0,'📋 سجل الأصول'!I140)),('📋 سجل الأصول'!H140-IF('📋 سجل الأصول'!I140="",0,'📋 سجل الأصول'!I140))*'📋 سجل الأصول'!J140/365*MAX(0,MIN(EOMONTH(DATE(2026,9,1),-1),IF('📋 سجل الأصول'!M140="",DATE(9999,12,31),'📋 سجل الأصول'!M140))-'📋 سجل الأصول'!G140+1))),0))</f>
        <v/>
      </c>
      <c r="P140" s="33" t="str">
        <f>IF('📋 سجل الأصول'!C140="","",IFERROR(MAX(0,MIN(('📋 سجل الأصول'!H140-IF('📋 سجل الأصول'!I140="",0,'📋 سجل الأصول'!I140)),('📋 سجل الأصول'!H140-IF('📋 سجل الأصول'!I140="",0,'📋 سجل الأصول'!I140))*'📋 سجل الأصول'!J140/365*MAX(0,MIN(EOMONTH(DATE(2026,10,1),0),IF('📋 سجل الأصول'!M140="",DATE(9999,12,31),'📋 سجل الأصول'!M140))-'📋 سجل الأصول'!G140+1))-MIN(('📋 سجل الأصول'!H140-IF('📋 سجل الأصول'!I140="",0,'📋 سجل الأصول'!I140)),('📋 سجل الأصول'!H140-IF('📋 سجل الأصول'!I140="",0,'📋 سجل الأصول'!I140))*'📋 سجل الأصول'!J140/365*MAX(0,MIN(EOMONTH(DATE(2026,10,1),-1),IF('📋 سجل الأصول'!M140="",DATE(9999,12,31),'📋 سجل الأصول'!M140))-'📋 سجل الأصول'!G140+1))),0))</f>
        <v/>
      </c>
      <c r="Q140" s="33" t="str">
        <f>IF('📋 سجل الأصول'!C140="","",IFERROR(MAX(0,MIN(('📋 سجل الأصول'!H140-IF('📋 سجل الأصول'!I140="",0,'📋 سجل الأصول'!I140)),('📋 سجل الأصول'!H140-IF('📋 سجل الأصول'!I140="",0,'📋 سجل الأصول'!I140))*'📋 سجل الأصول'!J140/365*MAX(0,MIN(EOMONTH(DATE(2026,11,1),0),IF('📋 سجل الأصول'!M140="",DATE(9999,12,31),'📋 سجل الأصول'!M140))-'📋 سجل الأصول'!G140+1))-MIN(('📋 سجل الأصول'!H140-IF('📋 سجل الأصول'!I140="",0,'📋 سجل الأصول'!I140)),('📋 سجل الأصول'!H140-IF('📋 سجل الأصول'!I140="",0,'📋 سجل الأصول'!I140))*'📋 سجل الأصول'!J140/365*MAX(0,MIN(EOMONTH(DATE(2026,11,1),-1),IF('📋 سجل الأصول'!M140="",DATE(9999,12,31),'📋 سجل الأصول'!M140))-'📋 سجل الأصول'!G140+1))),0))</f>
        <v/>
      </c>
      <c r="R140" s="33" t="str">
        <f>IF('📋 سجل الأصول'!C140="","",IFERROR(MAX(0,MIN(('📋 سجل الأصول'!H140-IF('📋 سجل الأصول'!I140="",0,'📋 سجل الأصول'!I140)),('📋 سجل الأصول'!H140-IF('📋 سجل الأصول'!I140="",0,'📋 سجل الأصول'!I140))*'📋 سجل الأصول'!J140/365*MAX(0,MIN(EOMONTH(DATE(2026,12,1),0),IF('📋 سجل الأصول'!M140="",DATE(9999,12,31),'📋 سجل الأصول'!M140))-'📋 سجل الأصول'!G140+1))-MIN(('📋 سجل الأصول'!H140-IF('📋 سجل الأصول'!I140="",0,'📋 سجل الأصول'!I140)),('📋 سجل الأصول'!H140-IF('📋 سجل الأصول'!I140="",0,'📋 سجل الأصول'!I140))*'📋 سجل الأصول'!J140/365*MAX(0,MIN(EOMONTH(DATE(2026,12,1),-1),IF('📋 سجل الأصول'!M140="",DATE(9999,12,31),'📋 سجل الأصول'!M140))-'📋 سجل الأصول'!G140+1))),0))</f>
        <v/>
      </c>
    </row>
    <row r="141" spans="1:18" ht="24.75" customHeight="1" x14ac:dyDescent="0.25">
      <c r="A141" s="18" t="str">
        <f>IF('📋 سجل الأصول'!C141="","",'📋 سجل الأصول'!A141)</f>
        <v/>
      </c>
      <c r="B141" s="18" t="str">
        <f>IF('📋 سجل الأصول'!C141="","",'📋 سجل الأصول'!B141)</f>
        <v/>
      </c>
      <c r="C141" s="36" t="str">
        <f>IF('📋 سجل الأصول'!C141="","",'📋 سجل الأصول'!C141)</f>
        <v/>
      </c>
      <c r="D141" s="18" t="str">
        <f>IF('📋 سجل الأصول'!C141="","",'📋 سجل الأصول'!E141)</f>
        <v/>
      </c>
      <c r="E141" s="37" t="str">
        <f>IF('📋 سجل الأصول'!C141="","",'📋 سجل الأصول'!G141)</f>
        <v/>
      </c>
      <c r="F141" s="25" t="str">
        <f>IF('📋 سجل الأصول'!C141="","",'📋 سجل الأصول'!H141)</f>
        <v/>
      </c>
      <c r="G141" s="25" t="str">
        <f>IF('📋 سجل الأصول'!C141="","",IFERROR(MAX(0,MIN(('📋 سجل الأصول'!H141-IF('📋 سجل الأصول'!I141="",0,'📋 سجل الأصول'!I141)),('📋 سجل الأصول'!H141-IF('📋 سجل الأصول'!I141="",0,'📋 سجل الأصول'!I141))*'📋 سجل الأصول'!J141/365*MAX(0,MIN(EOMONTH(DATE(2026,1,1),0),IF('📋 سجل الأصول'!M141="",DATE(9999,12,31),'📋 سجل الأصول'!M141))-'📋 سجل الأصول'!G141+1))-MIN(('📋 سجل الأصول'!H141-IF('📋 سجل الأصول'!I141="",0,'📋 سجل الأصول'!I141)),('📋 سجل الأصول'!H141-IF('📋 سجل الأصول'!I141="",0,'📋 سجل الأصول'!I141))*'📋 سجل الأصول'!J141/365*MAX(0,MIN(EOMONTH(DATE(2026,1,1),-1),IF('📋 سجل الأصول'!M141="",DATE(9999,12,31),'📋 سجل الأصول'!M141))-'📋 سجل الأصول'!G141+1))),0))</f>
        <v/>
      </c>
      <c r="H141" s="25" t="str">
        <f>IF('📋 سجل الأصول'!C141="","",IFERROR(MAX(0,MIN(('📋 سجل الأصول'!H141-IF('📋 سجل الأصول'!I141="",0,'📋 سجل الأصول'!I141)),('📋 سجل الأصول'!H141-IF('📋 سجل الأصول'!I141="",0,'📋 سجل الأصول'!I141))*'📋 سجل الأصول'!J141/365*MAX(0,MIN(EOMONTH(DATE(2026,2,1),0),IF('📋 سجل الأصول'!M141="",DATE(9999,12,31),'📋 سجل الأصول'!M141))-'📋 سجل الأصول'!G141+1))-MIN(('📋 سجل الأصول'!H141-IF('📋 سجل الأصول'!I141="",0,'📋 سجل الأصول'!I141)),('📋 سجل الأصول'!H141-IF('📋 سجل الأصول'!I141="",0,'📋 سجل الأصول'!I141))*'📋 سجل الأصول'!J141/365*MAX(0,MIN(EOMONTH(DATE(2026,2,1),-1),IF('📋 سجل الأصول'!M141="",DATE(9999,12,31),'📋 سجل الأصول'!M141))-'📋 سجل الأصول'!G141+1))),0))</f>
        <v/>
      </c>
      <c r="I141" s="25" t="str">
        <f>IF('📋 سجل الأصول'!C141="","",IFERROR(MAX(0,MIN(('📋 سجل الأصول'!H141-IF('📋 سجل الأصول'!I141="",0,'📋 سجل الأصول'!I141)),('📋 سجل الأصول'!H141-IF('📋 سجل الأصول'!I141="",0,'📋 سجل الأصول'!I141))*'📋 سجل الأصول'!J141/365*MAX(0,MIN(EOMONTH(DATE(2026,3,1),0),IF('📋 سجل الأصول'!M141="",DATE(9999,12,31),'📋 سجل الأصول'!M141))-'📋 سجل الأصول'!G141+1))-MIN(('📋 سجل الأصول'!H141-IF('📋 سجل الأصول'!I141="",0,'📋 سجل الأصول'!I141)),('📋 سجل الأصول'!H141-IF('📋 سجل الأصول'!I141="",0,'📋 سجل الأصول'!I141))*'📋 سجل الأصول'!J141/365*MAX(0,MIN(EOMONTH(DATE(2026,3,1),-1),IF('📋 سجل الأصول'!M141="",DATE(9999,12,31),'📋 سجل الأصول'!M141))-'📋 سجل الأصول'!G141+1))),0))</f>
        <v/>
      </c>
      <c r="J141" s="25" t="str">
        <f>IF('📋 سجل الأصول'!C141="","",IFERROR(MAX(0,MIN(('📋 سجل الأصول'!H141-IF('📋 سجل الأصول'!I141="",0,'📋 سجل الأصول'!I141)),('📋 سجل الأصول'!H141-IF('📋 سجل الأصول'!I141="",0,'📋 سجل الأصول'!I141))*'📋 سجل الأصول'!J141/365*MAX(0,MIN(EOMONTH(DATE(2026,4,1),0),IF('📋 سجل الأصول'!M141="",DATE(9999,12,31),'📋 سجل الأصول'!M141))-'📋 سجل الأصول'!G141+1))-MIN(('📋 سجل الأصول'!H141-IF('📋 سجل الأصول'!I141="",0,'📋 سجل الأصول'!I141)),('📋 سجل الأصول'!H141-IF('📋 سجل الأصول'!I141="",0,'📋 سجل الأصول'!I141))*'📋 سجل الأصول'!J141/365*MAX(0,MIN(EOMONTH(DATE(2026,4,1),-1),IF('📋 سجل الأصول'!M141="",DATE(9999,12,31),'📋 سجل الأصول'!M141))-'📋 سجل الأصول'!G141+1))),0))</f>
        <v/>
      </c>
      <c r="K141" s="25" t="str">
        <f>IF('📋 سجل الأصول'!C141="","",IFERROR(MAX(0,MIN(('📋 سجل الأصول'!H141-IF('📋 سجل الأصول'!I141="",0,'📋 سجل الأصول'!I141)),('📋 سجل الأصول'!H141-IF('📋 سجل الأصول'!I141="",0,'📋 سجل الأصول'!I141))*'📋 سجل الأصول'!J141/365*MAX(0,MIN(EOMONTH(DATE(2026,5,1),0),IF('📋 سجل الأصول'!M141="",DATE(9999,12,31),'📋 سجل الأصول'!M141))-'📋 سجل الأصول'!G141+1))-MIN(('📋 سجل الأصول'!H141-IF('📋 سجل الأصول'!I141="",0,'📋 سجل الأصول'!I141)),('📋 سجل الأصول'!H141-IF('📋 سجل الأصول'!I141="",0,'📋 سجل الأصول'!I141))*'📋 سجل الأصول'!J141/365*MAX(0,MIN(EOMONTH(DATE(2026,5,1),-1),IF('📋 سجل الأصول'!M141="",DATE(9999,12,31),'📋 سجل الأصول'!M141))-'📋 سجل الأصول'!G141+1))),0))</f>
        <v/>
      </c>
      <c r="L141" s="25" t="str">
        <f>IF('📋 سجل الأصول'!C141="","",IFERROR(MAX(0,MIN(('📋 سجل الأصول'!H141-IF('📋 سجل الأصول'!I141="",0,'📋 سجل الأصول'!I141)),('📋 سجل الأصول'!H141-IF('📋 سجل الأصول'!I141="",0,'📋 سجل الأصول'!I141))*'📋 سجل الأصول'!J141/365*MAX(0,MIN(EOMONTH(DATE(2026,6,1),0),IF('📋 سجل الأصول'!M141="",DATE(9999,12,31),'📋 سجل الأصول'!M141))-'📋 سجل الأصول'!G141+1))-MIN(('📋 سجل الأصول'!H141-IF('📋 سجل الأصول'!I141="",0,'📋 سجل الأصول'!I141)),('📋 سجل الأصول'!H141-IF('📋 سجل الأصول'!I141="",0,'📋 سجل الأصول'!I141))*'📋 سجل الأصول'!J141/365*MAX(0,MIN(EOMONTH(DATE(2026,6,1),-1),IF('📋 سجل الأصول'!M141="",DATE(9999,12,31),'📋 سجل الأصول'!M141))-'📋 سجل الأصول'!G141+1))),0))</f>
        <v/>
      </c>
      <c r="M141" s="25" t="str">
        <f>IF('📋 سجل الأصول'!C141="","",IFERROR(MAX(0,MIN(('📋 سجل الأصول'!H141-IF('📋 سجل الأصول'!I141="",0,'📋 سجل الأصول'!I141)),('📋 سجل الأصول'!H141-IF('📋 سجل الأصول'!I141="",0,'📋 سجل الأصول'!I141))*'📋 سجل الأصول'!J141/365*MAX(0,MIN(EOMONTH(DATE(2026,7,1),0),IF('📋 سجل الأصول'!M141="",DATE(9999,12,31),'📋 سجل الأصول'!M141))-'📋 سجل الأصول'!G141+1))-MIN(('📋 سجل الأصول'!H141-IF('📋 سجل الأصول'!I141="",0,'📋 سجل الأصول'!I141)),('📋 سجل الأصول'!H141-IF('📋 سجل الأصول'!I141="",0,'📋 سجل الأصول'!I141))*'📋 سجل الأصول'!J141/365*MAX(0,MIN(EOMONTH(DATE(2026,7,1),-1),IF('📋 سجل الأصول'!M141="",DATE(9999,12,31),'📋 سجل الأصول'!M141))-'📋 سجل الأصول'!G141+1))),0))</f>
        <v/>
      </c>
      <c r="N141" s="25" t="str">
        <f>IF('📋 سجل الأصول'!C141="","",IFERROR(MAX(0,MIN(('📋 سجل الأصول'!H141-IF('📋 سجل الأصول'!I141="",0,'📋 سجل الأصول'!I141)),('📋 سجل الأصول'!H141-IF('📋 سجل الأصول'!I141="",0,'📋 سجل الأصول'!I141))*'📋 سجل الأصول'!J141/365*MAX(0,MIN(EOMONTH(DATE(2026,8,1),0),IF('📋 سجل الأصول'!M141="",DATE(9999,12,31),'📋 سجل الأصول'!M141))-'📋 سجل الأصول'!G141+1))-MIN(('📋 سجل الأصول'!H141-IF('📋 سجل الأصول'!I141="",0,'📋 سجل الأصول'!I141)),('📋 سجل الأصول'!H141-IF('📋 سجل الأصول'!I141="",0,'📋 سجل الأصول'!I141))*'📋 سجل الأصول'!J141/365*MAX(0,MIN(EOMONTH(DATE(2026,8,1),-1),IF('📋 سجل الأصول'!M141="",DATE(9999,12,31),'📋 سجل الأصول'!M141))-'📋 سجل الأصول'!G141+1))),0))</f>
        <v/>
      </c>
      <c r="O141" s="25" t="str">
        <f>IF('📋 سجل الأصول'!C141="","",IFERROR(MAX(0,MIN(('📋 سجل الأصول'!H141-IF('📋 سجل الأصول'!I141="",0,'📋 سجل الأصول'!I141)),('📋 سجل الأصول'!H141-IF('📋 سجل الأصول'!I141="",0,'📋 سجل الأصول'!I141))*'📋 سجل الأصول'!J141/365*MAX(0,MIN(EOMONTH(DATE(2026,9,1),0),IF('📋 سجل الأصول'!M141="",DATE(9999,12,31),'📋 سجل الأصول'!M141))-'📋 سجل الأصول'!G141+1))-MIN(('📋 سجل الأصول'!H141-IF('📋 سجل الأصول'!I141="",0,'📋 سجل الأصول'!I141)),('📋 سجل الأصول'!H141-IF('📋 سجل الأصول'!I141="",0,'📋 سجل الأصول'!I141))*'📋 سجل الأصول'!J141/365*MAX(0,MIN(EOMONTH(DATE(2026,9,1),-1),IF('📋 سجل الأصول'!M141="",DATE(9999,12,31),'📋 سجل الأصول'!M141))-'📋 سجل الأصول'!G141+1))),0))</f>
        <v/>
      </c>
      <c r="P141" s="25" t="str">
        <f>IF('📋 سجل الأصول'!C141="","",IFERROR(MAX(0,MIN(('📋 سجل الأصول'!H141-IF('📋 سجل الأصول'!I141="",0,'📋 سجل الأصول'!I141)),('📋 سجل الأصول'!H141-IF('📋 سجل الأصول'!I141="",0,'📋 سجل الأصول'!I141))*'📋 سجل الأصول'!J141/365*MAX(0,MIN(EOMONTH(DATE(2026,10,1),0),IF('📋 سجل الأصول'!M141="",DATE(9999,12,31),'📋 سجل الأصول'!M141))-'📋 سجل الأصول'!G141+1))-MIN(('📋 سجل الأصول'!H141-IF('📋 سجل الأصول'!I141="",0,'📋 سجل الأصول'!I141)),('📋 سجل الأصول'!H141-IF('📋 سجل الأصول'!I141="",0,'📋 سجل الأصول'!I141))*'📋 سجل الأصول'!J141/365*MAX(0,MIN(EOMONTH(DATE(2026,10,1),-1),IF('📋 سجل الأصول'!M141="",DATE(9999,12,31),'📋 سجل الأصول'!M141))-'📋 سجل الأصول'!G141+1))),0))</f>
        <v/>
      </c>
      <c r="Q141" s="25" t="str">
        <f>IF('📋 سجل الأصول'!C141="","",IFERROR(MAX(0,MIN(('📋 سجل الأصول'!H141-IF('📋 سجل الأصول'!I141="",0,'📋 سجل الأصول'!I141)),('📋 سجل الأصول'!H141-IF('📋 سجل الأصول'!I141="",0,'📋 سجل الأصول'!I141))*'📋 سجل الأصول'!J141/365*MAX(0,MIN(EOMONTH(DATE(2026,11,1),0),IF('📋 سجل الأصول'!M141="",DATE(9999,12,31),'📋 سجل الأصول'!M141))-'📋 سجل الأصول'!G141+1))-MIN(('📋 سجل الأصول'!H141-IF('📋 سجل الأصول'!I141="",0,'📋 سجل الأصول'!I141)),('📋 سجل الأصول'!H141-IF('📋 سجل الأصول'!I141="",0,'📋 سجل الأصول'!I141))*'📋 سجل الأصول'!J141/365*MAX(0,MIN(EOMONTH(DATE(2026,11,1),-1),IF('📋 سجل الأصول'!M141="",DATE(9999,12,31),'📋 سجل الأصول'!M141))-'📋 سجل الأصول'!G141+1))),0))</f>
        <v/>
      </c>
      <c r="R141" s="25" t="str">
        <f>IF('📋 سجل الأصول'!C141="","",IFERROR(MAX(0,MIN(('📋 سجل الأصول'!H141-IF('📋 سجل الأصول'!I141="",0,'📋 سجل الأصول'!I141)),('📋 سجل الأصول'!H141-IF('📋 سجل الأصول'!I141="",0,'📋 سجل الأصول'!I141))*'📋 سجل الأصول'!J141/365*MAX(0,MIN(EOMONTH(DATE(2026,12,1),0),IF('📋 سجل الأصول'!M141="",DATE(9999,12,31),'📋 سجل الأصول'!M141))-'📋 سجل الأصول'!G141+1))-MIN(('📋 سجل الأصول'!H141-IF('📋 سجل الأصول'!I141="",0,'📋 سجل الأصول'!I141)),('📋 سجل الأصول'!H141-IF('📋 سجل الأصول'!I141="",0,'📋 سجل الأصول'!I141))*'📋 سجل الأصول'!J141/365*MAX(0,MIN(EOMONTH(DATE(2026,12,1),-1),IF('📋 سجل الأصول'!M141="",DATE(9999,12,31),'📋 سجل الأصول'!M141))-'📋 سجل الأصول'!G141+1))),0))</f>
        <v/>
      </c>
    </row>
    <row r="142" spans="1:18" ht="24.75" customHeight="1" x14ac:dyDescent="0.25">
      <c r="A142" s="26" t="str">
        <f>IF('📋 سجل الأصول'!C142="","",'📋 سجل الأصول'!A142)</f>
        <v/>
      </c>
      <c r="B142" s="26" t="str">
        <f>IF('📋 سجل الأصول'!C142="","",'📋 سجل الأصول'!B142)</f>
        <v/>
      </c>
      <c r="C142" s="38" t="str">
        <f>IF('📋 سجل الأصول'!C142="","",'📋 سجل الأصول'!C142)</f>
        <v/>
      </c>
      <c r="D142" s="26" t="str">
        <f>IF('📋 سجل الأصول'!C142="","",'📋 سجل الأصول'!E142)</f>
        <v/>
      </c>
      <c r="E142" s="39" t="str">
        <f>IF('📋 سجل الأصول'!C142="","",'📋 سجل الأصول'!G142)</f>
        <v/>
      </c>
      <c r="F142" s="33" t="str">
        <f>IF('📋 سجل الأصول'!C142="","",'📋 سجل الأصول'!H142)</f>
        <v/>
      </c>
      <c r="G142" s="33" t="str">
        <f>IF('📋 سجل الأصول'!C142="","",IFERROR(MAX(0,MIN(('📋 سجل الأصول'!H142-IF('📋 سجل الأصول'!I142="",0,'📋 سجل الأصول'!I142)),('📋 سجل الأصول'!H142-IF('📋 سجل الأصول'!I142="",0,'📋 سجل الأصول'!I142))*'📋 سجل الأصول'!J142/365*MAX(0,MIN(EOMONTH(DATE(2026,1,1),0),IF('📋 سجل الأصول'!M142="",DATE(9999,12,31),'📋 سجل الأصول'!M142))-'📋 سجل الأصول'!G142+1))-MIN(('📋 سجل الأصول'!H142-IF('📋 سجل الأصول'!I142="",0,'📋 سجل الأصول'!I142)),('📋 سجل الأصول'!H142-IF('📋 سجل الأصول'!I142="",0,'📋 سجل الأصول'!I142))*'📋 سجل الأصول'!J142/365*MAX(0,MIN(EOMONTH(DATE(2026,1,1),-1),IF('📋 سجل الأصول'!M142="",DATE(9999,12,31),'📋 سجل الأصول'!M142))-'📋 سجل الأصول'!G142+1))),0))</f>
        <v/>
      </c>
      <c r="H142" s="33" t="str">
        <f>IF('📋 سجل الأصول'!C142="","",IFERROR(MAX(0,MIN(('📋 سجل الأصول'!H142-IF('📋 سجل الأصول'!I142="",0,'📋 سجل الأصول'!I142)),('📋 سجل الأصول'!H142-IF('📋 سجل الأصول'!I142="",0,'📋 سجل الأصول'!I142))*'📋 سجل الأصول'!J142/365*MAX(0,MIN(EOMONTH(DATE(2026,2,1),0),IF('📋 سجل الأصول'!M142="",DATE(9999,12,31),'📋 سجل الأصول'!M142))-'📋 سجل الأصول'!G142+1))-MIN(('📋 سجل الأصول'!H142-IF('📋 سجل الأصول'!I142="",0,'📋 سجل الأصول'!I142)),('📋 سجل الأصول'!H142-IF('📋 سجل الأصول'!I142="",0,'📋 سجل الأصول'!I142))*'📋 سجل الأصول'!J142/365*MAX(0,MIN(EOMONTH(DATE(2026,2,1),-1),IF('📋 سجل الأصول'!M142="",DATE(9999,12,31),'📋 سجل الأصول'!M142))-'📋 سجل الأصول'!G142+1))),0))</f>
        <v/>
      </c>
      <c r="I142" s="33" t="str">
        <f>IF('📋 سجل الأصول'!C142="","",IFERROR(MAX(0,MIN(('📋 سجل الأصول'!H142-IF('📋 سجل الأصول'!I142="",0,'📋 سجل الأصول'!I142)),('📋 سجل الأصول'!H142-IF('📋 سجل الأصول'!I142="",0,'📋 سجل الأصول'!I142))*'📋 سجل الأصول'!J142/365*MAX(0,MIN(EOMONTH(DATE(2026,3,1),0),IF('📋 سجل الأصول'!M142="",DATE(9999,12,31),'📋 سجل الأصول'!M142))-'📋 سجل الأصول'!G142+1))-MIN(('📋 سجل الأصول'!H142-IF('📋 سجل الأصول'!I142="",0,'📋 سجل الأصول'!I142)),('📋 سجل الأصول'!H142-IF('📋 سجل الأصول'!I142="",0,'📋 سجل الأصول'!I142))*'📋 سجل الأصول'!J142/365*MAX(0,MIN(EOMONTH(DATE(2026,3,1),-1),IF('📋 سجل الأصول'!M142="",DATE(9999,12,31),'📋 سجل الأصول'!M142))-'📋 سجل الأصول'!G142+1))),0))</f>
        <v/>
      </c>
      <c r="J142" s="33" t="str">
        <f>IF('📋 سجل الأصول'!C142="","",IFERROR(MAX(0,MIN(('📋 سجل الأصول'!H142-IF('📋 سجل الأصول'!I142="",0,'📋 سجل الأصول'!I142)),('📋 سجل الأصول'!H142-IF('📋 سجل الأصول'!I142="",0,'📋 سجل الأصول'!I142))*'📋 سجل الأصول'!J142/365*MAX(0,MIN(EOMONTH(DATE(2026,4,1),0),IF('📋 سجل الأصول'!M142="",DATE(9999,12,31),'📋 سجل الأصول'!M142))-'📋 سجل الأصول'!G142+1))-MIN(('📋 سجل الأصول'!H142-IF('📋 سجل الأصول'!I142="",0,'📋 سجل الأصول'!I142)),('📋 سجل الأصول'!H142-IF('📋 سجل الأصول'!I142="",0,'📋 سجل الأصول'!I142))*'📋 سجل الأصول'!J142/365*MAX(0,MIN(EOMONTH(DATE(2026,4,1),-1),IF('📋 سجل الأصول'!M142="",DATE(9999,12,31),'📋 سجل الأصول'!M142))-'📋 سجل الأصول'!G142+1))),0))</f>
        <v/>
      </c>
      <c r="K142" s="33" t="str">
        <f>IF('📋 سجل الأصول'!C142="","",IFERROR(MAX(0,MIN(('📋 سجل الأصول'!H142-IF('📋 سجل الأصول'!I142="",0,'📋 سجل الأصول'!I142)),('📋 سجل الأصول'!H142-IF('📋 سجل الأصول'!I142="",0,'📋 سجل الأصول'!I142))*'📋 سجل الأصول'!J142/365*MAX(0,MIN(EOMONTH(DATE(2026,5,1),0),IF('📋 سجل الأصول'!M142="",DATE(9999,12,31),'📋 سجل الأصول'!M142))-'📋 سجل الأصول'!G142+1))-MIN(('📋 سجل الأصول'!H142-IF('📋 سجل الأصول'!I142="",0,'📋 سجل الأصول'!I142)),('📋 سجل الأصول'!H142-IF('📋 سجل الأصول'!I142="",0,'📋 سجل الأصول'!I142))*'📋 سجل الأصول'!J142/365*MAX(0,MIN(EOMONTH(DATE(2026,5,1),-1),IF('📋 سجل الأصول'!M142="",DATE(9999,12,31),'📋 سجل الأصول'!M142))-'📋 سجل الأصول'!G142+1))),0))</f>
        <v/>
      </c>
      <c r="L142" s="33" t="str">
        <f>IF('📋 سجل الأصول'!C142="","",IFERROR(MAX(0,MIN(('📋 سجل الأصول'!H142-IF('📋 سجل الأصول'!I142="",0,'📋 سجل الأصول'!I142)),('📋 سجل الأصول'!H142-IF('📋 سجل الأصول'!I142="",0,'📋 سجل الأصول'!I142))*'📋 سجل الأصول'!J142/365*MAX(0,MIN(EOMONTH(DATE(2026,6,1),0),IF('📋 سجل الأصول'!M142="",DATE(9999,12,31),'📋 سجل الأصول'!M142))-'📋 سجل الأصول'!G142+1))-MIN(('📋 سجل الأصول'!H142-IF('📋 سجل الأصول'!I142="",0,'📋 سجل الأصول'!I142)),('📋 سجل الأصول'!H142-IF('📋 سجل الأصول'!I142="",0,'📋 سجل الأصول'!I142))*'📋 سجل الأصول'!J142/365*MAX(0,MIN(EOMONTH(DATE(2026,6,1),-1),IF('📋 سجل الأصول'!M142="",DATE(9999,12,31),'📋 سجل الأصول'!M142))-'📋 سجل الأصول'!G142+1))),0))</f>
        <v/>
      </c>
      <c r="M142" s="33" t="str">
        <f>IF('📋 سجل الأصول'!C142="","",IFERROR(MAX(0,MIN(('📋 سجل الأصول'!H142-IF('📋 سجل الأصول'!I142="",0,'📋 سجل الأصول'!I142)),('📋 سجل الأصول'!H142-IF('📋 سجل الأصول'!I142="",0,'📋 سجل الأصول'!I142))*'📋 سجل الأصول'!J142/365*MAX(0,MIN(EOMONTH(DATE(2026,7,1),0),IF('📋 سجل الأصول'!M142="",DATE(9999,12,31),'📋 سجل الأصول'!M142))-'📋 سجل الأصول'!G142+1))-MIN(('📋 سجل الأصول'!H142-IF('📋 سجل الأصول'!I142="",0,'📋 سجل الأصول'!I142)),('📋 سجل الأصول'!H142-IF('📋 سجل الأصول'!I142="",0,'📋 سجل الأصول'!I142))*'📋 سجل الأصول'!J142/365*MAX(0,MIN(EOMONTH(DATE(2026,7,1),-1),IF('📋 سجل الأصول'!M142="",DATE(9999,12,31),'📋 سجل الأصول'!M142))-'📋 سجل الأصول'!G142+1))),0))</f>
        <v/>
      </c>
      <c r="N142" s="33" t="str">
        <f>IF('📋 سجل الأصول'!C142="","",IFERROR(MAX(0,MIN(('📋 سجل الأصول'!H142-IF('📋 سجل الأصول'!I142="",0,'📋 سجل الأصول'!I142)),('📋 سجل الأصول'!H142-IF('📋 سجل الأصول'!I142="",0,'📋 سجل الأصول'!I142))*'📋 سجل الأصول'!J142/365*MAX(0,MIN(EOMONTH(DATE(2026,8,1),0),IF('📋 سجل الأصول'!M142="",DATE(9999,12,31),'📋 سجل الأصول'!M142))-'📋 سجل الأصول'!G142+1))-MIN(('📋 سجل الأصول'!H142-IF('📋 سجل الأصول'!I142="",0,'📋 سجل الأصول'!I142)),('📋 سجل الأصول'!H142-IF('📋 سجل الأصول'!I142="",0,'📋 سجل الأصول'!I142))*'📋 سجل الأصول'!J142/365*MAX(0,MIN(EOMONTH(DATE(2026,8,1),-1),IF('📋 سجل الأصول'!M142="",DATE(9999,12,31),'📋 سجل الأصول'!M142))-'📋 سجل الأصول'!G142+1))),0))</f>
        <v/>
      </c>
      <c r="O142" s="33" t="str">
        <f>IF('📋 سجل الأصول'!C142="","",IFERROR(MAX(0,MIN(('📋 سجل الأصول'!H142-IF('📋 سجل الأصول'!I142="",0,'📋 سجل الأصول'!I142)),('📋 سجل الأصول'!H142-IF('📋 سجل الأصول'!I142="",0,'📋 سجل الأصول'!I142))*'📋 سجل الأصول'!J142/365*MAX(0,MIN(EOMONTH(DATE(2026,9,1),0),IF('📋 سجل الأصول'!M142="",DATE(9999,12,31),'📋 سجل الأصول'!M142))-'📋 سجل الأصول'!G142+1))-MIN(('📋 سجل الأصول'!H142-IF('📋 سجل الأصول'!I142="",0,'📋 سجل الأصول'!I142)),('📋 سجل الأصول'!H142-IF('📋 سجل الأصول'!I142="",0,'📋 سجل الأصول'!I142))*'📋 سجل الأصول'!J142/365*MAX(0,MIN(EOMONTH(DATE(2026,9,1),-1),IF('📋 سجل الأصول'!M142="",DATE(9999,12,31),'📋 سجل الأصول'!M142))-'📋 سجل الأصول'!G142+1))),0))</f>
        <v/>
      </c>
      <c r="P142" s="33" t="str">
        <f>IF('📋 سجل الأصول'!C142="","",IFERROR(MAX(0,MIN(('📋 سجل الأصول'!H142-IF('📋 سجل الأصول'!I142="",0,'📋 سجل الأصول'!I142)),('📋 سجل الأصول'!H142-IF('📋 سجل الأصول'!I142="",0,'📋 سجل الأصول'!I142))*'📋 سجل الأصول'!J142/365*MAX(0,MIN(EOMONTH(DATE(2026,10,1),0),IF('📋 سجل الأصول'!M142="",DATE(9999,12,31),'📋 سجل الأصول'!M142))-'📋 سجل الأصول'!G142+1))-MIN(('📋 سجل الأصول'!H142-IF('📋 سجل الأصول'!I142="",0,'📋 سجل الأصول'!I142)),('📋 سجل الأصول'!H142-IF('📋 سجل الأصول'!I142="",0,'📋 سجل الأصول'!I142))*'📋 سجل الأصول'!J142/365*MAX(0,MIN(EOMONTH(DATE(2026,10,1),-1),IF('📋 سجل الأصول'!M142="",DATE(9999,12,31),'📋 سجل الأصول'!M142))-'📋 سجل الأصول'!G142+1))),0))</f>
        <v/>
      </c>
      <c r="Q142" s="33" t="str">
        <f>IF('📋 سجل الأصول'!C142="","",IFERROR(MAX(0,MIN(('📋 سجل الأصول'!H142-IF('📋 سجل الأصول'!I142="",0,'📋 سجل الأصول'!I142)),('📋 سجل الأصول'!H142-IF('📋 سجل الأصول'!I142="",0,'📋 سجل الأصول'!I142))*'📋 سجل الأصول'!J142/365*MAX(0,MIN(EOMONTH(DATE(2026,11,1),0),IF('📋 سجل الأصول'!M142="",DATE(9999,12,31),'📋 سجل الأصول'!M142))-'📋 سجل الأصول'!G142+1))-MIN(('📋 سجل الأصول'!H142-IF('📋 سجل الأصول'!I142="",0,'📋 سجل الأصول'!I142)),('📋 سجل الأصول'!H142-IF('📋 سجل الأصول'!I142="",0,'📋 سجل الأصول'!I142))*'📋 سجل الأصول'!J142/365*MAX(0,MIN(EOMONTH(DATE(2026,11,1),-1),IF('📋 سجل الأصول'!M142="",DATE(9999,12,31),'📋 سجل الأصول'!M142))-'📋 سجل الأصول'!G142+1))),0))</f>
        <v/>
      </c>
      <c r="R142" s="33" t="str">
        <f>IF('📋 سجل الأصول'!C142="","",IFERROR(MAX(0,MIN(('📋 سجل الأصول'!H142-IF('📋 سجل الأصول'!I142="",0,'📋 سجل الأصول'!I142)),('📋 سجل الأصول'!H142-IF('📋 سجل الأصول'!I142="",0,'📋 سجل الأصول'!I142))*'📋 سجل الأصول'!J142/365*MAX(0,MIN(EOMONTH(DATE(2026,12,1),0),IF('📋 سجل الأصول'!M142="",DATE(9999,12,31),'📋 سجل الأصول'!M142))-'📋 سجل الأصول'!G142+1))-MIN(('📋 سجل الأصول'!H142-IF('📋 سجل الأصول'!I142="",0,'📋 سجل الأصول'!I142)),('📋 سجل الأصول'!H142-IF('📋 سجل الأصول'!I142="",0,'📋 سجل الأصول'!I142))*'📋 سجل الأصول'!J142/365*MAX(0,MIN(EOMONTH(DATE(2026,12,1),-1),IF('📋 سجل الأصول'!M142="",DATE(9999,12,31),'📋 سجل الأصول'!M142))-'📋 سجل الأصول'!G142+1))),0))</f>
        <v/>
      </c>
    </row>
    <row r="143" spans="1:18" ht="24.75" customHeight="1" x14ac:dyDescent="0.25">
      <c r="A143" s="18" t="str">
        <f>IF('📋 سجل الأصول'!C143="","",'📋 سجل الأصول'!A143)</f>
        <v/>
      </c>
      <c r="B143" s="18" t="str">
        <f>IF('📋 سجل الأصول'!C143="","",'📋 سجل الأصول'!B143)</f>
        <v/>
      </c>
      <c r="C143" s="36" t="str">
        <f>IF('📋 سجل الأصول'!C143="","",'📋 سجل الأصول'!C143)</f>
        <v/>
      </c>
      <c r="D143" s="18" t="str">
        <f>IF('📋 سجل الأصول'!C143="","",'📋 سجل الأصول'!E143)</f>
        <v/>
      </c>
      <c r="E143" s="37" t="str">
        <f>IF('📋 سجل الأصول'!C143="","",'📋 سجل الأصول'!G143)</f>
        <v/>
      </c>
      <c r="F143" s="25" t="str">
        <f>IF('📋 سجل الأصول'!C143="","",'📋 سجل الأصول'!H143)</f>
        <v/>
      </c>
      <c r="G143" s="25" t="str">
        <f>IF('📋 سجل الأصول'!C143="","",IFERROR(MAX(0,MIN(('📋 سجل الأصول'!H143-IF('📋 سجل الأصول'!I143="",0,'📋 سجل الأصول'!I143)),('📋 سجل الأصول'!H143-IF('📋 سجل الأصول'!I143="",0,'📋 سجل الأصول'!I143))*'📋 سجل الأصول'!J143/365*MAX(0,MIN(EOMONTH(DATE(2026,1,1),0),IF('📋 سجل الأصول'!M143="",DATE(9999,12,31),'📋 سجل الأصول'!M143))-'📋 سجل الأصول'!G143+1))-MIN(('📋 سجل الأصول'!H143-IF('📋 سجل الأصول'!I143="",0,'📋 سجل الأصول'!I143)),('📋 سجل الأصول'!H143-IF('📋 سجل الأصول'!I143="",0,'📋 سجل الأصول'!I143))*'📋 سجل الأصول'!J143/365*MAX(0,MIN(EOMONTH(DATE(2026,1,1),-1),IF('📋 سجل الأصول'!M143="",DATE(9999,12,31),'📋 سجل الأصول'!M143))-'📋 سجل الأصول'!G143+1))),0))</f>
        <v/>
      </c>
      <c r="H143" s="25" t="str">
        <f>IF('📋 سجل الأصول'!C143="","",IFERROR(MAX(0,MIN(('📋 سجل الأصول'!H143-IF('📋 سجل الأصول'!I143="",0,'📋 سجل الأصول'!I143)),('📋 سجل الأصول'!H143-IF('📋 سجل الأصول'!I143="",0,'📋 سجل الأصول'!I143))*'📋 سجل الأصول'!J143/365*MAX(0,MIN(EOMONTH(DATE(2026,2,1),0),IF('📋 سجل الأصول'!M143="",DATE(9999,12,31),'📋 سجل الأصول'!M143))-'📋 سجل الأصول'!G143+1))-MIN(('📋 سجل الأصول'!H143-IF('📋 سجل الأصول'!I143="",0,'📋 سجل الأصول'!I143)),('📋 سجل الأصول'!H143-IF('📋 سجل الأصول'!I143="",0,'📋 سجل الأصول'!I143))*'📋 سجل الأصول'!J143/365*MAX(0,MIN(EOMONTH(DATE(2026,2,1),-1),IF('📋 سجل الأصول'!M143="",DATE(9999,12,31),'📋 سجل الأصول'!M143))-'📋 سجل الأصول'!G143+1))),0))</f>
        <v/>
      </c>
      <c r="I143" s="25" t="str">
        <f>IF('📋 سجل الأصول'!C143="","",IFERROR(MAX(0,MIN(('📋 سجل الأصول'!H143-IF('📋 سجل الأصول'!I143="",0,'📋 سجل الأصول'!I143)),('📋 سجل الأصول'!H143-IF('📋 سجل الأصول'!I143="",0,'📋 سجل الأصول'!I143))*'📋 سجل الأصول'!J143/365*MAX(0,MIN(EOMONTH(DATE(2026,3,1),0),IF('📋 سجل الأصول'!M143="",DATE(9999,12,31),'📋 سجل الأصول'!M143))-'📋 سجل الأصول'!G143+1))-MIN(('📋 سجل الأصول'!H143-IF('📋 سجل الأصول'!I143="",0,'📋 سجل الأصول'!I143)),('📋 سجل الأصول'!H143-IF('📋 سجل الأصول'!I143="",0,'📋 سجل الأصول'!I143))*'📋 سجل الأصول'!J143/365*MAX(0,MIN(EOMONTH(DATE(2026,3,1),-1),IF('📋 سجل الأصول'!M143="",DATE(9999,12,31),'📋 سجل الأصول'!M143))-'📋 سجل الأصول'!G143+1))),0))</f>
        <v/>
      </c>
      <c r="J143" s="25" t="str">
        <f>IF('📋 سجل الأصول'!C143="","",IFERROR(MAX(0,MIN(('📋 سجل الأصول'!H143-IF('📋 سجل الأصول'!I143="",0,'📋 سجل الأصول'!I143)),('📋 سجل الأصول'!H143-IF('📋 سجل الأصول'!I143="",0,'📋 سجل الأصول'!I143))*'📋 سجل الأصول'!J143/365*MAX(0,MIN(EOMONTH(DATE(2026,4,1),0),IF('📋 سجل الأصول'!M143="",DATE(9999,12,31),'📋 سجل الأصول'!M143))-'📋 سجل الأصول'!G143+1))-MIN(('📋 سجل الأصول'!H143-IF('📋 سجل الأصول'!I143="",0,'📋 سجل الأصول'!I143)),('📋 سجل الأصول'!H143-IF('📋 سجل الأصول'!I143="",0,'📋 سجل الأصول'!I143))*'📋 سجل الأصول'!J143/365*MAX(0,MIN(EOMONTH(DATE(2026,4,1),-1),IF('📋 سجل الأصول'!M143="",DATE(9999,12,31),'📋 سجل الأصول'!M143))-'📋 سجل الأصول'!G143+1))),0))</f>
        <v/>
      </c>
      <c r="K143" s="25" t="str">
        <f>IF('📋 سجل الأصول'!C143="","",IFERROR(MAX(0,MIN(('📋 سجل الأصول'!H143-IF('📋 سجل الأصول'!I143="",0,'📋 سجل الأصول'!I143)),('📋 سجل الأصول'!H143-IF('📋 سجل الأصول'!I143="",0,'📋 سجل الأصول'!I143))*'📋 سجل الأصول'!J143/365*MAX(0,MIN(EOMONTH(DATE(2026,5,1),0),IF('📋 سجل الأصول'!M143="",DATE(9999,12,31),'📋 سجل الأصول'!M143))-'📋 سجل الأصول'!G143+1))-MIN(('📋 سجل الأصول'!H143-IF('📋 سجل الأصول'!I143="",0,'📋 سجل الأصول'!I143)),('📋 سجل الأصول'!H143-IF('📋 سجل الأصول'!I143="",0,'📋 سجل الأصول'!I143))*'📋 سجل الأصول'!J143/365*MAX(0,MIN(EOMONTH(DATE(2026,5,1),-1),IF('📋 سجل الأصول'!M143="",DATE(9999,12,31),'📋 سجل الأصول'!M143))-'📋 سجل الأصول'!G143+1))),0))</f>
        <v/>
      </c>
      <c r="L143" s="25" t="str">
        <f>IF('📋 سجل الأصول'!C143="","",IFERROR(MAX(0,MIN(('📋 سجل الأصول'!H143-IF('📋 سجل الأصول'!I143="",0,'📋 سجل الأصول'!I143)),('📋 سجل الأصول'!H143-IF('📋 سجل الأصول'!I143="",0,'📋 سجل الأصول'!I143))*'📋 سجل الأصول'!J143/365*MAX(0,MIN(EOMONTH(DATE(2026,6,1),0),IF('📋 سجل الأصول'!M143="",DATE(9999,12,31),'📋 سجل الأصول'!M143))-'📋 سجل الأصول'!G143+1))-MIN(('📋 سجل الأصول'!H143-IF('📋 سجل الأصول'!I143="",0,'📋 سجل الأصول'!I143)),('📋 سجل الأصول'!H143-IF('📋 سجل الأصول'!I143="",0,'📋 سجل الأصول'!I143))*'📋 سجل الأصول'!J143/365*MAX(0,MIN(EOMONTH(DATE(2026,6,1),-1),IF('📋 سجل الأصول'!M143="",DATE(9999,12,31),'📋 سجل الأصول'!M143))-'📋 سجل الأصول'!G143+1))),0))</f>
        <v/>
      </c>
      <c r="M143" s="25" t="str">
        <f>IF('📋 سجل الأصول'!C143="","",IFERROR(MAX(0,MIN(('📋 سجل الأصول'!H143-IF('📋 سجل الأصول'!I143="",0,'📋 سجل الأصول'!I143)),('📋 سجل الأصول'!H143-IF('📋 سجل الأصول'!I143="",0,'📋 سجل الأصول'!I143))*'📋 سجل الأصول'!J143/365*MAX(0,MIN(EOMONTH(DATE(2026,7,1),0),IF('📋 سجل الأصول'!M143="",DATE(9999,12,31),'📋 سجل الأصول'!M143))-'📋 سجل الأصول'!G143+1))-MIN(('📋 سجل الأصول'!H143-IF('📋 سجل الأصول'!I143="",0,'📋 سجل الأصول'!I143)),('📋 سجل الأصول'!H143-IF('📋 سجل الأصول'!I143="",0,'📋 سجل الأصول'!I143))*'📋 سجل الأصول'!J143/365*MAX(0,MIN(EOMONTH(DATE(2026,7,1),-1),IF('📋 سجل الأصول'!M143="",DATE(9999,12,31),'📋 سجل الأصول'!M143))-'📋 سجل الأصول'!G143+1))),0))</f>
        <v/>
      </c>
      <c r="N143" s="25" t="str">
        <f>IF('📋 سجل الأصول'!C143="","",IFERROR(MAX(0,MIN(('📋 سجل الأصول'!H143-IF('📋 سجل الأصول'!I143="",0,'📋 سجل الأصول'!I143)),('📋 سجل الأصول'!H143-IF('📋 سجل الأصول'!I143="",0,'📋 سجل الأصول'!I143))*'📋 سجل الأصول'!J143/365*MAX(0,MIN(EOMONTH(DATE(2026,8,1),0),IF('📋 سجل الأصول'!M143="",DATE(9999,12,31),'📋 سجل الأصول'!M143))-'📋 سجل الأصول'!G143+1))-MIN(('📋 سجل الأصول'!H143-IF('📋 سجل الأصول'!I143="",0,'📋 سجل الأصول'!I143)),('📋 سجل الأصول'!H143-IF('📋 سجل الأصول'!I143="",0,'📋 سجل الأصول'!I143))*'📋 سجل الأصول'!J143/365*MAX(0,MIN(EOMONTH(DATE(2026,8,1),-1),IF('📋 سجل الأصول'!M143="",DATE(9999,12,31),'📋 سجل الأصول'!M143))-'📋 سجل الأصول'!G143+1))),0))</f>
        <v/>
      </c>
      <c r="O143" s="25" t="str">
        <f>IF('📋 سجل الأصول'!C143="","",IFERROR(MAX(0,MIN(('📋 سجل الأصول'!H143-IF('📋 سجل الأصول'!I143="",0,'📋 سجل الأصول'!I143)),('📋 سجل الأصول'!H143-IF('📋 سجل الأصول'!I143="",0,'📋 سجل الأصول'!I143))*'📋 سجل الأصول'!J143/365*MAX(0,MIN(EOMONTH(DATE(2026,9,1),0),IF('📋 سجل الأصول'!M143="",DATE(9999,12,31),'📋 سجل الأصول'!M143))-'📋 سجل الأصول'!G143+1))-MIN(('📋 سجل الأصول'!H143-IF('📋 سجل الأصول'!I143="",0,'📋 سجل الأصول'!I143)),('📋 سجل الأصول'!H143-IF('📋 سجل الأصول'!I143="",0,'📋 سجل الأصول'!I143))*'📋 سجل الأصول'!J143/365*MAX(0,MIN(EOMONTH(DATE(2026,9,1),-1),IF('📋 سجل الأصول'!M143="",DATE(9999,12,31),'📋 سجل الأصول'!M143))-'📋 سجل الأصول'!G143+1))),0))</f>
        <v/>
      </c>
      <c r="P143" s="25" t="str">
        <f>IF('📋 سجل الأصول'!C143="","",IFERROR(MAX(0,MIN(('📋 سجل الأصول'!H143-IF('📋 سجل الأصول'!I143="",0,'📋 سجل الأصول'!I143)),('📋 سجل الأصول'!H143-IF('📋 سجل الأصول'!I143="",0,'📋 سجل الأصول'!I143))*'📋 سجل الأصول'!J143/365*MAX(0,MIN(EOMONTH(DATE(2026,10,1),0),IF('📋 سجل الأصول'!M143="",DATE(9999,12,31),'📋 سجل الأصول'!M143))-'📋 سجل الأصول'!G143+1))-MIN(('📋 سجل الأصول'!H143-IF('📋 سجل الأصول'!I143="",0,'📋 سجل الأصول'!I143)),('📋 سجل الأصول'!H143-IF('📋 سجل الأصول'!I143="",0,'📋 سجل الأصول'!I143))*'📋 سجل الأصول'!J143/365*MAX(0,MIN(EOMONTH(DATE(2026,10,1),-1),IF('📋 سجل الأصول'!M143="",DATE(9999,12,31),'📋 سجل الأصول'!M143))-'📋 سجل الأصول'!G143+1))),0))</f>
        <v/>
      </c>
      <c r="Q143" s="25" t="str">
        <f>IF('📋 سجل الأصول'!C143="","",IFERROR(MAX(0,MIN(('📋 سجل الأصول'!H143-IF('📋 سجل الأصول'!I143="",0,'📋 سجل الأصول'!I143)),('📋 سجل الأصول'!H143-IF('📋 سجل الأصول'!I143="",0,'📋 سجل الأصول'!I143))*'📋 سجل الأصول'!J143/365*MAX(0,MIN(EOMONTH(DATE(2026,11,1),0),IF('📋 سجل الأصول'!M143="",DATE(9999,12,31),'📋 سجل الأصول'!M143))-'📋 سجل الأصول'!G143+1))-MIN(('📋 سجل الأصول'!H143-IF('📋 سجل الأصول'!I143="",0,'📋 سجل الأصول'!I143)),('📋 سجل الأصول'!H143-IF('📋 سجل الأصول'!I143="",0,'📋 سجل الأصول'!I143))*'📋 سجل الأصول'!J143/365*MAX(0,MIN(EOMONTH(DATE(2026,11,1),-1),IF('📋 سجل الأصول'!M143="",DATE(9999,12,31),'📋 سجل الأصول'!M143))-'📋 سجل الأصول'!G143+1))),0))</f>
        <v/>
      </c>
      <c r="R143" s="25" t="str">
        <f>IF('📋 سجل الأصول'!C143="","",IFERROR(MAX(0,MIN(('📋 سجل الأصول'!H143-IF('📋 سجل الأصول'!I143="",0,'📋 سجل الأصول'!I143)),('📋 سجل الأصول'!H143-IF('📋 سجل الأصول'!I143="",0,'📋 سجل الأصول'!I143))*'📋 سجل الأصول'!J143/365*MAX(0,MIN(EOMONTH(DATE(2026,12,1),0),IF('📋 سجل الأصول'!M143="",DATE(9999,12,31),'📋 سجل الأصول'!M143))-'📋 سجل الأصول'!G143+1))-MIN(('📋 سجل الأصول'!H143-IF('📋 سجل الأصول'!I143="",0,'📋 سجل الأصول'!I143)),('📋 سجل الأصول'!H143-IF('📋 سجل الأصول'!I143="",0,'📋 سجل الأصول'!I143))*'📋 سجل الأصول'!J143/365*MAX(0,MIN(EOMONTH(DATE(2026,12,1),-1),IF('📋 سجل الأصول'!M143="",DATE(9999,12,31),'📋 سجل الأصول'!M143))-'📋 سجل الأصول'!G143+1))),0))</f>
        <v/>
      </c>
    </row>
    <row r="144" spans="1:18" ht="24.75" customHeight="1" x14ac:dyDescent="0.25">
      <c r="A144" s="26" t="str">
        <f>IF('📋 سجل الأصول'!C144="","",'📋 سجل الأصول'!A144)</f>
        <v/>
      </c>
      <c r="B144" s="26" t="str">
        <f>IF('📋 سجل الأصول'!C144="","",'📋 سجل الأصول'!B144)</f>
        <v/>
      </c>
      <c r="C144" s="38" t="str">
        <f>IF('📋 سجل الأصول'!C144="","",'📋 سجل الأصول'!C144)</f>
        <v/>
      </c>
      <c r="D144" s="26" t="str">
        <f>IF('📋 سجل الأصول'!C144="","",'📋 سجل الأصول'!E144)</f>
        <v/>
      </c>
      <c r="E144" s="39" t="str">
        <f>IF('📋 سجل الأصول'!C144="","",'📋 سجل الأصول'!G144)</f>
        <v/>
      </c>
      <c r="F144" s="33" t="str">
        <f>IF('📋 سجل الأصول'!C144="","",'📋 سجل الأصول'!H144)</f>
        <v/>
      </c>
      <c r="G144" s="33" t="str">
        <f>IF('📋 سجل الأصول'!C144="","",IFERROR(MAX(0,MIN(('📋 سجل الأصول'!H144-IF('📋 سجل الأصول'!I144="",0,'📋 سجل الأصول'!I144)),('📋 سجل الأصول'!H144-IF('📋 سجل الأصول'!I144="",0,'📋 سجل الأصول'!I144))*'📋 سجل الأصول'!J144/365*MAX(0,MIN(EOMONTH(DATE(2026,1,1),0),IF('📋 سجل الأصول'!M144="",DATE(9999,12,31),'📋 سجل الأصول'!M144))-'📋 سجل الأصول'!G144+1))-MIN(('📋 سجل الأصول'!H144-IF('📋 سجل الأصول'!I144="",0,'📋 سجل الأصول'!I144)),('📋 سجل الأصول'!H144-IF('📋 سجل الأصول'!I144="",0,'📋 سجل الأصول'!I144))*'📋 سجل الأصول'!J144/365*MAX(0,MIN(EOMONTH(DATE(2026,1,1),-1),IF('📋 سجل الأصول'!M144="",DATE(9999,12,31),'📋 سجل الأصول'!M144))-'📋 سجل الأصول'!G144+1))),0))</f>
        <v/>
      </c>
      <c r="H144" s="33" t="str">
        <f>IF('📋 سجل الأصول'!C144="","",IFERROR(MAX(0,MIN(('📋 سجل الأصول'!H144-IF('📋 سجل الأصول'!I144="",0,'📋 سجل الأصول'!I144)),('📋 سجل الأصول'!H144-IF('📋 سجل الأصول'!I144="",0,'📋 سجل الأصول'!I144))*'📋 سجل الأصول'!J144/365*MAX(0,MIN(EOMONTH(DATE(2026,2,1),0),IF('📋 سجل الأصول'!M144="",DATE(9999,12,31),'📋 سجل الأصول'!M144))-'📋 سجل الأصول'!G144+1))-MIN(('📋 سجل الأصول'!H144-IF('📋 سجل الأصول'!I144="",0,'📋 سجل الأصول'!I144)),('📋 سجل الأصول'!H144-IF('📋 سجل الأصول'!I144="",0,'📋 سجل الأصول'!I144))*'📋 سجل الأصول'!J144/365*MAX(0,MIN(EOMONTH(DATE(2026,2,1),-1),IF('📋 سجل الأصول'!M144="",DATE(9999,12,31),'📋 سجل الأصول'!M144))-'📋 سجل الأصول'!G144+1))),0))</f>
        <v/>
      </c>
      <c r="I144" s="33" t="str">
        <f>IF('📋 سجل الأصول'!C144="","",IFERROR(MAX(0,MIN(('📋 سجل الأصول'!H144-IF('📋 سجل الأصول'!I144="",0,'📋 سجل الأصول'!I144)),('📋 سجل الأصول'!H144-IF('📋 سجل الأصول'!I144="",0,'📋 سجل الأصول'!I144))*'📋 سجل الأصول'!J144/365*MAX(0,MIN(EOMONTH(DATE(2026,3,1),0),IF('📋 سجل الأصول'!M144="",DATE(9999,12,31),'📋 سجل الأصول'!M144))-'📋 سجل الأصول'!G144+1))-MIN(('📋 سجل الأصول'!H144-IF('📋 سجل الأصول'!I144="",0,'📋 سجل الأصول'!I144)),('📋 سجل الأصول'!H144-IF('📋 سجل الأصول'!I144="",0,'📋 سجل الأصول'!I144))*'📋 سجل الأصول'!J144/365*MAX(0,MIN(EOMONTH(DATE(2026,3,1),-1),IF('📋 سجل الأصول'!M144="",DATE(9999,12,31),'📋 سجل الأصول'!M144))-'📋 سجل الأصول'!G144+1))),0))</f>
        <v/>
      </c>
      <c r="J144" s="33" t="str">
        <f>IF('📋 سجل الأصول'!C144="","",IFERROR(MAX(0,MIN(('📋 سجل الأصول'!H144-IF('📋 سجل الأصول'!I144="",0,'📋 سجل الأصول'!I144)),('📋 سجل الأصول'!H144-IF('📋 سجل الأصول'!I144="",0,'📋 سجل الأصول'!I144))*'📋 سجل الأصول'!J144/365*MAX(0,MIN(EOMONTH(DATE(2026,4,1),0),IF('📋 سجل الأصول'!M144="",DATE(9999,12,31),'📋 سجل الأصول'!M144))-'📋 سجل الأصول'!G144+1))-MIN(('📋 سجل الأصول'!H144-IF('📋 سجل الأصول'!I144="",0,'📋 سجل الأصول'!I144)),('📋 سجل الأصول'!H144-IF('📋 سجل الأصول'!I144="",0,'📋 سجل الأصول'!I144))*'📋 سجل الأصول'!J144/365*MAX(0,MIN(EOMONTH(DATE(2026,4,1),-1),IF('📋 سجل الأصول'!M144="",DATE(9999,12,31),'📋 سجل الأصول'!M144))-'📋 سجل الأصول'!G144+1))),0))</f>
        <v/>
      </c>
      <c r="K144" s="33" t="str">
        <f>IF('📋 سجل الأصول'!C144="","",IFERROR(MAX(0,MIN(('📋 سجل الأصول'!H144-IF('📋 سجل الأصول'!I144="",0,'📋 سجل الأصول'!I144)),('📋 سجل الأصول'!H144-IF('📋 سجل الأصول'!I144="",0,'📋 سجل الأصول'!I144))*'📋 سجل الأصول'!J144/365*MAX(0,MIN(EOMONTH(DATE(2026,5,1),0),IF('📋 سجل الأصول'!M144="",DATE(9999,12,31),'📋 سجل الأصول'!M144))-'📋 سجل الأصول'!G144+1))-MIN(('📋 سجل الأصول'!H144-IF('📋 سجل الأصول'!I144="",0,'📋 سجل الأصول'!I144)),('📋 سجل الأصول'!H144-IF('📋 سجل الأصول'!I144="",0,'📋 سجل الأصول'!I144))*'📋 سجل الأصول'!J144/365*MAX(0,MIN(EOMONTH(DATE(2026,5,1),-1),IF('📋 سجل الأصول'!M144="",DATE(9999,12,31),'📋 سجل الأصول'!M144))-'📋 سجل الأصول'!G144+1))),0))</f>
        <v/>
      </c>
      <c r="L144" s="33" t="str">
        <f>IF('📋 سجل الأصول'!C144="","",IFERROR(MAX(0,MIN(('📋 سجل الأصول'!H144-IF('📋 سجل الأصول'!I144="",0,'📋 سجل الأصول'!I144)),('📋 سجل الأصول'!H144-IF('📋 سجل الأصول'!I144="",0,'📋 سجل الأصول'!I144))*'📋 سجل الأصول'!J144/365*MAX(0,MIN(EOMONTH(DATE(2026,6,1),0),IF('📋 سجل الأصول'!M144="",DATE(9999,12,31),'📋 سجل الأصول'!M144))-'📋 سجل الأصول'!G144+1))-MIN(('📋 سجل الأصول'!H144-IF('📋 سجل الأصول'!I144="",0,'📋 سجل الأصول'!I144)),('📋 سجل الأصول'!H144-IF('📋 سجل الأصول'!I144="",0,'📋 سجل الأصول'!I144))*'📋 سجل الأصول'!J144/365*MAX(0,MIN(EOMONTH(DATE(2026,6,1),-1),IF('📋 سجل الأصول'!M144="",DATE(9999,12,31),'📋 سجل الأصول'!M144))-'📋 سجل الأصول'!G144+1))),0))</f>
        <v/>
      </c>
      <c r="M144" s="33" t="str">
        <f>IF('📋 سجل الأصول'!C144="","",IFERROR(MAX(0,MIN(('📋 سجل الأصول'!H144-IF('📋 سجل الأصول'!I144="",0,'📋 سجل الأصول'!I144)),('📋 سجل الأصول'!H144-IF('📋 سجل الأصول'!I144="",0,'📋 سجل الأصول'!I144))*'📋 سجل الأصول'!J144/365*MAX(0,MIN(EOMONTH(DATE(2026,7,1),0),IF('📋 سجل الأصول'!M144="",DATE(9999,12,31),'📋 سجل الأصول'!M144))-'📋 سجل الأصول'!G144+1))-MIN(('📋 سجل الأصول'!H144-IF('📋 سجل الأصول'!I144="",0,'📋 سجل الأصول'!I144)),('📋 سجل الأصول'!H144-IF('📋 سجل الأصول'!I144="",0,'📋 سجل الأصول'!I144))*'📋 سجل الأصول'!J144/365*MAX(0,MIN(EOMONTH(DATE(2026,7,1),-1),IF('📋 سجل الأصول'!M144="",DATE(9999,12,31),'📋 سجل الأصول'!M144))-'📋 سجل الأصول'!G144+1))),0))</f>
        <v/>
      </c>
      <c r="N144" s="33" t="str">
        <f>IF('📋 سجل الأصول'!C144="","",IFERROR(MAX(0,MIN(('📋 سجل الأصول'!H144-IF('📋 سجل الأصول'!I144="",0,'📋 سجل الأصول'!I144)),('📋 سجل الأصول'!H144-IF('📋 سجل الأصول'!I144="",0,'📋 سجل الأصول'!I144))*'📋 سجل الأصول'!J144/365*MAX(0,MIN(EOMONTH(DATE(2026,8,1),0),IF('📋 سجل الأصول'!M144="",DATE(9999,12,31),'📋 سجل الأصول'!M144))-'📋 سجل الأصول'!G144+1))-MIN(('📋 سجل الأصول'!H144-IF('📋 سجل الأصول'!I144="",0,'📋 سجل الأصول'!I144)),('📋 سجل الأصول'!H144-IF('📋 سجل الأصول'!I144="",0,'📋 سجل الأصول'!I144))*'📋 سجل الأصول'!J144/365*MAX(0,MIN(EOMONTH(DATE(2026,8,1),-1),IF('📋 سجل الأصول'!M144="",DATE(9999,12,31),'📋 سجل الأصول'!M144))-'📋 سجل الأصول'!G144+1))),0))</f>
        <v/>
      </c>
      <c r="O144" s="33" t="str">
        <f>IF('📋 سجل الأصول'!C144="","",IFERROR(MAX(0,MIN(('📋 سجل الأصول'!H144-IF('📋 سجل الأصول'!I144="",0,'📋 سجل الأصول'!I144)),('📋 سجل الأصول'!H144-IF('📋 سجل الأصول'!I144="",0,'📋 سجل الأصول'!I144))*'📋 سجل الأصول'!J144/365*MAX(0,MIN(EOMONTH(DATE(2026,9,1),0),IF('📋 سجل الأصول'!M144="",DATE(9999,12,31),'📋 سجل الأصول'!M144))-'📋 سجل الأصول'!G144+1))-MIN(('📋 سجل الأصول'!H144-IF('📋 سجل الأصول'!I144="",0,'📋 سجل الأصول'!I144)),('📋 سجل الأصول'!H144-IF('📋 سجل الأصول'!I144="",0,'📋 سجل الأصول'!I144))*'📋 سجل الأصول'!J144/365*MAX(0,MIN(EOMONTH(DATE(2026,9,1),-1),IF('📋 سجل الأصول'!M144="",DATE(9999,12,31),'📋 سجل الأصول'!M144))-'📋 سجل الأصول'!G144+1))),0))</f>
        <v/>
      </c>
      <c r="P144" s="33" t="str">
        <f>IF('📋 سجل الأصول'!C144="","",IFERROR(MAX(0,MIN(('📋 سجل الأصول'!H144-IF('📋 سجل الأصول'!I144="",0,'📋 سجل الأصول'!I144)),('📋 سجل الأصول'!H144-IF('📋 سجل الأصول'!I144="",0,'📋 سجل الأصول'!I144))*'📋 سجل الأصول'!J144/365*MAX(0,MIN(EOMONTH(DATE(2026,10,1),0),IF('📋 سجل الأصول'!M144="",DATE(9999,12,31),'📋 سجل الأصول'!M144))-'📋 سجل الأصول'!G144+1))-MIN(('📋 سجل الأصول'!H144-IF('📋 سجل الأصول'!I144="",0,'📋 سجل الأصول'!I144)),('📋 سجل الأصول'!H144-IF('📋 سجل الأصول'!I144="",0,'📋 سجل الأصول'!I144))*'📋 سجل الأصول'!J144/365*MAX(0,MIN(EOMONTH(DATE(2026,10,1),-1),IF('📋 سجل الأصول'!M144="",DATE(9999,12,31),'📋 سجل الأصول'!M144))-'📋 سجل الأصول'!G144+1))),0))</f>
        <v/>
      </c>
      <c r="Q144" s="33" t="str">
        <f>IF('📋 سجل الأصول'!C144="","",IFERROR(MAX(0,MIN(('📋 سجل الأصول'!H144-IF('📋 سجل الأصول'!I144="",0,'📋 سجل الأصول'!I144)),('📋 سجل الأصول'!H144-IF('📋 سجل الأصول'!I144="",0,'📋 سجل الأصول'!I144))*'📋 سجل الأصول'!J144/365*MAX(0,MIN(EOMONTH(DATE(2026,11,1),0),IF('📋 سجل الأصول'!M144="",DATE(9999,12,31),'📋 سجل الأصول'!M144))-'📋 سجل الأصول'!G144+1))-MIN(('📋 سجل الأصول'!H144-IF('📋 سجل الأصول'!I144="",0,'📋 سجل الأصول'!I144)),('📋 سجل الأصول'!H144-IF('📋 سجل الأصول'!I144="",0,'📋 سجل الأصول'!I144))*'📋 سجل الأصول'!J144/365*MAX(0,MIN(EOMONTH(DATE(2026,11,1),-1),IF('📋 سجل الأصول'!M144="",DATE(9999,12,31),'📋 سجل الأصول'!M144))-'📋 سجل الأصول'!G144+1))),0))</f>
        <v/>
      </c>
      <c r="R144" s="33" t="str">
        <f>IF('📋 سجل الأصول'!C144="","",IFERROR(MAX(0,MIN(('📋 سجل الأصول'!H144-IF('📋 سجل الأصول'!I144="",0,'📋 سجل الأصول'!I144)),('📋 سجل الأصول'!H144-IF('📋 سجل الأصول'!I144="",0,'📋 سجل الأصول'!I144))*'📋 سجل الأصول'!J144/365*MAX(0,MIN(EOMONTH(DATE(2026,12,1),0),IF('📋 سجل الأصول'!M144="",DATE(9999,12,31),'📋 سجل الأصول'!M144))-'📋 سجل الأصول'!G144+1))-MIN(('📋 سجل الأصول'!H144-IF('📋 سجل الأصول'!I144="",0,'📋 سجل الأصول'!I144)),('📋 سجل الأصول'!H144-IF('📋 سجل الأصول'!I144="",0,'📋 سجل الأصول'!I144))*'📋 سجل الأصول'!J144/365*MAX(0,MIN(EOMONTH(DATE(2026,12,1),-1),IF('📋 سجل الأصول'!M144="",DATE(9999,12,31),'📋 سجل الأصول'!M144))-'📋 سجل الأصول'!G144+1))),0))</f>
        <v/>
      </c>
    </row>
    <row r="145" spans="1:18" ht="24.75" customHeight="1" x14ac:dyDescent="0.25">
      <c r="A145" s="18" t="str">
        <f>IF('📋 سجل الأصول'!C145="","",'📋 سجل الأصول'!A145)</f>
        <v/>
      </c>
      <c r="B145" s="18" t="str">
        <f>IF('📋 سجل الأصول'!C145="","",'📋 سجل الأصول'!B145)</f>
        <v/>
      </c>
      <c r="C145" s="36" t="str">
        <f>IF('📋 سجل الأصول'!C145="","",'📋 سجل الأصول'!C145)</f>
        <v/>
      </c>
      <c r="D145" s="18" t="str">
        <f>IF('📋 سجل الأصول'!C145="","",'📋 سجل الأصول'!E145)</f>
        <v/>
      </c>
      <c r="E145" s="37" t="str">
        <f>IF('📋 سجل الأصول'!C145="","",'📋 سجل الأصول'!G145)</f>
        <v/>
      </c>
      <c r="F145" s="25" t="str">
        <f>IF('📋 سجل الأصول'!C145="","",'📋 سجل الأصول'!H145)</f>
        <v/>
      </c>
      <c r="G145" s="25" t="str">
        <f>IF('📋 سجل الأصول'!C145="","",IFERROR(MAX(0,MIN(('📋 سجل الأصول'!H145-IF('📋 سجل الأصول'!I145="",0,'📋 سجل الأصول'!I145)),('📋 سجل الأصول'!H145-IF('📋 سجل الأصول'!I145="",0,'📋 سجل الأصول'!I145))*'📋 سجل الأصول'!J145/365*MAX(0,MIN(EOMONTH(DATE(2026,1,1),0),IF('📋 سجل الأصول'!M145="",DATE(9999,12,31),'📋 سجل الأصول'!M145))-'📋 سجل الأصول'!G145+1))-MIN(('📋 سجل الأصول'!H145-IF('📋 سجل الأصول'!I145="",0,'📋 سجل الأصول'!I145)),('📋 سجل الأصول'!H145-IF('📋 سجل الأصول'!I145="",0,'📋 سجل الأصول'!I145))*'📋 سجل الأصول'!J145/365*MAX(0,MIN(EOMONTH(DATE(2026,1,1),-1),IF('📋 سجل الأصول'!M145="",DATE(9999,12,31),'📋 سجل الأصول'!M145))-'📋 سجل الأصول'!G145+1))),0))</f>
        <v/>
      </c>
      <c r="H145" s="25" t="str">
        <f>IF('📋 سجل الأصول'!C145="","",IFERROR(MAX(0,MIN(('📋 سجل الأصول'!H145-IF('📋 سجل الأصول'!I145="",0,'📋 سجل الأصول'!I145)),('📋 سجل الأصول'!H145-IF('📋 سجل الأصول'!I145="",0,'📋 سجل الأصول'!I145))*'📋 سجل الأصول'!J145/365*MAX(0,MIN(EOMONTH(DATE(2026,2,1),0),IF('📋 سجل الأصول'!M145="",DATE(9999,12,31),'📋 سجل الأصول'!M145))-'📋 سجل الأصول'!G145+1))-MIN(('📋 سجل الأصول'!H145-IF('📋 سجل الأصول'!I145="",0,'📋 سجل الأصول'!I145)),('📋 سجل الأصول'!H145-IF('📋 سجل الأصول'!I145="",0,'📋 سجل الأصول'!I145))*'📋 سجل الأصول'!J145/365*MAX(0,MIN(EOMONTH(DATE(2026,2,1),-1),IF('📋 سجل الأصول'!M145="",DATE(9999,12,31),'📋 سجل الأصول'!M145))-'📋 سجل الأصول'!G145+1))),0))</f>
        <v/>
      </c>
      <c r="I145" s="25" t="str">
        <f>IF('📋 سجل الأصول'!C145="","",IFERROR(MAX(0,MIN(('📋 سجل الأصول'!H145-IF('📋 سجل الأصول'!I145="",0,'📋 سجل الأصول'!I145)),('📋 سجل الأصول'!H145-IF('📋 سجل الأصول'!I145="",0,'📋 سجل الأصول'!I145))*'📋 سجل الأصول'!J145/365*MAX(0,MIN(EOMONTH(DATE(2026,3,1),0),IF('📋 سجل الأصول'!M145="",DATE(9999,12,31),'📋 سجل الأصول'!M145))-'📋 سجل الأصول'!G145+1))-MIN(('📋 سجل الأصول'!H145-IF('📋 سجل الأصول'!I145="",0,'📋 سجل الأصول'!I145)),('📋 سجل الأصول'!H145-IF('📋 سجل الأصول'!I145="",0,'📋 سجل الأصول'!I145))*'📋 سجل الأصول'!J145/365*MAX(0,MIN(EOMONTH(DATE(2026,3,1),-1),IF('📋 سجل الأصول'!M145="",DATE(9999,12,31),'📋 سجل الأصول'!M145))-'📋 سجل الأصول'!G145+1))),0))</f>
        <v/>
      </c>
      <c r="J145" s="25" t="str">
        <f>IF('📋 سجل الأصول'!C145="","",IFERROR(MAX(0,MIN(('📋 سجل الأصول'!H145-IF('📋 سجل الأصول'!I145="",0,'📋 سجل الأصول'!I145)),('📋 سجل الأصول'!H145-IF('📋 سجل الأصول'!I145="",0,'📋 سجل الأصول'!I145))*'📋 سجل الأصول'!J145/365*MAX(0,MIN(EOMONTH(DATE(2026,4,1),0),IF('📋 سجل الأصول'!M145="",DATE(9999,12,31),'📋 سجل الأصول'!M145))-'📋 سجل الأصول'!G145+1))-MIN(('📋 سجل الأصول'!H145-IF('📋 سجل الأصول'!I145="",0,'📋 سجل الأصول'!I145)),('📋 سجل الأصول'!H145-IF('📋 سجل الأصول'!I145="",0,'📋 سجل الأصول'!I145))*'📋 سجل الأصول'!J145/365*MAX(0,MIN(EOMONTH(DATE(2026,4,1),-1),IF('📋 سجل الأصول'!M145="",DATE(9999,12,31),'📋 سجل الأصول'!M145))-'📋 سجل الأصول'!G145+1))),0))</f>
        <v/>
      </c>
      <c r="K145" s="25" t="str">
        <f>IF('📋 سجل الأصول'!C145="","",IFERROR(MAX(0,MIN(('📋 سجل الأصول'!H145-IF('📋 سجل الأصول'!I145="",0,'📋 سجل الأصول'!I145)),('📋 سجل الأصول'!H145-IF('📋 سجل الأصول'!I145="",0,'📋 سجل الأصول'!I145))*'📋 سجل الأصول'!J145/365*MAX(0,MIN(EOMONTH(DATE(2026,5,1),0),IF('📋 سجل الأصول'!M145="",DATE(9999,12,31),'📋 سجل الأصول'!M145))-'📋 سجل الأصول'!G145+1))-MIN(('📋 سجل الأصول'!H145-IF('📋 سجل الأصول'!I145="",0,'📋 سجل الأصول'!I145)),('📋 سجل الأصول'!H145-IF('📋 سجل الأصول'!I145="",0,'📋 سجل الأصول'!I145))*'📋 سجل الأصول'!J145/365*MAX(0,MIN(EOMONTH(DATE(2026,5,1),-1),IF('📋 سجل الأصول'!M145="",DATE(9999,12,31),'📋 سجل الأصول'!M145))-'📋 سجل الأصول'!G145+1))),0))</f>
        <v/>
      </c>
      <c r="L145" s="25" t="str">
        <f>IF('📋 سجل الأصول'!C145="","",IFERROR(MAX(0,MIN(('📋 سجل الأصول'!H145-IF('📋 سجل الأصول'!I145="",0,'📋 سجل الأصول'!I145)),('📋 سجل الأصول'!H145-IF('📋 سجل الأصول'!I145="",0,'📋 سجل الأصول'!I145))*'📋 سجل الأصول'!J145/365*MAX(0,MIN(EOMONTH(DATE(2026,6,1),0),IF('📋 سجل الأصول'!M145="",DATE(9999,12,31),'📋 سجل الأصول'!M145))-'📋 سجل الأصول'!G145+1))-MIN(('📋 سجل الأصول'!H145-IF('📋 سجل الأصول'!I145="",0,'📋 سجل الأصول'!I145)),('📋 سجل الأصول'!H145-IF('📋 سجل الأصول'!I145="",0,'📋 سجل الأصول'!I145))*'📋 سجل الأصول'!J145/365*MAX(0,MIN(EOMONTH(DATE(2026,6,1),-1),IF('📋 سجل الأصول'!M145="",DATE(9999,12,31),'📋 سجل الأصول'!M145))-'📋 سجل الأصول'!G145+1))),0))</f>
        <v/>
      </c>
      <c r="M145" s="25" t="str">
        <f>IF('📋 سجل الأصول'!C145="","",IFERROR(MAX(0,MIN(('📋 سجل الأصول'!H145-IF('📋 سجل الأصول'!I145="",0,'📋 سجل الأصول'!I145)),('📋 سجل الأصول'!H145-IF('📋 سجل الأصول'!I145="",0,'📋 سجل الأصول'!I145))*'📋 سجل الأصول'!J145/365*MAX(0,MIN(EOMONTH(DATE(2026,7,1),0),IF('📋 سجل الأصول'!M145="",DATE(9999,12,31),'📋 سجل الأصول'!M145))-'📋 سجل الأصول'!G145+1))-MIN(('📋 سجل الأصول'!H145-IF('📋 سجل الأصول'!I145="",0,'📋 سجل الأصول'!I145)),('📋 سجل الأصول'!H145-IF('📋 سجل الأصول'!I145="",0,'📋 سجل الأصول'!I145))*'📋 سجل الأصول'!J145/365*MAX(0,MIN(EOMONTH(DATE(2026,7,1),-1),IF('📋 سجل الأصول'!M145="",DATE(9999,12,31),'📋 سجل الأصول'!M145))-'📋 سجل الأصول'!G145+1))),0))</f>
        <v/>
      </c>
      <c r="N145" s="25" t="str">
        <f>IF('📋 سجل الأصول'!C145="","",IFERROR(MAX(0,MIN(('📋 سجل الأصول'!H145-IF('📋 سجل الأصول'!I145="",0,'📋 سجل الأصول'!I145)),('📋 سجل الأصول'!H145-IF('📋 سجل الأصول'!I145="",0,'📋 سجل الأصول'!I145))*'📋 سجل الأصول'!J145/365*MAX(0,MIN(EOMONTH(DATE(2026,8,1),0),IF('📋 سجل الأصول'!M145="",DATE(9999,12,31),'📋 سجل الأصول'!M145))-'📋 سجل الأصول'!G145+1))-MIN(('📋 سجل الأصول'!H145-IF('📋 سجل الأصول'!I145="",0,'📋 سجل الأصول'!I145)),('📋 سجل الأصول'!H145-IF('📋 سجل الأصول'!I145="",0,'📋 سجل الأصول'!I145))*'📋 سجل الأصول'!J145/365*MAX(0,MIN(EOMONTH(DATE(2026,8,1),-1),IF('📋 سجل الأصول'!M145="",DATE(9999,12,31),'📋 سجل الأصول'!M145))-'📋 سجل الأصول'!G145+1))),0))</f>
        <v/>
      </c>
      <c r="O145" s="25" t="str">
        <f>IF('📋 سجل الأصول'!C145="","",IFERROR(MAX(0,MIN(('📋 سجل الأصول'!H145-IF('📋 سجل الأصول'!I145="",0,'📋 سجل الأصول'!I145)),('📋 سجل الأصول'!H145-IF('📋 سجل الأصول'!I145="",0,'📋 سجل الأصول'!I145))*'📋 سجل الأصول'!J145/365*MAX(0,MIN(EOMONTH(DATE(2026,9,1),0),IF('📋 سجل الأصول'!M145="",DATE(9999,12,31),'📋 سجل الأصول'!M145))-'📋 سجل الأصول'!G145+1))-MIN(('📋 سجل الأصول'!H145-IF('📋 سجل الأصول'!I145="",0,'📋 سجل الأصول'!I145)),('📋 سجل الأصول'!H145-IF('📋 سجل الأصول'!I145="",0,'📋 سجل الأصول'!I145))*'📋 سجل الأصول'!J145/365*MAX(0,MIN(EOMONTH(DATE(2026,9,1),-1),IF('📋 سجل الأصول'!M145="",DATE(9999,12,31),'📋 سجل الأصول'!M145))-'📋 سجل الأصول'!G145+1))),0))</f>
        <v/>
      </c>
      <c r="P145" s="25" t="str">
        <f>IF('📋 سجل الأصول'!C145="","",IFERROR(MAX(0,MIN(('📋 سجل الأصول'!H145-IF('📋 سجل الأصول'!I145="",0,'📋 سجل الأصول'!I145)),('📋 سجل الأصول'!H145-IF('📋 سجل الأصول'!I145="",0,'📋 سجل الأصول'!I145))*'📋 سجل الأصول'!J145/365*MAX(0,MIN(EOMONTH(DATE(2026,10,1),0),IF('📋 سجل الأصول'!M145="",DATE(9999,12,31),'📋 سجل الأصول'!M145))-'📋 سجل الأصول'!G145+1))-MIN(('📋 سجل الأصول'!H145-IF('📋 سجل الأصول'!I145="",0,'📋 سجل الأصول'!I145)),('📋 سجل الأصول'!H145-IF('📋 سجل الأصول'!I145="",0,'📋 سجل الأصول'!I145))*'📋 سجل الأصول'!J145/365*MAX(0,MIN(EOMONTH(DATE(2026,10,1),-1),IF('📋 سجل الأصول'!M145="",DATE(9999,12,31),'📋 سجل الأصول'!M145))-'📋 سجل الأصول'!G145+1))),0))</f>
        <v/>
      </c>
      <c r="Q145" s="25" t="str">
        <f>IF('📋 سجل الأصول'!C145="","",IFERROR(MAX(0,MIN(('📋 سجل الأصول'!H145-IF('📋 سجل الأصول'!I145="",0,'📋 سجل الأصول'!I145)),('📋 سجل الأصول'!H145-IF('📋 سجل الأصول'!I145="",0,'📋 سجل الأصول'!I145))*'📋 سجل الأصول'!J145/365*MAX(0,MIN(EOMONTH(DATE(2026,11,1),0),IF('📋 سجل الأصول'!M145="",DATE(9999,12,31),'📋 سجل الأصول'!M145))-'📋 سجل الأصول'!G145+1))-MIN(('📋 سجل الأصول'!H145-IF('📋 سجل الأصول'!I145="",0,'📋 سجل الأصول'!I145)),('📋 سجل الأصول'!H145-IF('📋 سجل الأصول'!I145="",0,'📋 سجل الأصول'!I145))*'📋 سجل الأصول'!J145/365*MAX(0,MIN(EOMONTH(DATE(2026,11,1),-1),IF('📋 سجل الأصول'!M145="",DATE(9999,12,31),'📋 سجل الأصول'!M145))-'📋 سجل الأصول'!G145+1))),0))</f>
        <v/>
      </c>
      <c r="R145" s="25" t="str">
        <f>IF('📋 سجل الأصول'!C145="","",IFERROR(MAX(0,MIN(('📋 سجل الأصول'!H145-IF('📋 سجل الأصول'!I145="",0,'📋 سجل الأصول'!I145)),('📋 سجل الأصول'!H145-IF('📋 سجل الأصول'!I145="",0,'📋 سجل الأصول'!I145))*'📋 سجل الأصول'!J145/365*MAX(0,MIN(EOMONTH(DATE(2026,12,1),0),IF('📋 سجل الأصول'!M145="",DATE(9999,12,31),'📋 سجل الأصول'!M145))-'📋 سجل الأصول'!G145+1))-MIN(('📋 سجل الأصول'!H145-IF('📋 سجل الأصول'!I145="",0,'📋 سجل الأصول'!I145)),('📋 سجل الأصول'!H145-IF('📋 سجل الأصول'!I145="",0,'📋 سجل الأصول'!I145))*'📋 سجل الأصول'!J145/365*MAX(0,MIN(EOMONTH(DATE(2026,12,1),-1),IF('📋 سجل الأصول'!M145="",DATE(9999,12,31),'📋 سجل الأصول'!M145))-'📋 سجل الأصول'!G145+1))),0))</f>
        <v/>
      </c>
    </row>
    <row r="146" spans="1:18" ht="24.75" customHeight="1" x14ac:dyDescent="0.25">
      <c r="A146" s="26" t="str">
        <f>IF('📋 سجل الأصول'!C146="","",'📋 سجل الأصول'!A146)</f>
        <v/>
      </c>
      <c r="B146" s="26" t="str">
        <f>IF('📋 سجل الأصول'!C146="","",'📋 سجل الأصول'!B146)</f>
        <v/>
      </c>
      <c r="C146" s="38" t="str">
        <f>IF('📋 سجل الأصول'!C146="","",'📋 سجل الأصول'!C146)</f>
        <v/>
      </c>
      <c r="D146" s="26" t="str">
        <f>IF('📋 سجل الأصول'!C146="","",'📋 سجل الأصول'!E146)</f>
        <v/>
      </c>
      <c r="E146" s="39" t="str">
        <f>IF('📋 سجل الأصول'!C146="","",'📋 سجل الأصول'!G146)</f>
        <v/>
      </c>
      <c r="F146" s="33" t="str">
        <f>IF('📋 سجل الأصول'!C146="","",'📋 سجل الأصول'!H146)</f>
        <v/>
      </c>
      <c r="G146" s="33" t="str">
        <f>IF('📋 سجل الأصول'!C146="","",IFERROR(MAX(0,MIN(('📋 سجل الأصول'!H146-IF('📋 سجل الأصول'!I146="",0,'📋 سجل الأصول'!I146)),('📋 سجل الأصول'!H146-IF('📋 سجل الأصول'!I146="",0,'📋 سجل الأصول'!I146))*'📋 سجل الأصول'!J146/365*MAX(0,MIN(EOMONTH(DATE(2026,1,1),0),IF('📋 سجل الأصول'!M146="",DATE(9999,12,31),'📋 سجل الأصول'!M146))-'📋 سجل الأصول'!G146+1))-MIN(('📋 سجل الأصول'!H146-IF('📋 سجل الأصول'!I146="",0,'📋 سجل الأصول'!I146)),('📋 سجل الأصول'!H146-IF('📋 سجل الأصول'!I146="",0,'📋 سجل الأصول'!I146))*'📋 سجل الأصول'!J146/365*MAX(0,MIN(EOMONTH(DATE(2026,1,1),-1),IF('📋 سجل الأصول'!M146="",DATE(9999,12,31),'📋 سجل الأصول'!M146))-'📋 سجل الأصول'!G146+1))),0))</f>
        <v/>
      </c>
      <c r="H146" s="33" t="str">
        <f>IF('📋 سجل الأصول'!C146="","",IFERROR(MAX(0,MIN(('📋 سجل الأصول'!H146-IF('📋 سجل الأصول'!I146="",0,'📋 سجل الأصول'!I146)),('📋 سجل الأصول'!H146-IF('📋 سجل الأصول'!I146="",0,'📋 سجل الأصول'!I146))*'📋 سجل الأصول'!J146/365*MAX(0,MIN(EOMONTH(DATE(2026,2,1),0),IF('📋 سجل الأصول'!M146="",DATE(9999,12,31),'📋 سجل الأصول'!M146))-'📋 سجل الأصول'!G146+1))-MIN(('📋 سجل الأصول'!H146-IF('📋 سجل الأصول'!I146="",0,'📋 سجل الأصول'!I146)),('📋 سجل الأصول'!H146-IF('📋 سجل الأصول'!I146="",0,'📋 سجل الأصول'!I146))*'📋 سجل الأصول'!J146/365*MAX(0,MIN(EOMONTH(DATE(2026,2,1),-1),IF('📋 سجل الأصول'!M146="",DATE(9999,12,31),'📋 سجل الأصول'!M146))-'📋 سجل الأصول'!G146+1))),0))</f>
        <v/>
      </c>
      <c r="I146" s="33" t="str">
        <f>IF('📋 سجل الأصول'!C146="","",IFERROR(MAX(0,MIN(('📋 سجل الأصول'!H146-IF('📋 سجل الأصول'!I146="",0,'📋 سجل الأصول'!I146)),('📋 سجل الأصول'!H146-IF('📋 سجل الأصول'!I146="",0,'📋 سجل الأصول'!I146))*'📋 سجل الأصول'!J146/365*MAX(0,MIN(EOMONTH(DATE(2026,3,1),0),IF('📋 سجل الأصول'!M146="",DATE(9999,12,31),'📋 سجل الأصول'!M146))-'📋 سجل الأصول'!G146+1))-MIN(('📋 سجل الأصول'!H146-IF('📋 سجل الأصول'!I146="",0,'📋 سجل الأصول'!I146)),('📋 سجل الأصول'!H146-IF('📋 سجل الأصول'!I146="",0,'📋 سجل الأصول'!I146))*'📋 سجل الأصول'!J146/365*MAX(0,MIN(EOMONTH(DATE(2026,3,1),-1),IF('📋 سجل الأصول'!M146="",DATE(9999,12,31),'📋 سجل الأصول'!M146))-'📋 سجل الأصول'!G146+1))),0))</f>
        <v/>
      </c>
      <c r="J146" s="33" t="str">
        <f>IF('📋 سجل الأصول'!C146="","",IFERROR(MAX(0,MIN(('📋 سجل الأصول'!H146-IF('📋 سجل الأصول'!I146="",0,'📋 سجل الأصول'!I146)),('📋 سجل الأصول'!H146-IF('📋 سجل الأصول'!I146="",0,'📋 سجل الأصول'!I146))*'📋 سجل الأصول'!J146/365*MAX(0,MIN(EOMONTH(DATE(2026,4,1),0),IF('📋 سجل الأصول'!M146="",DATE(9999,12,31),'📋 سجل الأصول'!M146))-'📋 سجل الأصول'!G146+1))-MIN(('📋 سجل الأصول'!H146-IF('📋 سجل الأصول'!I146="",0,'📋 سجل الأصول'!I146)),('📋 سجل الأصول'!H146-IF('📋 سجل الأصول'!I146="",0,'📋 سجل الأصول'!I146))*'📋 سجل الأصول'!J146/365*MAX(0,MIN(EOMONTH(DATE(2026,4,1),-1),IF('📋 سجل الأصول'!M146="",DATE(9999,12,31),'📋 سجل الأصول'!M146))-'📋 سجل الأصول'!G146+1))),0))</f>
        <v/>
      </c>
      <c r="K146" s="33" t="str">
        <f>IF('📋 سجل الأصول'!C146="","",IFERROR(MAX(0,MIN(('📋 سجل الأصول'!H146-IF('📋 سجل الأصول'!I146="",0,'📋 سجل الأصول'!I146)),('📋 سجل الأصول'!H146-IF('📋 سجل الأصول'!I146="",0,'📋 سجل الأصول'!I146))*'📋 سجل الأصول'!J146/365*MAX(0,MIN(EOMONTH(DATE(2026,5,1),0),IF('📋 سجل الأصول'!M146="",DATE(9999,12,31),'📋 سجل الأصول'!M146))-'📋 سجل الأصول'!G146+1))-MIN(('📋 سجل الأصول'!H146-IF('📋 سجل الأصول'!I146="",0,'📋 سجل الأصول'!I146)),('📋 سجل الأصول'!H146-IF('📋 سجل الأصول'!I146="",0,'📋 سجل الأصول'!I146))*'📋 سجل الأصول'!J146/365*MAX(0,MIN(EOMONTH(DATE(2026,5,1),-1),IF('📋 سجل الأصول'!M146="",DATE(9999,12,31),'📋 سجل الأصول'!M146))-'📋 سجل الأصول'!G146+1))),0))</f>
        <v/>
      </c>
      <c r="L146" s="33" t="str">
        <f>IF('📋 سجل الأصول'!C146="","",IFERROR(MAX(0,MIN(('📋 سجل الأصول'!H146-IF('📋 سجل الأصول'!I146="",0,'📋 سجل الأصول'!I146)),('📋 سجل الأصول'!H146-IF('📋 سجل الأصول'!I146="",0,'📋 سجل الأصول'!I146))*'📋 سجل الأصول'!J146/365*MAX(0,MIN(EOMONTH(DATE(2026,6,1),0),IF('📋 سجل الأصول'!M146="",DATE(9999,12,31),'📋 سجل الأصول'!M146))-'📋 سجل الأصول'!G146+1))-MIN(('📋 سجل الأصول'!H146-IF('📋 سجل الأصول'!I146="",0,'📋 سجل الأصول'!I146)),('📋 سجل الأصول'!H146-IF('📋 سجل الأصول'!I146="",0,'📋 سجل الأصول'!I146))*'📋 سجل الأصول'!J146/365*MAX(0,MIN(EOMONTH(DATE(2026,6,1),-1),IF('📋 سجل الأصول'!M146="",DATE(9999,12,31),'📋 سجل الأصول'!M146))-'📋 سجل الأصول'!G146+1))),0))</f>
        <v/>
      </c>
      <c r="M146" s="33" t="str">
        <f>IF('📋 سجل الأصول'!C146="","",IFERROR(MAX(0,MIN(('📋 سجل الأصول'!H146-IF('📋 سجل الأصول'!I146="",0,'📋 سجل الأصول'!I146)),('📋 سجل الأصول'!H146-IF('📋 سجل الأصول'!I146="",0,'📋 سجل الأصول'!I146))*'📋 سجل الأصول'!J146/365*MAX(0,MIN(EOMONTH(DATE(2026,7,1),0),IF('📋 سجل الأصول'!M146="",DATE(9999,12,31),'📋 سجل الأصول'!M146))-'📋 سجل الأصول'!G146+1))-MIN(('📋 سجل الأصول'!H146-IF('📋 سجل الأصول'!I146="",0,'📋 سجل الأصول'!I146)),('📋 سجل الأصول'!H146-IF('📋 سجل الأصول'!I146="",0,'📋 سجل الأصول'!I146))*'📋 سجل الأصول'!J146/365*MAX(0,MIN(EOMONTH(DATE(2026,7,1),-1),IF('📋 سجل الأصول'!M146="",DATE(9999,12,31),'📋 سجل الأصول'!M146))-'📋 سجل الأصول'!G146+1))),0))</f>
        <v/>
      </c>
      <c r="N146" s="33" t="str">
        <f>IF('📋 سجل الأصول'!C146="","",IFERROR(MAX(0,MIN(('📋 سجل الأصول'!H146-IF('📋 سجل الأصول'!I146="",0,'📋 سجل الأصول'!I146)),('📋 سجل الأصول'!H146-IF('📋 سجل الأصول'!I146="",0,'📋 سجل الأصول'!I146))*'📋 سجل الأصول'!J146/365*MAX(0,MIN(EOMONTH(DATE(2026,8,1),0),IF('📋 سجل الأصول'!M146="",DATE(9999,12,31),'📋 سجل الأصول'!M146))-'📋 سجل الأصول'!G146+1))-MIN(('📋 سجل الأصول'!H146-IF('📋 سجل الأصول'!I146="",0,'📋 سجل الأصول'!I146)),('📋 سجل الأصول'!H146-IF('📋 سجل الأصول'!I146="",0,'📋 سجل الأصول'!I146))*'📋 سجل الأصول'!J146/365*MAX(0,MIN(EOMONTH(DATE(2026,8,1),-1),IF('📋 سجل الأصول'!M146="",DATE(9999,12,31),'📋 سجل الأصول'!M146))-'📋 سجل الأصول'!G146+1))),0))</f>
        <v/>
      </c>
      <c r="O146" s="33" t="str">
        <f>IF('📋 سجل الأصول'!C146="","",IFERROR(MAX(0,MIN(('📋 سجل الأصول'!H146-IF('📋 سجل الأصول'!I146="",0,'📋 سجل الأصول'!I146)),('📋 سجل الأصول'!H146-IF('📋 سجل الأصول'!I146="",0,'📋 سجل الأصول'!I146))*'📋 سجل الأصول'!J146/365*MAX(0,MIN(EOMONTH(DATE(2026,9,1),0),IF('📋 سجل الأصول'!M146="",DATE(9999,12,31),'📋 سجل الأصول'!M146))-'📋 سجل الأصول'!G146+1))-MIN(('📋 سجل الأصول'!H146-IF('📋 سجل الأصول'!I146="",0,'📋 سجل الأصول'!I146)),('📋 سجل الأصول'!H146-IF('📋 سجل الأصول'!I146="",0,'📋 سجل الأصول'!I146))*'📋 سجل الأصول'!J146/365*MAX(0,MIN(EOMONTH(DATE(2026,9,1),-1),IF('📋 سجل الأصول'!M146="",DATE(9999,12,31),'📋 سجل الأصول'!M146))-'📋 سجل الأصول'!G146+1))),0))</f>
        <v/>
      </c>
      <c r="P146" s="33" t="str">
        <f>IF('📋 سجل الأصول'!C146="","",IFERROR(MAX(0,MIN(('📋 سجل الأصول'!H146-IF('📋 سجل الأصول'!I146="",0,'📋 سجل الأصول'!I146)),('📋 سجل الأصول'!H146-IF('📋 سجل الأصول'!I146="",0,'📋 سجل الأصول'!I146))*'📋 سجل الأصول'!J146/365*MAX(0,MIN(EOMONTH(DATE(2026,10,1),0),IF('📋 سجل الأصول'!M146="",DATE(9999,12,31),'📋 سجل الأصول'!M146))-'📋 سجل الأصول'!G146+1))-MIN(('📋 سجل الأصول'!H146-IF('📋 سجل الأصول'!I146="",0,'📋 سجل الأصول'!I146)),('📋 سجل الأصول'!H146-IF('📋 سجل الأصول'!I146="",0,'📋 سجل الأصول'!I146))*'📋 سجل الأصول'!J146/365*MAX(0,MIN(EOMONTH(DATE(2026,10,1),-1),IF('📋 سجل الأصول'!M146="",DATE(9999,12,31),'📋 سجل الأصول'!M146))-'📋 سجل الأصول'!G146+1))),0))</f>
        <v/>
      </c>
      <c r="Q146" s="33" t="str">
        <f>IF('📋 سجل الأصول'!C146="","",IFERROR(MAX(0,MIN(('📋 سجل الأصول'!H146-IF('📋 سجل الأصول'!I146="",0,'📋 سجل الأصول'!I146)),('📋 سجل الأصول'!H146-IF('📋 سجل الأصول'!I146="",0,'📋 سجل الأصول'!I146))*'📋 سجل الأصول'!J146/365*MAX(0,MIN(EOMONTH(DATE(2026,11,1),0),IF('📋 سجل الأصول'!M146="",DATE(9999,12,31),'📋 سجل الأصول'!M146))-'📋 سجل الأصول'!G146+1))-MIN(('📋 سجل الأصول'!H146-IF('📋 سجل الأصول'!I146="",0,'📋 سجل الأصول'!I146)),('📋 سجل الأصول'!H146-IF('📋 سجل الأصول'!I146="",0,'📋 سجل الأصول'!I146))*'📋 سجل الأصول'!J146/365*MAX(0,MIN(EOMONTH(DATE(2026,11,1),-1),IF('📋 سجل الأصول'!M146="",DATE(9999,12,31),'📋 سجل الأصول'!M146))-'📋 سجل الأصول'!G146+1))),0))</f>
        <v/>
      </c>
      <c r="R146" s="33" t="str">
        <f>IF('📋 سجل الأصول'!C146="","",IFERROR(MAX(0,MIN(('📋 سجل الأصول'!H146-IF('📋 سجل الأصول'!I146="",0,'📋 سجل الأصول'!I146)),('📋 سجل الأصول'!H146-IF('📋 سجل الأصول'!I146="",0,'📋 سجل الأصول'!I146))*'📋 سجل الأصول'!J146/365*MAX(0,MIN(EOMONTH(DATE(2026,12,1),0),IF('📋 سجل الأصول'!M146="",DATE(9999,12,31),'📋 سجل الأصول'!M146))-'📋 سجل الأصول'!G146+1))-MIN(('📋 سجل الأصول'!H146-IF('📋 سجل الأصول'!I146="",0,'📋 سجل الأصول'!I146)),('📋 سجل الأصول'!H146-IF('📋 سجل الأصول'!I146="",0,'📋 سجل الأصول'!I146))*'📋 سجل الأصول'!J146/365*MAX(0,MIN(EOMONTH(DATE(2026,12,1),-1),IF('📋 سجل الأصول'!M146="",DATE(9999,12,31),'📋 سجل الأصول'!M146))-'📋 سجل الأصول'!G146+1))),0))</f>
        <v/>
      </c>
    </row>
    <row r="147" spans="1:18" ht="24.75" customHeight="1" x14ac:dyDescent="0.25">
      <c r="A147" s="18" t="str">
        <f>IF('📋 سجل الأصول'!C147="","",'📋 سجل الأصول'!A147)</f>
        <v/>
      </c>
      <c r="B147" s="18" t="str">
        <f>IF('📋 سجل الأصول'!C147="","",'📋 سجل الأصول'!B147)</f>
        <v/>
      </c>
      <c r="C147" s="36" t="str">
        <f>IF('📋 سجل الأصول'!C147="","",'📋 سجل الأصول'!C147)</f>
        <v/>
      </c>
      <c r="D147" s="18" t="str">
        <f>IF('📋 سجل الأصول'!C147="","",'📋 سجل الأصول'!E147)</f>
        <v/>
      </c>
      <c r="E147" s="37" t="str">
        <f>IF('📋 سجل الأصول'!C147="","",'📋 سجل الأصول'!G147)</f>
        <v/>
      </c>
      <c r="F147" s="25" t="str">
        <f>IF('📋 سجل الأصول'!C147="","",'📋 سجل الأصول'!H147)</f>
        <v/>
      </c>
      <c r="G147" s="25" t="str">
        <f>IF('📋 سجل الأصول'!C147="","",IFERROR(MAX(0,MIN(('📋 سجل الأصول'!H147-IF('📋 سجل الأصول'!I147="",0,'📋 سجل الأصول'!I147)),('📋 سجل الأصول'!H147-IF('📋 سجل الأصول'!I147="",0,'📋 سجل الأصول'!I147))*'📋 سجل الأصول'!J147/365*MAX(0,MIN(EOMONTH(DATE(2026,1,1),0),IF('📋 سجل الأصول'!M147="",DATE(9999,12,31),'📋 سجل الأصول'!M147))-'📋 سجل الأصول'!G147+1))-MIN(('📋 سجل الأصول'!H147-IF('📋 سجل الأصول'!I147="",0,'📋 سجل الأصول'!I147)),('📋 سجل الأصول'!H147-IF('📋 سجل الأصول'!I147="",0,'📋 سجل الأصول'!I147))*'📋 سجل الأصول'!J147/365*MAX(0,MIN(EOMONTH(DATE(2026,1,1),-1),IF('📋 سجل الأصول'!M147="",DATE(9999,12,31),'📋 سجل الأصول'!M147))-'📋 سجل الأصول'!G147+1))),0))</f>
        <v/>
      </c>
      <c r="H147" s="25" t="str">
        <f>IF('📋 سجل الأصول'!C147="","",IFERROR(MAX(0,MIN(('📋 سجل الأصول'!H147-IF('📋 سجل الأصول'!I147="",0,'📋 سجل الأصول'!I147)),('📋 سجل الأصول'!H147-IF('📋 سجل الأصول'!I147="",0,'📋 سجل الأصول'!I147))*'📋 سجل الأصول'!J147/365*MAX(0,MIN(EOMONTH(DATE(2026,2,1),0),IF('📋 سجل الأصول'!M147="",DATE(9999,12,31),'📋 سجل الأصول'!M147))-'📋 سجل الأصول'!G147+1))-MIN(('📋 سجل الأصول'!H147-IF('📋 سجل الأصول'!I147="",0,'📋 سجل الأصول'!I147)),('📋 سجل الأصول'!H147-IF('📋 سجل الأصول'!I147="",0,'📋 سجل الأصول'!I147))*'📋 سجل الأصول'!J147/365*MAX(0,MIN(EOMONTH(DATE(2026,2,1),-1),IF('📋 سجل الأصول'!M147="",DATE(9999,12,31),'📋 سجل الأصول'!M147))-'📋 سجل الأصول'!G147+1))),0))</f>
        <v/>
      </c>
      <c r="I147" s="25" t="str">
        <f>IF('📋 سجل الأصول'!C147="","",IFERROR(MAX(0,MIN(('📋 سجل الأصول'!H147-IF('📋 سجل الأصول'!I147="",0,'📋 سجل الأصول'!I147)),('📋 سجل الأصول'!H147-IF('📋 سجل الأصول'!I147="",0,'📋 سجل الأصول'!I147))*'📋 سجل الأصول'!J147/365*MAX(0,MIN(EOMONTH(DATE(2026,3,1),0),IF('📋 سجل الأصول'!M147="",DATE(9999,12,31),'📋 سجل الأصول'!M147))-'📋 سجل الأصول'!G147+1))-MIN(('📋 سجل الأصول'!H147-IF('📋 سجل الأصول'!I147="",0,'📋 سجل الأصول'!I147)),('📋 سجل الأصول'!H147-IF('📋 سجل الأصول'!I147="",0,'📋 سجل الأصول'!I147))*'📋 سجل الأصول'!J147/365*MAX(0,MIN(EOMONTH(DATE(2026,3,1),-1),IF('📋 سجل الأصول'!M147="",DATE(9999,12,31),'📋 سجل الأصول'!M147))-'📋 سجل الأصول'!G147+1))),0))</f>
        <v/>
      </c>
      <c r="J147" s="25" t="str">
        <f>IF('📋 سجل الأصول'!C147="","",IFERROR(MAX(0,MIN(('📋 سجل الأصول'!H147-IF('📋 سجل الأصول'!I147="",0,'📋 سجل الأصول'!I147)),('📋 سجل الأصول'!H147-IF('📋 سجل الأصول'!I147="",0,'📋 سجل الأصول'!I147))*'📋 سجل الأصول'!J147/365*MAX(0,MIN(EOMONTH(DATE(2026,4,1),0),IF('📋 سجل الأصول'!M147="",DATE(9999,12,31),'📋 سجل الأصول'!M147))-'📋 سجل الأصول'!G147+1))-MIN(('📋 سجل الأصول'!H147-IF('📋 سجل الأصول'!I147="",0,'📋 سجل الأصول'!I147)),('📋 سجل الأصول'!H147-IF('📋 سجل الأصول'!I147="",0,'📋 سجل الأصول'!I147))*'📋 سجل الأصول'!J147/365*MAX(0,MIN(EOMONTH(DATE(2026,4,1),-1),IF('📋 سجل الأصول'!M147="",DATE(9999,12,31),'📋 سجل الأصول'!M147))-'📋 سجل الأصول'!G147+1))),0))</f>
        <v/>
      </c>
      <c r="K147" s="25" t="str">
        <f>IF('📋 سجل الأصول'!C147="","",IFERROR(MAX(0,MIN(('📋 سجل الأصول'!H147-IF('📋 سجل الأصول'!I147="",0,'📋 سجل الأصول'!I147)),('📋 سجل الأصول'!H147-IF('📋 سجل الأصول'!I147="",0,'📋 سجل الأصول'!I147))*'📋 سجل الأصول'!J147/365*MAX(0,MIN(EOMONTH(DATE(2026,5,1),0),IF('📋 سجل الأصول'!M147="",DATE(9999,12,31),'📋 سجل الأصول'!M147))-'📋 سجل الأصول'!G147+1))-MIN(('📋 سجل الأصول'!H147-IF('📋 سجل الأصول'!I147="",0,'📋 سجل الأصول'!I147)),('📋 سجل الأصول'!H147-IF('📋 سجل الأصول'!I147="",0,'📋 سجل الأصول'!I147))*'📋 سجل الأصول'!J147/365*MAX(0,MIN(EOMONTH(DATE(2026,5,1),-1),IF('📋 سجل الأصول'!M147="",DATE(9999,12,31),'📋 سجل الأصول'!M147))-'📋 سجل الأصول'!G147+1))),0))</f>
        <v/>
      </c>
      <c r="L147" s="25" t="str">
        <f>IF('📋 سجل الأصول'!C147="","",IFERROR(MAX(0,MIN(('📋 سجل الأصول'!H147-IF('📋 سجل الأصول'!I147="",0,'📋 سجل الأصول'!I147)),('📋 سجل الأصول'!H147-IF('📋 سجل الأصول'!I147="",0,'📋 سجل الأصول'!I147))*'📋 سجل الأصول'!J147/365*MAX(0,MIN(EOMONTH(DATE(2026,6,1),0),IF('📋 سجل الأصول'!M147="",DATE(9999,12,31),'📋 سجل الأصول'!M147))-'📋 سجل الأصول'!G147+1))-MIN(('📋 سجل الأصول'!H147-IF('📋 سجل الأصول'!I147="",0,'📋 سجل الأصول'!I147)),('📋 سجل الأصول'!H147-IF('📋 سجل الأصول'!I147="",0,'📋 سجل الأصول'!I147))*'📋 سجل الأصول'!J147/365*MAX(0,MIN(EOMONTH(DATE(2026,6,1),-1),IF('📋 سجل الأصول'!M147="",DATE(9999,12,31),'📋 سجل الأصول'!M147))-'📋 سجل الأصول'!G147+1))),0))</f>
        <v/>
      </c>
      <c r="M147" s="25" t="str">
        <f>IF('📋 سجل الأصول'!C147="","",IFERROR(MAX(0,MIN(('📋 سجل الأصول'!H147-IF('📋 سجل الأصول'!I147="",0,'📋 سجل الأصول'!I147)),('📋 سجل الأصول'!H147-IF('📋 سجل الأصول'!I147="",0,'📋 سجل الأصول'!I147))*'📋 سجل الأصول'!J147/365*MAX(0,MIN(EOMONTH(DATE(2026,7,1),0),IF('📋 سجل الأصول'!M147="",DATE(9999,12,31),'📋 سجل الأصول'!M147))-'📋 سجل الأصول'!G147+1))-MIN(('📋 سجل الأصول'!H147-IF('📋 سجل الأصول'!I147="",0,'📋 سجل الأصول'!I147)),('📋 سجل الأصول'!H147-IF('📋 سجل الأصول'!I147="",0,'📋 سجل الأصول'!I147))*'📋 سجل الأصول'!J147/365*MAX(0,MIN(EOMONTH(DATE(2026,7,1),-1),IF('📋 سجل الأصول'!M147="",DATE(9999,12,31),'📋 سجل الأصول'!M147))-'📋 سجل الأصول'!G147+1))),0))</f>
        <v/>
      </c>
      <c r="N147" s="25" t="str">
        <f>IF('📋 سجل الأصول'!C147="","",IFERROR(MAX(0,MIN(('📋 سجل الأصول'!H147-IF('📋 سجل الأصول'!I147="",0,'📋 سجل الأصول'!I147)),('📋 سجل الأصول'!H147-IF('📋 سجل الأصول'!I147="",0,'📋 سجل الأصول'!I147))*'📋 سجل الأصول'!J147/365*MAX(0,MIN(EOMONTH(DATE(2026,8,1),0),IF('📋 سجل الأصول'!M147="",DATE(9999,12,31),'📋 سجل الأصول'!M147))-'📋 سجل الأصول'!G147+1))-MIN(('📋 سجل الأصول'!H147-IF('📋 سجل الأصول'!I147="",0,'📋 سجل الأصول'!I147)),('📋 سجل الأصول'!H147-IF('📋 سجل الأصول'!I147="",0,'📋 سجل الأصول'!I147))*'📋 سجل الأصول'!J147/365*MAX(0,MIN(EOMONTH(DATE(2026,8,1),-1),IF('📋 سجل الأصول'!M147="",DATE(9999,12,31),'📋 سجل الأصول'!M147))-'📋 سجل الأصول'!G147+1))),0))</f>
        <v/>
      </c>
      <c r="O147" s="25" t="str">
        <f>IF('📋 سجل الأصول'!C147="","",IFERROR(MAX(0,MIN(('📋 سجل الأصول'!H147-IF('📋 سجل الأصول'!I147="",0,'📋 سجل الأصول'!I147)),('📋 سجل الأصول'!H147-IF('📋 سجل الأصول'!I147="",0,'📋 سجل الأصول'!I147))*'📋 سجل الأصول'!J147/365*MAX(0,MIN(EOMONTH(DATE(2026,9,1),0),IF('📋 سجل الأصول'!M147="",DATE(9999,12,31),'📋 سجل الأصول'!M147))-'📋 سجل الأصول'!G147+1))-MIN(('📋 سجل الأصول'!H147-IF('📋 سجل الأصول'!I147="",0,'📋 سجل الأصول'!I147)),('📋 سجل الأصول'!H147-IF('📋 سجل الأصول'!I147="",0,'📋 سجل الأصول'!I147))*'📋 سجل الأصول'!J147/365*MAX(0,MIN(EOMONTH(DATE(2026,9,1),-1),IF('📋 سجل الأصول'!M147="",DATE(9999,12,31),'📋 سجل الأصول'!M147))-'📋 سجل الأصول'!G147+1))),0))</f>
        <v/>
      </c>
      <c r="P147" s="25" t="str">
        <f>IF('📋 سجل الأصول'!C147="","",IFERROR(MAX(0,MIN(('📋 سجل الأصول'!H147-IF('📋 سجل الأصول'!I147="",0,'📋 سجل الأصول'!I147)),('📋 سجل الأصول'!H147-IF('📋 سجل الأصول'!I147="",0,'📋 سجل الأصول'!I147))*'📋 سجل الأصول'!J147/365*MAX(0,MIN(EOMONTH(DATE(2026,10,1),0),IF('📋 سجل الأصول'!M147="",DATE(9999,12,31),'📋 سجل الأصول'!M147))-'📋 سجل الأصول'!G147+1))-MIN(('📋 سجل الأصول'!H147-IF('📋 سجل الأصول'!I147="",0,'📋 سجل الأصول'!I147)),('📋 سجل الأصول'!H147-IF('📋 سجل الأصول'!I147="",0,'📋 سجل الأصول'!I147))*'📋 سجل الأصول'!J147/365*MAX(0,MIN(EOMONTH(DATE(2026,10,1),-1),IF('📋 سجل الأصول'!M147="",DATE(9999,12,31),'📋 سجل الأصول'!M147))-'📋 سجل الأصول'!G147+1))),0))</f>
        <v/>
      </c>
      <c r="Q147" s="25" t="str">
        <f>IF('📋 سجل الأصول'!C147="","",IFERROR(MAX(0,MIN(('📋 سجل الأصول'!H147-IF('📋 سجل الأصول'!I147="",0,'📋 سجل الأصول'!I147)),('📋 سجل الأصول'!H147-IF('📋 سجل الأصول'!I147="",0,'📋 سجل الأصول'!I147))*'📋 سجل الأصول'!J147/365*MAX(0,MIN(EOMONTH(DATE(2026,11,1),0),IF('📋 سجل الأصول'!M147="",DATE(9999,12,31),'📋 سجل الأصول'!M147))-'📋 سجل الأصول'!G147+1))-MIN(('📋 سجل الأصول'!H147-IF('📋 سجل الأصول'!I147="",0,'📋 سجل الأصول'!I147)),('📋 سجل الأصول'!H147-IF('📋 سجل الأصول'!I147="",0,'📋 سجل الأصول'!I147))*'📋 سجل الأصول'!J147/365*MAX(0,MIN(EOMONTH(DATE(2026,11,1),-1),IF('📋 سجل الأصول'!M147="",DATE(9999,12,31),'📋 سجل الأصول'!M147))-'📋 سجل الأصول'!G147+1))),0))</f>
        <v/>
      </c>
      <c r="R147" s="25" t="str">
        <f>IF('📋 سجل الأصول'!C147="","",IFERROR(MAX(0,MIN(('📋 سجل الأصول'!H147-IF('📋 سجل الأصول'!I147="",0,'📋 سجل الأصول'!I147)),('📋 سجل الأصول'!H147-IF('📋 سجل الأصول'!I147="",0,'📋 سجل الأصول'!I147))*'📋 سجل الأصول'!J147/365*MAX(0,MIN(EOMONTH(DATE(2026,12,1),0),IF('📋 سجل الأصول'!M147="",DATE(9999,12,31),'📋 سجل الأصول'!M147))-'📋 سجل الأصول'!G147+1))-MIN(('📋 سجل الأصول'!H147-IF('📋 سجل الأصول'!I147="",0,'📋 سجل الأصول'!I147)),('📋 سجل الأصول'!H147-IF('📋 سجل الأصول'!I147="",0,'📋 سجل الأصول'!I147))*'📋 سجل الأصول'!J147/365*MAX(0,MIN(EOMONTH(DATE(2026,12,1),-1),IF('📋 سجل الأصول'!M147="",DATE(9999,12,31),'📋 سجل الأصول'!M147))-'📋 سجل الأصول'!G147+1))),0))</f>
        <v/>
      </c>
    </row>
    <row r="148" spans="1:18" ht="24.75" customHeight="1" x14ac:dyDescent="0.25">
      <c r="A148" s="26" t="str">
        <f>IF('📋 سجل الأصول'!C148="","",'📋 سجل الأصول'!A148)</f>
        <v/>
      </c>
      <c r="B148" s="26" t="str">
        <f>IF('📋 سجل الأصول'!C148="","",'📋 سجل الأصول'!B148)</f>
        <v/>
      </c>
      <c r="C148" s="38" t="str">
        <f>IF('📋 سجل الأصول'!C148="","",'📋 سجل الأصول'!C148)</f>
        <v/>
      </c>
      <c r="D148" s="26" t="str">
        <f>IF('📋 سجل الأصول'!C148="","",'📋 سجل الأصول'!E148)</f>
        <v/>
      </c>
      <c r="E148" s="39" t="str">
        <f>IF('📋 سجل الأصول'!C148="","",'📋 سجل الأصول'!G148)</f>
        <v/>
      </c>
      <c r="F148" s="33" t="str">
        <f>IF('📋 سجل الأصول'!C148="","",'📋 سجل الأصول'!H148)</f>
        <v/>
      </c>
      <c r="G148" s="33" t="str">
        <f>IF('📋 سجل الأصول'!C148="","",IFERROR(MAX(0,MIN(('📋 سجل الأصول'!H148-IF('📋 سجل الأصول'!I148="",0,'📋 سجل الأصول'!I148)),('📋 سجل الأصول'!H148-IF('📋 سجل الأصول'!I148="",0,'📋 سجل الأصول'!I148))*'📋 سجل الأصول'!J148/365*MAX(0,MIN(EOMONTH(DATE(2026,1,1),0),IF('📋 سجل الأصول'!M148="",DATE(9999,12,31),'📋 سجل الأصول'!M148))-'📋 سجل الأصول'!G148+1))-MIN(('📋 سجل الأصول'!H148-IF('📋 سجل الأصول'!I148="",0,'📋 سجل الأصول'!I148)),('📋 سجل الأصول'!H148-IF('📋 سجل الأصول'!I148="",0,'📋 سجل الأصول'!I148))*'📋 سجل الأصول'!J148/365*MAX(0,MIN(EOMONTH(DATE(2026,1,1),-1),IF('📋 سجل الأصول'!M148="",DATE(9999,12,31),'📋 سجل الأصول'!M148))-'📋 سجل الأصول'!G148+1))),0))</f>
        <v/>
      </c>
      <c r="H148" s="33" t="str">
        <f>IF('📋 سجل الأصول'!C148="","",IFERROR(MAX(0,MIN(('📋 سجل الأصول'!H148-IF('📋 سجل الأصول'!I148="",0,'📋 سجل الأصول'!I148)),('📋 سجل الأصول'!H148-IF('📋 سجل الأصول'!I148="",0,'📋 سجل الأصول'!I148))*'📋 سجل الأصول'!J148/365*MAX(0,MIN(EOMONTH(DATE(2026,2,1),0),IF('📋 سجل الأصول'!M148="",DATE(9999,12,31),'📋 سجل الأصول'!M148))-'📋 سجل الأصول'!G148+1))-MIN(('📋 سجل الأصول'!H148-IF('📋 سجل الأصول'!I148="",0,'📋 سجل الأصول'!I148)),('📋 سجل الأصول'!H148-IF('📋 سجل الأصول'!I148="",0,'📋 سجل الأصول'!I148))*'📋 سجل الأصول'!J148/365*MAX(0,MIN(EOMONTH(DATE(2026,2,1),-1),IF('📋 سجل الأصول'!M148="",DATE(9999,12,31),'📋 سجل الأصول'!M148))-'📋 سجل الأصول'!G148+1))),0))</f>
        <v/>
      </c>
      <c r="I148" s="33" t="str">
        <f>IF('📋 سجل الأصول'!C148="","",IFERROR(MAX(0,MIN(('📋 سجل الأصول'!H148-IF('📋 سجل الأصول'!I148="",0,'📋 سجل الأصول'!I148)),('📋 سجل الأصول'!H148-IF('📋 سجل الأصول'!I148="",0,'📋 سجل الأصول'!I148))*'📋 سجل الأصول'!J148/365*MAX(0,MIN(EOMONTH(DATE(2026,3,1),0),IF('📋 سجل الأصول'!M148="",DATE(9999,12,31),'📋 سجل الأصول'!M148))-'📋 سجل الأصول'!G148+1))-MIN(('📋 سجل الأصول'!H148-IF('📋 سجل الأصول'!I148="",0,'📋 سجل الأصول'!I148)),('📋 سجل الأصول'!H148-IF('📋 سجل الأصول'!I148="",0,'📋 سجل الأصول'!I148))*'📋 سجل الأصول'!J148/365*MAX(0,MIN(EOMONTH(DATE(2026,3,1),-1),IF('📋 سجل الأصول'!M148="",DATE(9999,12,31),'📋 سجل الأصول'!M148))-'📋 سجل الأصول'!G148+1))),0))</f>
        <v/>
      </c>
      <c r="J148" s="33" t="str">
        <f>IF('📋 سجل الأصول'!C148="","",IFERROR(MAX(0,MIN(('📋 سجل الأصول'!H148-IF('📋 سجل الأصول'!I148="",0,'📋 سجل الأصول'!I148)),('📋 سجل الأصول'!H148-IF('📋 سجل الأصول'!I148="",0,'📋 سجل الأصول'!I148))*'📋 سجل الأصول'!J148/365*MAX(0,MIN(EOMONTH(DATE(2026,4,1),0),IF('📋 سجل الأصول'!M148="",DATE(9999,12,31),'📋 سجل الأصول'!M148))-'📋 سجل الأصول'!G148+1))-MIN(('📋 سجل الأصول'!H148-IF('📋 سجل الأصول'!I148="",0,'📋 سجل الأصول'!I148)),('📋 سجل الأصول'!H148-IF('📋 سجل الأصول'!I148="",0,'📋 سجل الأصول'!I148))*'📋 سجل الأصول'!J148/365*MAX(0,MIN(EOMONTH(DATE(2026,4,1),-1),IF('📋 سجل الأصول'!M148="",DATE(9999,12,31),'📋 سجل الأصول'!M148))-'📋 سجل الأصول'!G148+1))),0))</f>
        <v/>
      </c>
      <c r="K148" s="33" t="str">
        <f>IF('📋 سجل الأصول'!C148="","",IFERROR(MAX(0,MIN(('📋 سجل الأصول'!H148-IF('📋 سجل الأصول'!I148="",0,'📋 سجل الأصول'!I148)),('📋 سجل الأصول'!H148-IF('📋 سجل الأصول'!I148="",0,'📋 سجل الأصول'!I148))*'📋 سجل الأصول'!J148/365*MAX(0,MIN(EOMONTH(DATE(2026,5,1),0),IF('📋 سجل الأصول'!M148="",DATE(9999,12,31),'📋 سجل الأصول'!M148))-'📋 سجل الأصول'!G148+1))-MIN(('📋 سجل الأصول'!H148-IF('📋 سجل الأصول'!I148="",0,'📋 سجل الأصول'!I148)),('📋 سجل الأصول'!H148-IF('📋 سجل الأصول'!I148="",0,'📋 سجل الأصول'!I148))*'📋 سجل الأصول'!J148/365*MAX(0,MIN(EOMONTH(DATE(2026,5,1),-1),IF('📋 سجل الأصول'!M148="",DATE(9999,12,31),'📋 سجل الأصول'!M148))-'📋 سجل الأصول'!G148+1))),0))</f>
        <v/>
      </c>
      <c r="L148" s="33" t="str">
        <f>IF('📋 سجل الأصول'!C148="","",IFERROR(MAX(0,MIN(('📋 سجل الأصول'!H148-IF('📋 سجل الأصول'!I148="",0,'📋 سجل الأصول'!I148)),('📋 سجل الأصول'!H148-IF('📋 سجل الأصول'!I148="",0,'📋 سجل الأصول'!I148))*'📋 سجل الأصول'!J148/365*MAX(0,MIN(EOMONTH(DATE(2026,6,1),0),IF('📋 سجل الأصول'!M148="",DATE(9999,12,31),'📋 سجل الأصول'!M148))-'📋 سجل الأصول'!G148+1))-MIN(('📋 سجل الأصول'!H148-IF('📋 سجل الأصول'!I148="",0,'📋 سجل الأصول'!I148)),('📋 سجل الأصول'!H148-IF('📋 سجل الأصول'!I148="",0,'📋 سجل الأصول'!I148))*'📋 سجل الأصول'!J148/365*MAX(0,MIN(EOMONTH(DATE(2026,6,1),-1),IF('📋 سجل الأصول'!M148="",DATE(9999,12,31),'📋 سجل الأصول'!M148))-'📋 سجل الأصول'!G148+1))),0))</f>
        <v/>
      </c>
      <c r="M148" s="33" t="str">
        <f>IF('📋 سجل الأصول'!C148="","",IFERROR(MAX(0,MIN(('📋 سجل الأصول'!H148-IF('📋 سجل الأصول'!I148="",0,'📋 سجل الأصول'!I148)),('📋 سجل الأصول'!H148-IF('📋 سجل الأصول'!I148="",0,'📋 سجل الأصول'!I148))*'📋 سجل الأصول'!J148/365*MAX(0,MIN(EOMONTH(DATE(2026,7,1),0),IF('📋 سجل الأصول'!M148="",DATE(9999,12,31),'📋 سجل الأصول'!M148))-'📋 سجل الأصول'!G148+1))-MIN(('📋 سجل الأصول'!H148-IF('📋 سجل الأصول'!I148="",0,'📋 سجل الأصول'!I148)),('📋 سجل الأصول'!H148-IF('📋 سجل الأصول'!I148="",0,'📋 سجل الأصول'!I148))*'📋 سجل الأصول'!J148/365*MAX(0,MIN(EOMONTH(DATE(2026,7,1),-1),IF('📋 سجل الأصول'!M148="",DATE(9999,12,31),'📋 سجل الأصول'!M148))-'📋 سجل الأصول'!G148+1))),0))</f>
        <v/>
      </c>
      <c r="N148" s="33" t="str">
        <f>IF('📋 سجل الأصول'!C148="","",IFERROR(MAX(0,MIN(('📋 سجل الأصول'!H148-IF('📋 سجل الأصول'!I148="",0,'📋 سجل الأصول'!I148)),('📋 سجل الأصول'!H148-IF('📋 سجل الأصول'!I148="",0,'📋 سجل الأصول'!I148))*'📋 سجل الأصول'!J148/365*MAX(0,MIN(EOMONTH(DATE(2026,8,1),0),IF('📋 سجل الأصول'!M148="",DATE(9999,12,31),'📋 سجل الأصول'!M148))-'📋 سجل الأصول'!G148+1))-MIN(('📋 سجل الأصول'!H148-IF('📋 سجل الأصول'!I148="",0,'📋 سجل الأصول'!I148)),('📋 سجل الأصول'!H148-IF('📋 سجل الأصول'!I148="",0,'📋 سجل الأصول'!I148))*'📋 سجل الأصول'!J148/365*MAX(0,MIN(EOMONTH(DATE(2026,8,1),-1),IF('📋 سجل الأصول'!M148="",DATE(9999,12,31),'📋 سجل الأصول'!M148))-'📋 سجل الأصول'!G148+1))),0))</f>
        <v/>
      </c>
      <c r="O148" s="33" t="str">
        <f>IF('📋 سجل الأصول'!C148="","",IFERROR(MAX(0,MIN(('📋 سجل الأصول'!H148-IF('📋 سجل الأصول'!I148="",0,'📋 سجل الأصول'!I148)),('📋 سجل الأصول'!H148-IF('📋 سجل الأصول'!I148="",0,'📋 سجل الأصول'!I148))*'📋 سجل الأصول'!J148/365*MAX(0,MIN(EOMONTH(DATE(2026,9,1),0),IF('📋 سجل الأصول'!M148="",DATE(9999,12,31),'📋 سجل الأصول'!M148))-'📋 سجل الأصول'!G148+1))-MIN(('📋 سجل الأصول'!H148-IF('📋 سجل الأصول'!I148="",0,'📋 سجل الأصول'!I148)),('📋 سجل الأصول'!H148-IF('📋 سجل الأصول'!I148="",0,'📋 سجل الأصول'!I148))*'📋 سجل الأصول'!J148/365*MAX(0,MIN(EOMONTH(DATE(2026,9,1),-1),IF('📋 سجل الأصول'!M148="",DATE(9999,12,31),'📋 سجل الأصول'!M148))-'📋 سجل الأصول'!G148+1))),0))</f>
        <v/>
      </c>
      <c r="P148" s="33" t="str">
        <f>IF('📋 سجل الأصول'!C148="","",IFERROR(MAX(0,MIN(('📋 سجل الأصول'!H148-IF('📋 سجل الأصول'!I148="",0,'📋 سجل الأصول'!I148)),('📋 سجل الأصول'!H148-IF('📋 سجل الأصول'!I148="",0,'📋 سجل الأصول'!I148))*'📋 سجل الأصول'!J148/365*MAX(0,MIN(EOMONTH(DATE(2026,10,1),0),IF('📋 سجل الأصول'!M148="",DATE(9999,12,31),'📋 سجل الأصول'!M148))-'📋 سجل الأصول'!G148+1))-MIN(('📋 سجل الأصول'!H148-IF('📋 سجل الأصول'!I148="",0,'📋 سجل الأصول'!I148)),('📋 سجل الأصول'!H148-IF('📋 سجل الأصول'!I148="",0,'📋 سجل الأصول'!I148))*'📋 سجل الأصول'!J148/365*MAX(0,MIN(EOMONTH(DATE(2026,10,1),-1),IF('📋 سجل الأصول'!M148="",DATE(9999,12,31),'📋 سجل الأصول'!M148))-'📋 سجل الأصول'!G148+1))),0))</f>
        <v/>
      </c>
      <c r="Q148" s="33" t="str">
        <f>IF('📋 سجل الأصول'!C148="","",IFERROR(MAX(0,MIN(('📋 سجل الأصول'!H148-IF('📋 سجل الأصول'!I148="",0,'📋 سجل الأصول'!I148)),('📋 سجل الأصول'!H148-IF('📋 سجل الأصول'!I148="",0,'📋 سجل الأصول'!I148))*'📋 سجل الأصول'!J148/365*MAX(0,MIN(EOMONTH(DATE(2026,11,1),0),IF('📋 سجل الأصول'!M148="",DATE(9999,12,31),'📋 سجل الأصول'!M148))-'📋 سجل الأصول'!G148+1))-MIN(('📋 سجل الأصول'!H148-IF('📋 سجل الأصول'!I148="",0,'📋 سجل الأصول'!I148)),('📋 سجل الأصول'!H148-IF('📋 سجل الأصول'!I148="",0,'📋 سجل الأصول'!I148))*'📋 سجل الأصول'!J148/365*MAX(0,MIN(EOMONTH(DATE(2026,11,1),-1),IF('📋 سجل الأصول'!M148="",DATE(9999,12,31),'📋 سجل الأصول'!M148))-'📋 سجل الأصول'!G148+1))),0))</f>
        <v/>
      </c>
      <c r="R148" s="33" t="str">
        <f>IF('📋 سجل الأصول'!C148="","",IFERROR(MAX(0,MIN(('📋 سجل الأصول'!H148-IF('📋 سجل الأصول'!I148="",0,'📋 سجل الأصول'!I148)),('📋 سجل الأصول'!H148-IF('📋 سجل الأصول'!I148="",0,'📋 سجل الأصول'!I148))*'📋 سجل الأصول'!J148/365*MAX(0,MIN(EOMONTH(DATE(2026,12,1),0),IF('📋 سجل الأصول'!M148="",DATE(9999,12,31),'📋 سجل الأصول'!M148))-'📋 سجل الأصول'!G148+1))-MIN(('📋 سجل الأصول'!H148-IF('📋 سجل الأصول'!I148="",0,'📋 سجل الأصول'!I148)),('📋 سجل الأصول'!H148-IF('📋 سجل الأصول'!I148="",0,'📋 سجل الأصول'!I148))*'📋 سجل الأصول'!J148/365*MAX(0,MIN(EOMONTH(DATE(2026,12,1),-1),IF('📋 سجل الأصول'!M148="",DATE(9999,12,31),'📋 سجل الأصول'!M148))-'📋 سجل الأصول'!G148+1))),0))</f>
        <v/>
      </c>
    </row>
    <row r="149" spans="1:18" ht="24.75" customHeight="1" x14ac:dyDescent="0.25">
      <c r="A149" s="18" t="str">
        <f>IF('📋 سجل الأصول'!C149="","",'📋 سجل الأصول'!A149)</f>
        <v/>
      </c>
      <c r="B149" s="18" t="str">
        <f>IF('📋 سجل الأصول'!C149="","",'📋 سجل الأصول'!B149)</f>
        <v/>
      </c>
      <c r="C149" s="36" t="str">
        <f>IF('📋 سجل الأصول'!C149="","",'📋 سجل الأصول'!C149)</f>
        <v/>
      </c>
      <c r="D149" s="18" t="str">
        <f>IF('📋 سجل الأصول'!C149="","",'📋 سجل الأصول'!E149)</f>
        <v/>
      </c>
      <c r="E149" s="37" t="str">
        <f>IF('📋 سجل الأصول'!C149="","",'📋 سجل الأصول'!G149)</f>
        <v/>
      </c>
      <c r="F149" s="25" t="str">
        <f>IF('📋 سجل الأصول'!C149="","",'📋 سجل الأصول'!H149)</f>
        <v/>
      </c>
      <c r="G149" s="25" t="str">
        <f>IF('📋 سجل الأصول'!C149="","",IFERROR(MAX(0,MIN(('📋 سجل الأصول'!H149-IF('📋 سجل الأصول'!I149="",0,'📋 سجل الأصول'!I149)),('📋 سجل الأصول'!H149-IF('📋 سجل الأصول'!I149="",0,'📋 سجل الأصول'!I149))*'📋 سجل الأصول'!J149/365*MAX(0,MIN(EOMONTH(DATE(2026,1,1),0),IF('📋 سجل الأصول'!M149="",DATE(9999,12,31),'📋 سجل الأصول'!M149))-'📋 سجل الأصول'!G149+1))-MIN(('📋 سجل الأصول'!H149-IF('📋 سجل الأصول'!I149="",0,'📋 سجل الأصول'!I149)),('📋 سجل الأصول'!H149-IF('📋 سجل الأصول'!I149="",0,'📋 سجل الأصول'!I149))*'📋 سجل الأصول'!J149/365*MAX(0,MIN(EOMONTH(DATE(2026,1,1),-1),IF('📋 سجل الأصول'!M149="",DATE(9999,12,31),'📋 سجل الأصول'!M149))-'📋 سجل الأصول'!G149+1))),0))</f>
        <v/>
      </c>
      <c r="H149" s="25" t="str">
        <f>IF('📋 سجل الأصول'!C149="","",IFERROR(MAX(0,MIN(('📋 سجل الأصول'!H149-IF('📋 سجل الأصول'!I149="",0,'📋 سجل الأصول'!I149)),('📋 سجل الأصول'!H149-IF('📋 سجل الأصول'!I149="",0,'📋 سجل الأصول'!I149))*'📋 سجل الأصول'!J149/365*MAX(0,MIN(EOMONTH(DATE(2026,2,1),0),IF('📋 سجل الأصول'!M149="",DATE(9999,12,31),'📋 سجل الأصول'!M149))-'📋 سجل الأصول'!G149+1))-MIN(('📋 سجل الأصول'!H149-IF('📋 سجل الأصول'!I149="",0,'📋 سجل الأصول'!I149)),('📋 سجل الأصول'!H149-IF('📋 سجل الأصول'!I149="",0,'📋 سجل الأصول'!I149))*'📋 سجل الأصول'!J149/365*MAX(0,MIN(EOMONTH(DATE(2026,2,1),-1),IF('📋 سجل الأصول'!M149="",DATE(9999,12,31),'📋 سجل الأصول'!M149))-'📋 سجل الأصول'!G149+1))),0))</f>
        <v/>
      </c>
      <c r="I149" s="25" t="str">
        <f>IF('📋 سجل الأصول'!C149="","",IFERROR(MAX(0,MIN(('📋 سجل الأصول'!H149-IF('📋 سجل الأصول'!I149="",0,'📋 سجل الأصول'!I149)),('📋 سجل الأصول'!H149-IF('📋 سجل الأصول'!I149="",0,'📋 سجل الأصول'!I149))*'📋 سجل الأصول'!J149/365*MAX(0,MIN(EOMONTH(DATE(2026,3,1),0),IF('📋 سجل الأصول'!M149="",DATE(9999,12,31),'📋 سجل الأصول'!M149))-'📋 سجل الأصول'!G149+1))-MIN(('📋 سجل الأصول'!H149-IF('📋 سجل الأصول'!I149="",0,'📋 سجل الأصول'!I149)),('📋 سجل الأصول'!H149-IF('📋 سجل الأصول'!I149="",0,'📋 سجل الأصول'!I149))*'📋 سجل الأصول'!J149/365*MAX(0,MIN(EOMONTH(DATE(2026,3,1),-1),IF('📋 سجل الأصول'!M149="",DATE(9999,12,31),'📋 سجل الأصول'!M149))-'📋 سجل الأصول'!G149+1))),0))</f>
        <v/>
      </c>
      <c r="J149" s="25" t="str">
        <f>IF('📋 سجل الأصول'!C149="","",IFERROR(MAX(0,MIN(('📋 سجل الأصول'!H149-IF('📋 سجل الأصول'!I149="",0,'📋 سجل الأصول'!I149)),('📋 سجل الأصول'!H149-IF('📋 سجل الأصول'!I149="",0,'📋 سجل الأصول'!I149))*'📋 سجل الأصول'!J149/365*MAX(0,MIN(EOMONTH(DATE(2026,4,1),0),IF('📋 سجل الأصول'!M149="",DATE(9999,12,31),'📋 سجل الأصول'!M149))-'📋 سجل الأصول'!G149+1))-MIN(('📋 سجل الأصول'!H149-IF('📋 سجل الأصول'!I149="",0,'📋 سجل الأصول'!I149)),('📋 سجل الأصول'!H149-IF('📋 سجل الأصول'!I149="",0,'📋 سجل الأصول'!I149))*'📋 سجل الأصول'!J149/365*MAX(0,MIN(EOMONTH(DATE(2026,4,1),-1),IF('📋 سجل الأصول'!M149="",DATE(9999,12,31),'📋 سجل الأصول'!M149))-'📋 سجل الأصول'!G149+1))),0))</f>
        <v/>
      </c>
      <c r="K149" s="25" t="str">
        <f>IF('📋 سجل الأصول'!C149="","",IFERROR(MAX(0,MIN(('📋 سجل الأصول'!H149-IF('📋 سجل الأصول'!I149="",0,'📋 سجل الأصول'!I149)),('📋 سجل الأصول'!H149-IF('📋 سجل الأصول'!I149="",0,'📋 سجل الأصول'!I149))*'📋 سجل الأصول'!J149/365*MAX(0,MIN(EOMONTH(DATE(2026,5,1),0),IF('📋 سجل الأصول'!M149="",DATE(9999,12,31),'📋 سجل الأصول'!M149))-'📋 سجل الأصول'!G149+1))-MIN(('📋 سجل الأصول'!H149-IF('📋 سجل الأصول'!I149="",0,'📋 سجل الأصول'!I149)),('📋 سجل الأصول'!H149-IF('📋 سجل الأصول'!I149="",0,'📋 سجل الأصول'!I149))*'📋 سجل الأصول'!J149/365*MAX(0,MIN(EOMONTH(DATE(2026,5,1),-1),IF('📋 سجل الأصول'!M149="",DATE(9999,12,31),'📋 سجل الأصول'!M149))-'📋 سجل الأصول'!G149+1))),0))</f>
        <v/>
      </c>
      <c r="L149" s="25" t="str">
        <f>IF('📋 سجل الأصول'!C149="","",IFERROR(MAX(0,MIN(('📋 سجل الأصول'!H149-IF('📋 سجل الأصول'!I149="",0,'📋 سجل الأصول'!I149)),('📋 سجل الأصول'!H149-IF('📋 سجل الأصول'!I149="",0,'📋 سجل الأصول'!I149))*'📋 سجل الأصول'!J149/365*MAX(0,MIN(EOMONTH(DATE(2026,6,1),0),IF('📋 سجل الأصول'!M149="",DATE(9999,12,31),'📋 سجل الأصول'!M149))-'📋 سجل الأصول'!G149+1))-MIN(('📋 سجل الأصول'!H149-IF('📋 سجل الأصول'!I149="",0,'📋 سجل الأصول'!I149)),('📋 سجل الأصول'!H149-IF('📋 سجل الأصول'!I149="",0,'📋 سجل الأصول'!I149))*'📋 سجل الأصول'!J149/365*MAX(0,MIN(EOMONTH(DATE(2026,6,1),-1),IF('📋 سجل الأصول'!M149="",DATE(9999,12,31),'📋 سجل الأصول'!M149))-'📋 سجل الأصول'!G149+1))),0))</f>
        <v/>
      </c>
      <c r="M149" s="25" t="str">
        <f>IF('📋 سجل الأصول'!C149="","",IFERROR(MAX(0,MIN(('📋 سجل الأصول'!H149-IF('📋 سجل الأصول'!I149="",0,'📋 سجل الأصول'!I149)),('📋 سجل الأصول'!H149-IF('📋 سجل الأصول'!I149="",0,'📋 سجل الأصول'!I149))*'📋 سجل الأصول'!J149/365*MAX(0,MIN(EOMONTH(DATE(2026,7,1),0),IF('📋 سجل الأصول'!M149="",DATE(9999,12,31),'📋 سجل الأصول'!M149))-'📋 سجل الأصول'!G149+1))-MIN(('📋 سجل الأصول'!H149-IF('📋 سجل الأصول'!I149="",0,'📋 سجل الأصول'!I149)),('📋 سجل الأصول'!H149-IF('📋 سجل الأصول'!I149="",0,'📋 سجل الأصول'!I149))*'📋 سجل الأصول'!J149/365*MAX(0,MIN(EOMONTH(DATE(2026,7,1),-1),IF('📋 سجل الأصول'!M149="",DATE(9999,12,31),'📋 سجل الأصول'!M149))-'📋 سجل الأصول'!G149+1))),0))</f>
        <v/>
      </c>
      <c r="N149" s="25" t="str">
        <f>IF('📋 سجل الأصول'!C149="","",IFERROR(MAX(0,MIN(('📋 سجل الأصول'!H149-IF('📋 سجل الأصول'!I149="",0,'📋 سجل الأصول'!I149)),('📋 سجل الأصول'!H149-IF('📋 سجل الأصول'!I149="",0,'📋 سجل الأصول'!I149))*'📋 سجل الأصول'!J149/365*MAX(0,MIN(EOMONTH(DATE(2026,8,1),0),IF('📋 سجل الأصول'!M149="",DATE(9999,12,31),'📋 سجل الأصول'!M149))-'📋 سجل الأصول'!G149+1))-MIN(('📋 سجل الأصول'!H149-IF('📋 سجل الأصول'!I149="",0,'📋 سجل الأصول'!I149)),('📋 سجل الأصول'!H149-IF('📋 سجل الأصول'!I149="",0,'📋 سجل الأصول'!I149))*'📋 سجل الأصول'!J149/365*MAX(0,MIN(EOMONTH(DATE(2026,8,1),-1),IF('📋 سجل الأصول'!M149="",DATE(9999,12,31),'📋 سجل الأصول'!M149))-'📋 سجل الأصول'!G149+1))),0))</f>
        <v/>
      </c>
      <c r="O149" s="25" t="str">
        <f>IF('📋 سجل الأصول'!C149="","",IFERROR(MAX(0,MIN(('📋 سجل الأصول'!H149-IF('📋 سجل الأصول'!I149="",0,'📋 سجل الأصول'!I149)),('📋 سجل الأصول'!H149-IF('📋 سجل الأصول'!I149="",0,'📋 سجل الأصول'!I149))*'📋 سجل الأصول'!J149/365*MAX(0,MIN(EOMONTH(DATE(2026,9,1),0),IF('📋 سجل الأصول'!M149="",DATE(9999,12,31),'📋 سجل الأصول'!M149))-'📋 سجل الأصول'!G149+1))-MIN(('📋 سجل الأصول'!H149-IF('📋 سجل الأصول'!I149="",0,'📋 سجل الأصول'!I149)),('📋 سجل الأصول'!H149-IF('📋 سجل الأصول'!I149="",0,'📋 سجل الأصول'!I149))*'📋 سجل الأصول'!J149/365*MAX(0,MIN(EOMONTH(DATE(2026,9,1),-1),IF('📋 سجل الأصول'!M149="",DATE(9999,12,31),'📋 سجل الأصول'!M149))-'📋 سجل الأصول'!G149+1))),0))</f>
        <v/>
      </c>
      <c r="P149" s="25" t="str">
        <f>IF('📋 سجل الأصول'!C149="","",IFERROR(MAX(0,MIN(('📋 سجل الأصول'!H149-IF('📋 سجل الأصول'!I149="",0,'📋 سجل الأصول'!I149)),('📋 سجل الأصول'!H149-IF('📋 سجل الأصول'!I149="",0,'📋 سجل الأصول'!I149))*'📋 سجل الأصول'!J149/365*MAX(0,MIN(EOMONTH(DATE(2026,10,1),0),IF('📋 سجل الأصول'!M149="",DATE(9999,12,31),'📋 سجل الأصول'!M149))-'📋 سجل الأصول'!G149+1))-MIN(('📋 سجل الأصول'!H149-IF('📋 سجل الأصول'!I149="",0,'📋 سجل الأصول'!I149)),('📋 سجل الأصول'!H149-IF('📋 سجل الأصول'!I149="",0,'📋 سجل الأصول'!I149))*'📋 سجل الأصول'!J149/365*MAX(0,MIN(EOMONTH(DATE(2026,10,1),-1),IF('📋 سجل الأصول'!M149="",DATE(9999,12,31),'📋 سجل الأصول'!M149))-'📋 سجل الأصول'!G149+1))),0))</f>
        <v/>
      </c>
      <c r="Q149" s="25" t="str">
        <f>IF('📋 سجل الأصول'!C149="","",IFERROR(MAX(0,MIN(('📋 سجل الأصول'!H149-IF('📋 سجل الأصول'!I149="",0,'📋 سجل الأصول'!I149)),('📋 سجل الأصول'!H149-IF('📋 سجل الأصول'!I149="",0,'📋 سجل الأصول'!I149))*'📋 سجل الأصول'!J149/365*MAX(0,MIN(EOMONTH(DATE(2026,11,1),0),IF('📋 سجل الأصول'!M149="",DATE(9999,12,31),'📋 سجل الأصول'!M149))-'📋 سجل الأصول'!G149+1))-MIN(('📋 سجل الأصول'!H149-IF('📋 سجل الأصول'!I149="",0,'📋 سجل الأصول'!I149)),('📋 سجل الأصول'!H149-IF('📋 سجل الأصول'!I149="",0,'📋 سجل الأصول'!I149))*'📋 سجل الأصول'!J149/365*MAX(0,MIN(EOMONTH(DATE(2026,11,1),-1),IF('📋 سجل الأصول'!M149="",DATE(9999,12,31),'📋 سجل الأصول'!M149))-'📋 سجل الأصول'!G149+1))),0))</f>
        <v/>
      </c>
      <c r="R149" s="25" t="str">
        <f>IF('📋 سجل الأصول'!C149="","",IFERROR(MAX(0,MIN(('📋 سجل الأصول'!H149-IF('📋 سجل الأصول'!I149="",0,'📋 سجل الأصول'!I149)),('📋 سجل الأصول'!H149-IF('📋 سجل الأصول'!I149="",0,'📋 سجل الأصول'!I149))*'📋 سجل الأصول'!J149/365*MAX(0,MIN(EOMONTH(DATE(2026,12,1),0),IF('📋 سجل الأصول'!M149="",DATE(9999,12,31),'📋 سجل الأصول'!M149))-'📋 سجل الأصول'!G149+1))-MIN(('📋 سجل الأصول'!H149-IF('📋 سجل الأصول'!I149="",0,'📋 سجل الأصول'!I149)),('📋 سجل الأصول'!H149-IF('📋 سجل الأصول'!I149="",0,'📋 سجل الأصول'!I149))*'📋 سجل الأصول'!J149/365*MAX(0,MIN(EOMONTH(DATE(2026,12,1),-1),IF('📋 سجل الأصول'!M149="",DATE(9999,12,31),'📋 سجل الأصول'!M149))-'📋 سجل الأصول'!G149+1))),0))</f>
        <v/>
      </c>
    </row>
    <row r="150" spans="1:18" ht="24.75" customHeight="1" x14ac:dyDescent="0.25">
      <c r="A150" s="26" t="str">
        <f>IF('📋 سجل الأصول'!C150="","",'📋 سجل الأصول'!A150)</f>
        <v/>
      </c>
      <c r="B150" s="26" t="str">
        <f>IF('📋 سجل الأصول'!C150="","",'📋 سجل الأصول'!B150)</f>
        <v/>
      </c>
      <c r="C150" s="38" t="str">
        <f>IF('📋 سجل الأصول'!C150="","",'📋 سجل الأصول'!C150)</f>
        <v/>
      </c>
      <c r="D150" s="26" t="str">
        <f>IF('📋 سجل الأصول'!C150="","",'📋 سجل الأصول'!E150)</f>
        <v/>
      </c>
      <c r="E150" s="39" t="str">
        <f>IF('📋 سجل الأصول'!C150="","",'📋 سجل الأصول'!G150)</f>
        <v/>
      </c>
      <c r="F150" s="33" t="str">
        <f>IF('📋 سجل الأصول'!C150="","",'📋 سجل الأصول'!H150)</f>
        <v/>
      </c>
      <c r="G150" s="33" t="str">
        <f>IF('📋 سجل الأصول'!C150="","",IFERROR(MAX(0,MIN(('📋 سجل الأصول'!H150-IF('📋 سجل الأصول'!I150="",0,'📋 سجل الأصول'!I150)),('📋 سجل الأصول'!H150-IF('📋 سجل الأصول'!I150="",0,'📋 سجل الأصول'!I150))*'📋 سجل الأصول'!J150/365*MAX(0,MIN(EOMONTH(DATE(2026,1,1),0),IF('📋 سجل الأصول'!M150="",DATE(9999,12,31),'📋 سجل الأصول'!M150))-'📋 سجل الأصول'!G150+1))-MIN(('📋 سجل الأصول'!H150-IF('📋 سجل الأصول'!I150="",0,'📋 سجل الأصول'!I150)),('📋 سجل الأصول'!H150-IF('📋 سجل الأصول'!I150="",0,'📋 سجل الأصول'!I150))*'📋 سجل الأصول'!J150/365*MAX(0,MIN(EOMONTH(DATE(2026,1,1),-1),IF('📋 سجل الأصول'!M150="",DATE(9999,12,31),'📋 سجل الأصول'!M150))-'📋 سجل الأصول'!G150+1))),0))</f>
        <v/>
      </c>
      <c r="H150" s="33" t="str">
        <f>IF('📋 سجل الأصول'!C150="","",IFERROR(MAX(0,MIN(('📋 سجل الأصول'!H150-IF('📋 سجل الأصول'!I150="",0,'📋 سجل الأصول'!I150)),('📋 سجل الأصول'!H150-IF('📋 سجل الأصول'!I150="",0,'📋 سجل الأصول'!I150))*'📋 سجل الأصول'!J150/365*MAX(0,MIN(EOMONTH(DATE(2026,2,1),0),IF('📋 سجل الأصول'!M150="",DATE(9999,12,31),'📋 سجل الأصول'!M150))-'📋 سجل الأصول'!G150+1))-MIN(('📋 سجل الأصول'!H150-IF('📋 سجل الأصول'!I150="",0,'📋 سجل الأصول'!I150)),('📋 سجل الأصول'!H150-IF('📋 سجل الأصول'!I150="",0,'📋 سجل الأصول'!I150))*'📋 سجل الأصول'!J150/365*MAX(0,MIN(EOMONTH(DATE(2026,2,1),-1),IF('📋 سجل الأصول'!M150="",DATE(9999,12,31),'📋 سجل الأصول'!M150))-'📋 سجل الأصول'!G150+1))),0))</f>
        <v/>
      </c>
      <c r="I150" s="33" t="str">
        <f>IF('📋 سجل الأصول'!C150="","",IFERROR(MAX(0,MIN(('📋 سجل الأصول'!H150-IF('📋 سجل الأصول'!I150="",0,'📋 سجل الأصول'!I150)),('📋 سجل الأصول'!H150-IF('📋 سجل الأصول'!I150="",0,'📋 سجل الأصول'!I150))*'📋 سجل الأصول'!J150/365*MAX(0,MIN(EOMONTH(DATE(2026,3,1),0),IF('📋 سجل الأصول'!M150="",DATE(9999,12,31),'📋 سجل الأصول'!M150))-'📋 سجل الأصول'!G150+1))-MIN(('📋 سجل الأصول'!H150-IF('📋 سجل الأصول'!I150="",0,'📋 سجل الأصول'!I150)),('📋 سجل الأصول'!H150-IF('📋 سجل الأصول'!I150="",0,'📋 سجل الأصول'!I150))*'📋 سجل الأصول'!J150/365*MAX(0,MIN(EOMONTH(DATE(2026,3,1),-1),IF('📋 سجل الأصول'!M150="",DATE(9999,12,31),'📋 سجل الأصول'!M150))-'📋 سجل الأصول'!G150+1))),0))</f>
        <v/>
      </c>
      <c r="J150" s="33" t="str">
        <f>IF('📋 سجل الأصول'!C150="","",IFERROR(MAX(0,MIN(('📋 سجل الأصول'!H150-IF('📋 سجل الأصول'!I150="",0,'📋 سجل الأصول'!I150)),('📋 سجل الأصول'!H150-IF('📋 سجل الأصول'!I150="",0,'📋 سجل الأصول'!I150))*'📋 سجل الأصول'!J150/365*MAX(0,MIN(EOMONTH(DATE(2026,4,1),0),IF('📋 سجل الأصول'!M150="",DATE(9999,12,31),'📋 سجل الأصول'!M150))-'📋 سجل الأصول'!G150+1))-MIN(('📋 سجل الأصول'!H150-IF('📋 سجل الأصول'!I150="",0,'📋 سجل الأصول'!I150)),('📋 سجل الأصول'!H150-IF('📋 سجل الأصول'!I150="",0,'📋 سجل الأصول'!I150))*'📋 سجل الأصول'!J150/365*MAX(0,MIN(EOMONTH(DATE(2026,4,1),-1),IF('📋 سجل الأصول'!M150="",DATE(9999,12,31),'📋 سجل الأصول'!M150))-'📋 سجل الأصول'!G150+1))),0))</f>
        <v/>
      </c>
      <c r="K150" s="33" t="str">
        <f>IF('📋 سجل الأصول'!C150="","",IFERROR(MAX(0,MIN(('📋 سجل الأصول'!H150-IF('📋 سجل الأصول'!I150="",0,'📋 سجل الأصول'!I150)),('📋 سجل الأصول'!H150-IF('📋 سجل الأصول'!I150="",0,'📋 سجل الأصول'!I150))*'📋 سجل الأصول'!J150/365*MAX(0,MIN(EOMONTH(DATE(2026,5,1),0),IF('📋 سجل الأصول'!M150="",DATE(9999,12,31),'📋 سجل الأصول'!M150))-'📋 سجل الأصول'!G150+1))-MIN(('📋 سجل الأصول'!H150-IF('📋 سجل الأصول'!I150="",0,'📋 سجل الأصول'!I150)),('📋 سجل الأصول'!H150-IF('📋 سجل الأصول'!I150="",0,'📋 سجل الأصول'!I150))*'📋 سجل الأصول'!J150/365*MAX(0,MIN(EOMONTH(DATE(2026,5,1),-1),IF('📋 سجل الأصول'!M150="",DATE(9999,12,31),'📋 سجل الأصول'!M150))-'📋 سجل الأصول'!G150+1))),0))</f>
        <v/>
      </c>
      <c r="L150" s="33" t="str">
        <f>IF('📋 سجل الأصول'!C150="","",IFERROR(MAX(0,MIN(('📋 سجل الأصول'!H150-IF('📋 سجل الأصول'!I150="",0,'📋 سجل الأصول'!I150)),('📋 سجل الأصول'!H150-IF('📋 سجل الأصول'!I150="",0,'📋 سجل الأصول'!I150))*'📋 سجل الأصول'!J150/365*MAX(0,MIN(EOMONTH(DATE(2026,6,1),0),IF('📋 سجل الأصول'!M150="",DATE(9999,12,31),'📋 سجل الأصول'!M150))-'📋 سجل الأصول'!G150+1))-MIN(('📋 سجل الأصول'!H150-IF('📋 سجل الأصول'!I150="",0,'📋 سجل الأصول'!I150)),('📋 سجل الأصول'!H150-IF('📋 سجل الأصول'!I150="",0,'📋 سجل الأصول'!I150))*'📋 سجل الأصول'!J150/365*MAX(0,MIN(EOMONTH(DATE(2026,6,1),-1),IF('📋 سجل الأصول'!M150="",DATE(9999,12,31),'📋 سجل الأصول'!M150))-'📋 سجل الأصول'!G150+1))),0))</f>
        <v/>
      </c>
      <c r="M150" s="33" t="str">
        <f>IF('📋 سجل الأصول'!C150="","",IFERROR(MAX(0,MIN(('📋 سجل الأصول'!H150-IF('📋 سجل الأصول'!I150="",0,'📋 سجل الأصول'!I150)),('📋 سجل الأصول'!H150-IF('📋 سجل الأصول'!I150="",0,'📋 سجل الأصول'!I150))*'📋 سجل الأصول'!J150/365*MAX(0,MIN(EOMONTH(DATE(2026,7,1),0),IF('📋 سجل الأصول'!M150="",DATE(9999,12,31),'📋 سجل الأصول'!M150))-'📋 سجل الأصول'!G150+1))-MIN(('📋 سجل الأصول'!H150-IF('📋 سجل الأصول'!I150="",0,'📋 سجل الأصول'!I150)),('📋 سجل الأصول'!H150-IF('📋 سجل الأصول'!I150="",0,'📋 سجل الأصول'!I150))*'📋 سجل الأصول'!J150/365*MAX(0,MIN(EOMONTH(DATE(2026,7,1),-1),IF('📋 سجل الأصول'!M150="",DATE(9999,12,31),'📋 سجل الأصول'!M150))-'📋 سجل الأصول'!G150+1))),0))</f>
        <v/>
      </c>
      <c r="N150" s="33" t="str">
        <f>IF('📋 سجل الأصول'!C150="","",IFERROR(MAX(0,MIN(('📋 سجل الأصول'!H150-IF('📋 سجل الأصول'!I150="",0,'📋 سجل الأصول'!I150)),('📋 سجل الأصول'!H150-IF('📋 سجل الأصول'!I150="",0,'📋 سجل الأصول'!I150))*'📋 سجل الأصول'!J150/365*MAX(0,MIN(EOMONTH(DATE(2026,8,1),0),IF('📋 سجل الأصول'!M150="",DATE(9999,12,31),'📋 سجل الأصول'!M150))-'📋 سجل الأصول'!G150+1))-MIN(('📋 سجل الأصول'!H150-IF('📋 سجل الأصول'!I150="",0,'📋 سجل الأصول'!I150)),('📋 سجل الأصول'!H150-IF('📋 سجل الأصول'!I150="",0,'📋 سجل الأصول'!I150))*'📋 سجل الأصول'!J150/365*MAX(0,MIN(EOMONTH(DATE(2026,8,1),-1),IF('📋 سجل الأصول'!M150="",DATE(9999,12,31),'📋 سجل الأصول'!M150))-'📋 سجل الأصول'!G150+1))),0))</f>
        <v/>
      </c>
      <c r="O150" s="33" t="str">
        <f>IF('📋 سجل الأصول'!C150="","",IFERROR(MAX(0,MIN(('📋 سجل الأصول'!H150-IF('📋 سجل الأصول'!I150="",0,'📋 سجل الأصول'!I150)),('📋 سجل الأصول'!H150-IF('📋 سجل الأصول'!I150="",0,'📋 سجل الأصول'!I150))*'📋 سجل الأصول'!J150/365*MAX(0,MIN(EOMONTH(DATE(2026,9,1),0),IF('📋 سجل الأصول'!M150="",DATE(9999,12,31),'📋 سجل الأصول'!M150))-'📋 سجل الأصول'!G150+1))-MIN(('📋 سجل الأصول'!H150-IF('📋 سجل الأصول'!I150="",0,'📋 سجل الأصول'!I150)),('📋 سجل الأصول'!H150-IF('📋 سجل الأصول'!I150="",0,'📋 سجل الأصول'!I150))*'📋 سجل الأصول'!J150/365*MAX(0,MIN(EOMONTH(DATE(2026,9,1),-1),IF('📋 سجل الأصول'!M150="",DATE(9999,12,31),'📋 سجل الأصول'!M150))-'📋 سجل الأصول'!G150+1))),0))</f>
        <v/>
      </c>
      <c r="P150" s="33" t="str">
        <f>IF('📋 سجل الأصول'!C150="","",IFERROR(MAX(0,MIN(('📋 سجل الأصول'!H150-IF('📋 سجل الأصول'!I150="",0,'📋 سجل الأصول'!I150)),('📋 سجل الأصول'!H150-IF('📋 سجل الأصول'!I150="",0,'📋 سجل الأصول'!I150))*'📋 سجل الأصول'!J150/365*MAX(0,MIN(EOMONTH(DATE(2026,10,1),0),IF('📋 سجل الأصول'!M150="",DATE(9999,12,31),'📋 سجل الأصول'!M150))-'📋 سجل الأصول'!G150+1))-MIN(('📋 سجل الأصول'!H150-IF('📋 سجل الأصول'!I150="",0,'📋 سجل الأصول'!I150)),('📋 سجل الأصول'!H150-IF('📋 سجل الأصول'!I150="",0,'📋 سجل الأصول'!I150))*'📋 سجل الأصول'!J150/365*MAX(0,MIN(EOMONTH(DATE(2026,10,1),-1),IF('📋 سجل الأصول'!M150="",DATE(9999,12,31),'📋 سجل الأصول'!M150))-'📋 سجل الأصول'!G150+1))),0))</f>
        <v/>
      </c>
      <c r="Q150" s="33" t="str">
        <f>IF('📋 سجل الأصول'!C150="","",IFERROR(MAX(0,MIN(('📋 سجل الأصول'!H150-IF('📋 سجل الأصول'!I150="",0,'📋 سجل الأصول'!I150)),('📋 سجل الأصول'!H150-IF('📋 سجل الأصول'!I150="",0,'📋 سجل الأصول'!I150))*'📋 سجل الأصول'!J150/365*MAX(0,MIN(EOMONTH(DATE(2026,11,1),0),IF('📋 سجل الأصول'!M150="",DATE(9999,12,31),'📋 سجل الأصول'!M150))-'📋 سجل الأصول'!G150+1))-MIN(('📋 سجل الأصول'!H150-IF('📋 سجل الأصول'!I150="",0,'📋 سجل الأصول'!I150)),('📋 سجل الأصول'!H150-IF('📋 سجل الأصول'!I150="",0,'📋 سجل الأصول'!I150))*'📋 سجل الأصول'!J150/365*MAX(0,MIN(EOMONTH(DATE(2026,11,1),-1),IF('📋 سجل الأصول'!M150="",DATE(9999,12,31),'📋 سجل الأصول'!M150))-'📋 سجل الأصول'!G150+1))),0))</f>
        <v/>
      </c>
      <c r="R150" s="33" t="str">
        <f>IF('📋 سجل الأصول'!C150="","",IFERROR(MAX(0,MIN(('📋 سجل الأصول'!H150-IF('📋 سجل الأصول'!I150="",0,'📋 سجل الأصول'!I150)),('📋 سجل الأصول'!H150-IF('📋 سجل الأصول'!I150="",0,'📋 سجل الأصول'!I150))*'📋 سجل الأصول'!J150/365*MAX(0,MIN(EOMONTH(DATE(2026,12,1),0),IF('📋 سجل الأصول'!M150="",DATE(9999,12,31),'📋 سجل الأصول'!M150))-'📋 سجل الأصول'!G150+1))-MIN(('📋 سجل الأصول'!H150-IF('📋 سجل الأصول'!I150="",0,'📋 سجل الأصول'!I150)),('📋 سجل الأصول'!H150-IF('📋 سجل الأصول'!I150="",0,'📋 سجل الأصول'!I150))*'📋 سجل الأصول'!J150/365*MAX(0,MIN(EOMONTH(DATE(2026,12,1),-1),IF('📋 سجل الأصول'!M150="",DATE(9999,12,31),'📋 سجل الأصول'!M150))-'📋 سجل الأصول'!G150+1))),0))</f>
        <v/>
      </c>
    </row>
    <row r="151" spans="1:18" ht="24.75" customHeight="1" x14ac:dyDescent="0.25">
      <c r="A151" s="18" t="str">
        <f>IF('📋 سجل الأصول'!C151="","",'📋 سجل الأصول'!A151)</f>
        <v/>
      </c>
      <c r="B151" s="18" t="str">
        <f>IF('📋 سجل الأصول'!C151="","",'📋 سجل الأصول'!B151)</f>
        <v/>
      </c>
      <c r="C151" s="36" t="str">
        <f>IF('📋 سجل الأصول'!C151="","",'📋 سجل الأصول'!C151)</f>
        <v/>
      </c>
      <c r="D151" s="18" t="str">
        <f>IF('📋 سجل الأصول'!C151="","",'📋 سجل الأصول'!E151)</f>
        <v/>
      </c>
      <c r="E151" s="37" t="str">
        <f>IF('📋 سجل الأصول'!C151="","",'📋 سجل الأصول'!G151)</f>
        <v/>
      </c>
      <c r="F151" s="25" t="str">
        <f>IF('📋 سجل الأصول'!C151="","",'📋 سجل الأصول'!H151)</f>
        <v/>
      </c>
      <c r="G151" s="25" t="str">
        <f>IF('📋 سجل الأصول'!C151="","",IFERROR(MAX(0,MIN(('📋 سجل الأصول'!H151-IF('📋 سجل الأصول'!I151="",0,'📋 سجل الأصول'!I151)),('📋 سجل الأصول'!H151-IF('📋 سجل الأصول'!I151="",0,'📋 سجل الأصول'!I151))*'📋 سجل الأصول'!J151/365*MAX(0,MIN(EOMONTH(DATE(2026,1,1),0),IF('📋 سجل الأصول'!M151="",DATE(9999,12,31),'📋 سجل الأصول'!M151))-'📋 سجل الأصول'!G151+1))-MIN(('📋 سجل الأصول'!H151-IF('📋 سجل الأصول'!I151="",0,'📋 سجل الأصول'!I151)),('📋 سجل الأصول'!H151-IF('📋 سجل الأصول'!I151="",0,'📋 سجل الأصول'!I151))*'📋 سجل الأصول'!J151/365*MAX(0,MIN(EOMONTH(DATE(2026,1,1),-1),IF('📋 سجل الأصول'!M151="",DATE(9999,12,31),'📋 سجل الأصول'!M151))-'📋 سجل الأصول'!G151+1))),0))</f>
        <v/>
      </c>
      <c r="H151" s="25" t="str">
        <f>IF('📋 سجل الأصول'!C151="","",IFERROR(MAX(0,MIN(('📋 سجل الأصول'!H151-IF('📋 سجل الأصول'!I151="",0,'📋 سجل الأصول'!I151)),('📋 سجل الأصول'!H151-IF('📋 سجل الأصول'!I151="",0,'📋 سجل الأصول'!I151))*'📋 سجل الأصول'!J151/365*MAX(0,MIN(EOMONTH(DATE(2026,2,1),0),IF('📋 سجل الأصول'!M151="",DATE(9999,12,31),'📋 سجل الأصول'!M151))-'📋 سجل الأصول'!G151+1))-MIN(('📋 سجل الأصول'!H151-IF('📋 سجل الأصول'!I151="",0,'📋 سجل الأصول'!I151)),('📋 سجل الأصول'!H151-IF('📋 سجل الأصول'!I151="",0,'📋 سجل الأصول'!I151))*'📋 سجل الأصول'!J151/365*MAX(0,MIN(EOMONTH(DATE(2026,2,1),-1),IF('📋 سجل الأصول'!M151="",DATE(9999,12,31),'📋 سجل الأصول'!M151))-'📋 سجل الأصول'!G151+1))),0))</f>
        <v/>
      </c>
      <c r="I151" s="25" t="str">
        <f>IF('📋 سجل الأصول'!C151="","",IFERROR(MAX(0,MIN(('📋 سجل الأصول'!H151-IF('📋 سجل الأصول'!I151="",0,'📋 سجل الأصول'!I151)),('📋 سجل الأصول'!H151-IF('📋 سجل الأصول'!I151="",0,'📋 سجل الأصول'!I151))*'📋 سجل الأصول'!J151/365*MAX(0,MIN(EOMONTH(DATE(2026,3,1),0),IF('📋 سجل الأصول'!M151="",DATE(9999,12,31),'📋 سجل الأصول'!M151))-'📋 سجل الأصول'!G151+1))-MIN(('📋 سجل الأصول'!H151-IF('📋 سجل الأصول'!I151="",0,'📋 سجل الأصول'!I151)),('📋 سجل الأصول'!H151-IF('📋 سجل الأصول'!I151="",0,'📋 سجل الأصول'!I151))*'📋 سجل الأصول'!J151/365*MAX(0,MIN(EOMONTH(DATE(2026,3,1),-1),IF('📋 سجل الأصول'!M151="",DATE(9999,12,31),'📋 سجل الأصول'!M151))-'📋 سجل الأصول'!G151+1))),0))</f>
        <v/>
      </c>
      <c r="J151" s="25" t="str">
        <f>IF('📋 سجل الأصول'!C151="","",IFERROR(MAX(0,MIN(('📋 سجل الأصول'!H151-IF('📋 سجل الأصول'!I151="",0,'📋 سجل الأصول'!I151)),('📋 سجل الأصول'!H151-IF('📋 سجل الأصول'!I151="",0,'📋 سجل الأصول'!I151))*'📋 سجل الأصول'!J151/365*MAX(0,MIN(EOMONTH(DATE(2026,4,1),0),IF('📋 سجل الأصول'!M151="",DATE(9999,12,31),'📋 سجل الأصول'!M151))-'📋 سجل الأصول'!G151+1))-MIN(('📋 سجل الأصول'!H151-IF('📋 سجل الأصول'!I151="",0,'📋 سجل الأصول'!I151)),('📋 سجل الأصول'!H151-IF('📋 سجل الأصول'!I151="",0,'📋 سجل الأصول'!I151))*'📋 سجل الأصول'!J151/365*MAX(0,MIN(EOMONTH(DATE(2026,4,1),-1),IF('📋 سجل الأصول'!M151="",DATE(9999,12,31),'📋 سجل الأصول'!M151))-'📋 سجل الأصول'!G151+1))),0))</f>
        <v/>
      </c>
      <c r="K151" s="25" t="str">
        <f>IF('📋 سجل الأصول'!C151="","",IFERROR(MAX(0,MIN(('📋 سجل الأصول'!H151-IF('📋 سجل الأصول'!I151="",0,'📋 سجل الأصول'!I151)),('📋 سجل الأصول'!H151-IF('📋 سجل الأصول'!I151="",0,'📋 سجل الأصول'!I151))*'📋 سجل الأصول'!J151/365*MAX(0,MIN(EOMONTH(DATE(2026,5,1),0),IF('📋 سجل الأصول'!M151="",DATE(9999,12,31),'📋 سجل الأصول'!M151))-'📋 سجل الأصول'!G151+1))-MIN(('📋 سجل الأصول'!H151-IF('📋 سجل الأصول'!I151="",0,'📋 سجل الأصول'!I151)),('📋 سجل الأصول'!H151-IF('📋 سجل الأصول'!I151="",0,'📋 سجل الأصول'!I151))*'📋 سجل الأصول'!J151/365*MAX(0,MIN(EOMONTH(DATE(2026,5,1),-1),IF('📋 سجل الأصول'!M151="",DATE(9999,12,31),'📋 سجل الأصول'!M151))-'📋 سجل الأصول'!G151+1))),0))</f>
        <v/>
      </c>
      <c r="L151" s="25" t="str">
        <f>IF('📋 سجل الأصول'!C151="","",IFERROR(MAX(0,MIN(('📋 سجل الأصول'!H151-IF('📋 سجل الأصول'!I151="",0,'📋 سجل الأصول'!I151)),('📋 سجل الأصول'!H151-IF('📋 سجل الأصول'!I151="",0,'📋 سجل الأصول'!I151))*'📋 سجل الأصول'!J151/365*MAX(0,MIN(EOMONTH(DATE(2026,6,1),0),IF('📋 سجل الأصول'!M151="",DATE(9999,12,31),'📋 سجل الأصول'!M151))-'📋 سجل الأصول'!G151+1))-MIN(('📋 سجل الأصول'!H151-IF('📋 سجل الأصول'!I151="",0,'📋 سجل الأصول'!I151)),('📋 سجل الأصول'!H151-IF('📋 سجل الأصول'!I151="",0,'📋 سجل الأصول'!I151))*'📋 سجل الأصول'!J151/365*MAX(0,MIN(EOMONTH(DATE(2026,6,1),-1),IF('📋 سجل الأصول'!M151="",DATE(9999,12,31),'📋 سجل الأصول'!M151))-'📋 سجل الأصول'!G151+1))),0))</f>
        <v/>
      </c>
      <c r="M151" s="25" t="str">
        <f>IF('📋 سجل الأصول'!C151="","",IFERROR(MAX(0,MIN(('📋 سجل الأصول'!H151-IF('📋 سجل الأصول'!I151="",0,'📋 سجل الأصول'!I151)),('📋 سجل الأصول'!H151-IF('📋 سجل الأصول'!I151="",0,'📋 سجل الأصول'!I151))*'📋 سجل الأصول'!J151/365*MAX(0,MIN(EOMONTH(DATE(2026,7,1),0),IF('📋 سجل الأصول'!M151="",DATE(9999,12,31),'📋 سجل الأصول'!M151))-'📋 سجل الأصول'!G151+1))-MIN(('📋 سجل الأصول'!H151-IF('📋 سجل الأصول'!I151="",0,'📋 سجل الأصول'!I151)),('📋 سجل الأصول'!H151-IF('📋 سجل الأصول'!I151="",0,'📋 سجل الأصول'!I151))*'📋 سجل الأصول'!J151/365*MAX(0,MIN(EOMONTH(DATE(2026,7,1),-1),IF('📋 سجل الأصول'!M151="",DATE(9999,12,31),'📋 سجل الأصول'!M151))-'📋 سجل الأصول'!G151+1))),0))</f>
        <v/>
      </c>
      <c r="N151" s="25" t="str">
        <f>IF('📋 سجل الأصول'!C151="","",IFERROR(MAX(0,MIN(('📋 سجل الأصول'!H151-IF('📋 سجل الأصول'!I151="",0,'📋 سجل الأصول'!I151)),('📋 سجل الأصول'!H151-IF('📋 سجل الأصول'!I151="",0,'📋 سجل الأصول'!I151))*'📋 سجل الأصول'!J151/365*MAX(0,MIN(EOMONTH(DATE(2026,8,1),0),IF('📋 سجل الأصول'!M151="",DATE(9999,12,31),'📋 سجل الأصول'!M151))-'📋 سجل الأصول'!G151+1))-MIN(('📋 سجل الأصول'!H151-IF('📋 سجل الأصول'!I151="",0,'📋 سجل الأصول'!I151)),('📋 سجل الأصول'!H151-IF('📋 سجل الأصول'!I151="",0,'📋 سجل الأصول'!I151))*'📋 سجل الأصول'!J151/365*MAX(0,MIN(EOMONTH(DATE(2026,8,1),-1),IF('📋 سجل الأصول'!M151="",DATE(9999,12,31),'📋 سجل الأصول'!M151))-'📋 سجل الأصول'!G151+1))),0))</f>
        <v/>
      </c>
      <c r="O151" s="25" t="str">
        <f>IF('📋 سجل الأصول'!C151="","",IFERROR(MAX(0,MIN(('📋 سجل الأصول'!H151-IF('📋 سجل الأصول'!I151="",0,'📋 سجل الأصول'!I151)),('📋 سجل الأصول'!H151-IF('📋 سجل الأصول'!I151="",0,'📋 سجل الأصول'!I151))*'📋 سجل الأصول'!J151/365*MAX(0,MIN(EOMONTH(DATE(2026,9,1),0),IF('📋 سجل الأصول'!M151="",DATE(9999,12,31),'📋 سجل الأصول'!M151))-'📋 سجل الأصول'!G151+1))-MIN(('📋 سجل الأصول'!H151-IF('📋 سجل الأصول'!I151="",0,'📋 سجل الأصول'!I151)),('📋 سجل الأصول'!H151-IF('📋 سجل الأصول'!I151="",0,'📋 سجل الأصول'!I151))*'📋 سجل الأصول'!J151/365*MAX(0,MIN(EOMONTH(DATE(2026,9,1),-1),IF('📋 سجل الأصول'!M151="",DATE(9999,12,31),'📋 سجل الأصول'!M151))-'📋 سجل الأصول'!G151+1))),0))</f>
        <v/>
      </c>
      <c r="P151" s="25" t="str">
        <f>IF('📋 سجل الأصول'!C151="","",IFERROR(MAX(0,MIN(('📋 سجل الأصول'!H151-IF('📋 سجل الأصول'!I151="",0,'📋 سجل الأصول'!I151)),('📋 سجل الأصول'!H151-IF('📋 سجل الأصول'!I151="",0,'📋 سجل الأصول'!I151))*'📋 سجل الأصول'!J151/365*MAX(0,MIN(EOMONTH(DATE(2026,10,1),0),IF('📋 سجل الأصول'!M151="",DATE(9999,12,31),'📋 سجل الأصول'!M151))-'📋 سجل الأصول'!G151+1))-MIN(('📋 سجل الأصول'!H151-IF('📋 سجل الأصول'!I151="",0,'📋 سجل الأصول'!I151)),('📋 سجل الأصول'!H151-IF('📋 سجل الأصول'!I151="",0,'📋 سجل الأصول'!I151))*'📋 سجل الأصول'!J151/365*MAX(0,MIN(EOMONTH(DATE(2026,10,1),-1),IF('📋 سجل الأصول'!M151="",DATE(9999,12,31),'📋 سجل الأصول'!M151))-'📋 سجل الأصول'!G151+1))),0))</f>
        <v/>
      </c>
      <c r="Q151" s="25" t="str">
        <f>IF('📋 سجل الأصول'!C151="","",IFERROR(MAX(0,MIN(('📋 سجل الأصول'!H151-IF('📋 سجل الأصول'!I151="",0,'📋 سجل الأصول'!I151)),('📋 سجل الأصول'!H151-IF('📋 سجل الأصول'!I151="",0,'📋 سجل الأصول'!I151))*'📋 سجل الأصول'!J151/365*MAX(0,MIN(EOMONTH(DATE(2026,11,1),0),IF('📋 سجل الأصول'!M151="",DATE(9999,12,31),'📋 سجل الأصول'!M151))-'📋 سجل الأصول'!G151+1))-MIN(('📋 سجل الأصول'!H151-IF('📋 سجل الأصول'!I151="",0,'📋 سجل الأصول'!I151)),('📋 سجل الأصول'!H151-IF('📋 سجل الأصول'!I151="",0,'📋 سجل الأصول'!I151))*'📋 سجل الأصول'!J151/365*MAX(0,MIN(EOMONTH(DATE(2026,11,1),-1),IF('📋 سجل الأصول'!M151="",DATE(9999,12,31),'📋 سجل الأصول'!M151))-'📋 سجل الأصول'!G151+1))),0))</f>
        <v/>
      </c>
      <c r="R151" s="25" t="str">
        <f>IF('📋 سجل الأصول'!C151="","",IFERROR(MAX(0,MIN(('📋 سجل الأصول'!H151-IF('📋 سجل الأصول'!I151="",0,'📋 سجل الأصول'!I151)),('📋 سجل الأصول'!H151-IF('📋 سجل الأصول'!I151="",0,'📋 سجل الأصول'!I151))*'📋 سجل الأصول'!J151/365*MAX(0,MIN(EOMONTH(DATE(2026,12,1),0),IF('📋 سجل الأصول'!M151="",DATE(9999,12,31),'📋 سجل الأصول'!M151))-'📋 سجل الأصول'!G151+1))-MIN(('📋 سجل الأصول'!H151-IF('📋 سجل الأصول'!I151="",0,'📋 سجل الأصول'!I151)),('📋 سجل الأصول'!H151-IF('📋 سجل الأصول'!I151="",0,'📋 سجل الأصول'!I151))*'📋 سجل الأصول'!J151/365*MAX(0,MIN(EOMONTH(DATE(2026,12,1),-1),IF('📋 سجل الأصول'!M151="",DATE(9999,12,31),'📋 سجل الأصول'!M151))-'📋 سجل الأصول'!G151+1))),0))</f>
        <v/>
      </c>
    </row>
    <row r="152" spans="1:18" ht="24.75" customHeight="1" x14ac:dyDescent="0.25">
      <c r="A152" s="26" t="str">
        <f>IF('📋 سجل الأصول'!C152="","",'📋 سجل الأصول'!A152)</f>
        <v/>
      </c>
      <c r="B152" s="26" t="str">
        <f>IF('📋 سجل الأصول'!C152="","",'📋 سجل الأصول'!B152)</f>
        <v/>
      </c>
      <c r="C152" s="38" t="str">
        <f>IF('📋 سجل الأصول'!C152="","",'📋 سجل الأصول'!C152)</f>
        <v/>
      </c>
      <c r="D152" s="26" t="str">
        <f>IF('📋 سجل الأصول'!C152="","",'📋 سجل الأصول'!E152)</f>
        <v/>
      </c>
      <c r="E152" s="39" t="str">
        <f>IF('📋 سجل الأصول'!C152="","",'📋 سجل الأصول'!G152)</f>
        <v/>
      </c>
      <c r="F152" s="33" t="str">
        <f>IF('📋 سجل الأصول'!C152="","",'📋 سجل الأصول'!H152)</f>
        <v/>
      </c>
      <c r="G152" s="33" t="str">
        <f>IF('📋 سجل الأصول'!C152="","",IFERROR(MAX(0,MIN(('📋 سجل الأصول'!H152-IF('📋 سجل الأصول'!I152="",0,'📋 سجل الأصول'!I152)),('📋 سجل الأصول'!H152-IF('📋 سجل الأصول'!I152="",0,'📋 سجل الأصول'!I152))*'📋 سجل الأصول'!J152/365*MAX(0,MIN(EOMONTH(DATE(2026,1,1),0),IF('📋 سجل الأصول'!M152="",DATE(9999,12,31),'📋 سجل الأصول'!M152))-'📋 سجل الأصول'!G152+1))-MIN(('📋 سجل الأصول'!H152-IF('📋 سجل الأصول'!I152="",0,'📋 سجل الأصول'!I152)),('📋 سجل الأصول'!H152-IF('📋 سجل الأصول'!I152="",0,'📋 سجل الأصول'!I152))*'📋 سجل الأصول'!J152/365*MAX(0,MIN(EOMONTH(DATE(2026,1,1),-1),IF('📋 سجل الأصول'!M152="",DATE(9999,12,31),'📋 سجل الأصول'!M152))-'📋 سجل الأصول'!G152+1))),0))</f>
        <v/>
      </c>
      <c r="H152" s="33" t="str">
        <f>IF('📋 سجل الأصول'!C152="","",IFERROR(MAX(0,MIN(('📋 سجل الأصول'!H152-IF('📋 سجل الأصول'!I152="",0,'📋 سجل الأصول'!I152)),('📋 سجل الأصول'!H152-IF('📋 سجل الأصول'!I152="",0,'📋 سجل الأصول'!I152))*'📋 سجل الأصول'!J152/365*MAX(0,MIN(EOMONTH(DATE(2026,2,1),0),IF('📋 سجل الأصول'!M152="",DATE(9999,12,31),'📋 سجل الأصول'!M152))-'📋 سجل الأصول'!G152+1))-MIN(('📋 سجل الأصول'!H152-IF('📋 سجل الأصول'!I152="",0,'📋 سجل الأصول'!I152)),('📋 سجل الأصول'!H152-IF('📋 سجل الأصول'!I152="",0,'📋 سجل الأصول'!I152))*'📋 سجل الأصول'!J152/365*MAX(0,MIN(EOMONTH(DATE(2026,2,1),-1),IF('📋 سجل الأصول'!M152="",DATE(9999,12,31),'📋 سجل الأصول'!M152))-'📋 سجل الأصول'!G152+1))),0))</f>
        <v/>
      </c>
      <c r="I152" s="33" t="str">
        <f>IF('📋 سجل الأصول'!C152="","",IFERROR(MAX(0,MIN(('📋 سجل الأصول'!H152-IF('📋 سجل الأصول'!I152="",0,'📋 سجل الأصول'!I152)),('📋 سجل الأصول'!H152-IF('📋 سجل الأصول'!I152="",0,'📋 سجل الأصول'!I152))*'📋 سجل الأصول'!J152/365*MAX(0,MIN(EOMONTH(DATE(2026,3,1),0),IF('📋 سجل الأصول'!M152="",DATE(9999,12,31),'📋 سجل الأصول'!M152))-'📋 سجل الأصول'!G152+1))-MIN(('📋 سجل الأصول'!H152-IF('📋 سجل الأصول'!I152="",0,'📋 سجل الأصول'!I152)),('📋 سجل الأصول'!H152-IF('📋 سجل الأصول'!I152="",0,'📋 سجل الأصول'!I152))*'📋 سجل الأصول'!J152/365*MAX(0,MIN(EOMONTH(DATE(2026,3,1),-1),IF('📋 سجل الأصول'!M152="",DATE(9999,12,31),'📋 سجل الأصول'!M152))-'📋 سجل الأصول'!G152+1))),0))</f>
        <v/>
      </c>
      <c r="J152" s="33" t="str">
        <f>IF('📋 سجل الأصول'!C152="","",IFERROR(MAX(0,MIN(('📋 سجل الأصول'!H152-IF('📋 سجل الأصول'!I152="",0,'📋 سجل الأصول'!I152)),('📋 سجل الأصول'!H152-IF('📋 سجل الأصول'!I152="",0,'📋 سجل الأصول'!I152))*'📋 سجل الأصول'!J152/365*MAX(0,MIN(EOMONTH(DATE(2026,4,1),0),IF('📋 سجل الأصول'!M152="",DATE(9999,12,31),'📋 سجل الأصول'!M152))-'📋 سجل الأصول'!G152+1))-MIN(('📋 سجل الأصول'!H152-IF('📋 سجل الأصول'!I152="",0,'📋 سجل الأصول'!I152)),('📋 سجل الأصول'!H152-IF('📋 سجل الأصول'!I152="",0,'📋 سجل الأصول'!I152))*'📋 سجل الأصول'!J152/365*MAX(0,MIN(EOMONTH(DATE(2026,4,1),-1),IF('📋 سجل الأصول'!M152="",DATE(9999,12,31),'📋 سجل الأصول'!M152))-'📋 سجل الأصول'!G152+1))),0))</f>
        <v/>
      </c>
      <c r="K152" s="33" t="str">
        <f>IF('📋 سجل الأصول'!C152="","",IFERROR(MAX(0,MIN(('📋 سجل الأصول'!H152-IF('📋 سجل الأصول'!I152="",0,'📋 سجل الأصول'!I152)),('📋 سجل الأصول'!H152-IF('📋 سجل الأصول'!I152="",0,'📋 سجل الأصول'!I152))*'📋 سجل الأصول'!J152/365*MAX(0,MIN(EOMONTH(DATE(2026,5,1),0),IF('📋 سجل الأصول'!M152="",DATE(9999,12,31),'📋 سجل الأصول'!M152))-'📋 سجل الأصول'!G152+1))-MIN(('📋 سجل الأصول'!H152-IF('📋 سجل الأصول'!I152="",0,'📋 سجل الأصول'!I152)),('📋 سجل الأصول'!H152-IF('📋 سجل الأصول'!I152="",0,'📋 سجل الأصول'!I152))*'📋 سجل الأصول'!J152/365*MAX(0,MIN(EOMONTH(DATE(2026,5,1),-1),IF('📋 سجل الأصول'!M152="",DATE(9999,12,31),'📋 سجل الأصول'!M152))-'📋 سجل الأصول'!G152+1))),0))</f>
        <v/>
      </c>
      <c r="L152" s="33" t="str">
        <f>IF('📋 سجل الأصول'!C152="","",IFERROR(MAX(0,MIN(('📋 سجل الأصول'!H152-IF('📋 سجل الأصول'!I152="",0,'📋 سجل الأصول'!I152)),('📋 سجل الأصول'!H152-IF('📋 سجل الأصول'!I152="",0,'📋 سجل الأصول'!I152))*'📋 سجل الأصول'!J152/365*MAX(0,MIN(EOMONTH(DATE(2026,6,1),0),IF('📋 سجل الأصول'!M152="",DATE(9999,12,31),'📋 سجل الأصول'!M152))-'📋 سجل الأصول'!G152+1))-MIN(('📋 سجل الأصول'!H152-IF('📋 سجل الأصول'!I152="",0,'📋 سجل الأصول'!I152)),('📋 سجل الأصول'!H152-IF('📋 سجل الأصول'!I152="",0,'📋 سجل الأصول'!I152))*'📋 سجل الأصول'!J152/365*MAX(0,MIN(EOMONTH(DATE(2026,6,1),-1),IF('📋 سجل الأصول'!M152="",DATE(9999,12,31),'📋 سجل الأصول'!M152))-'📋 سجل الأصول'!G152+1))),0))</f>
        <v/>
      </c>
      <c r="M152" s="33" t="str">
        <f>IF('📋 سجل الأصول'!C152="","",IFERROR(MAX(0,MIN(('📋 سجل الأصول'!H152-IF('📋 سجل الأصول'!I152="",0,'📋 سجل الأصول'!I152)),('📋 سجل الأصول'!H152-IF('📋 سجل الأصول'!I152="",0,'📋 سجل الأصول'!I152))*'📋 سجل الأصول'!J152/365*MAX(0,MIN(EOMONTH(DATE(2026,7,1),0),IF('📋 سجل الأصول'!M152="",DATE(9999,12,31),'📋 سجل الأصول'!M152))-'📋 سجل الأصول'!G152+1))-MIN(('📋 سجل الأصول'!H152-IF('📋 سجل الأصول'!I152="",0,'📋 سجل الأصول'!I152)),('📋 سجل الأصول'!H152-IF('📋 سجل الأصول'!I152="",0,'📋 سجل الأصول'!I152))*'📋 سجل الأصول'!J152/365*MAX(0,MIN(EOMONTH(DATE(2026,7,1),-1),IF('📋 سجل الأصول'!M152="",DATE(9999,12,31),'📋 سجل الأصول'!M152))-'📋 سجل الأصول'!G152+1))),0))</f>
        <v/>
      </c>
      <c r="N152" s="33" t="str">
        <f>IF('📋 سجل الأصول'!C152="","",IFERROR(MAX(0,MIN(('📋 سجل الأصول'!H152-IF('📋 سجل الأصول'!I152="",0,'📋 سجل الأصول'!I152)),('📋 سجل الأصول'!H152-IF('📋 سجل الأصول'!I152="",0,'📋 سجل الأصول'!I152))*'📋 سجل الأصول'!J152/365*MAX(0,MIN(EOMONTH(DATE(2026,8,1),0),IF('📋 سجل الأصول'!M152="",DATE(9999,12,31),'📋 سجل الأصول'!M152))-'📋 سجل الأصول'!G152+1))-MIN(('📋 سجل الأصول'!H152-IF('📋 سجل الأصول'!I152="",0,'📋 سجل الأصول'!I152)),('📋 سجل الأصول'!H152-IF('📋 سجل الأصول'!I152="",0,'📋 سجل الأصول'!I152))*'📋 سجل الأصول'!J152/365*MAX(0,MIN(EOMONTH(DATE(2026,8,1),-1),IF('📋 سجل الأصول'!M152="",DATE(9999,12,31),'📋 سجل الأصول'!M152))-'📋 سجل الأصول'!G152+1))),0))</f>
        <v/>
      </c>
      <c r="O152" s="33" t="str">
        <f>IF('📋 سجل الأصول'!C152="","",IFERROR(MAX(0,MIN(('📋 سجل الأصول'!H152-IF('📋 سجل الأصول'!I152="",0,'📋 سجل الأصول'!I152)),('📋 سجل الأصول'!H152-IF('📋 سجل الأصول'!I152="",0,'📋 سجل الأصول'!I152))*'📋 سجل الأصول'!J152/365*MAX(0,MIN(EOMONTH(DATE(2026,9,1),0),IF('📋 سجل الأصول'!M152="",DATE(9999,12,31),'📋 سجل الأصول'!M152))-'📋 سجل الأصول'!G152+1))-MIN(('📋 سجل الأصول'!H152-IF('📋 سجل الأصول'!I152="",0,'📋 سجل الأصول'!I152)),('📋 سجل الأصول'!H152-IF('📋 سجل الأصول'!I152="",0,'📋 سجل الأصول'!I152))*'📋 سجل الأصول'!J152/365*MAX(0,MIN(EOMONTH(DATE(2026,9,1),-1),IF('📋 سجل الأصول'!M152="",DATE(9999,12,31),'📋 سجل الأصول'!M152))-'📋 سجل الأصول'!G152+1))),0))</f>
        <v/>
      </c>
      <c r="P152" s="33" t="str">
        <f>IF('📋 سجل الأصول'!C152="","",IFERROR(MAX(0,MIN(('📋 سجل الأصول'!H152-IF('📋 سجل الأصول'!I152="",0,'📋 سجل الأصول'!I152)),('📋 سجل الأصول'!H152-IF('📋 سجل الأصول'!I152="",0,'📋 سجل الأصول'!I152))*'📋 سجل الأصول'!J152/365*MAX(0,MIN(EOMONTH(DATE(2026,10,1),0),IF('📋 سجل الأصول'!M152="",DATE(9999,12,31),'📋 سجل الأصول'!M152))-'📋 سجل الأصول'!G152+1))-MIN(('📋 سجل الأصول'!H152-IF('📋 سجل الأصول'!I152="",0,'📋 سجل الأصول'!I152)),('📋 سجل الأصول'!H152-IF('📋 سجل الأصول'!I152="",0,'📋 سجل الأصول'!I152))*'📋 سجل الأصول'!J152/365*MAX(0,MIN(EOMONTH(DATE(2026,10,1),-1),IF('📋 سجل الأصول'!M152="",DATE(9999,12,31),'📋 سجل الأصول'!M152))-'📋 سجل الأصول'!G152+1))),0))</f>
        <v/>
      </c>
      <c r="Q152" s="33" t="str">
        <f>IF('📋 سجل الأصول'!C152="","",IFERROR(MAX(0,MIN(('📋 سجل الأصول'!H152-IF('📋 سجل الأصول'!I152="",0,'📋 سجل الأصول'!I152)),('📋 سجل الأصول'!H152-IF('📋 سجل الأصول'!I152="",0,'📋 سجل الأصول'!I152))*'📋 سجل الأصول'!J152/365*MAX(0,MIN(EOMONTH(DATE(2026,11,1),0),IF('📋 سجل الأصول'!M152="",DATE(9999,12,31),'📋 سجل الأصول'!M152))-'📋 سجل الأصول'!G152+1))-MIN(('📋 سجل الأصول'!H152-IF('📋 سجل الأصول'!I152="",0,'📋 سجل الأصول'!I152)),('📋 سجل الأصول'!H152-IF('📋 سجل الأصول'!I152="",0,'📋 سجل الأصول'!I152))*'📋 سجل الأصول'!J152/365*MAX(0,MIN(EOMONTH(DATE(2026,11,1),-1),IF('📋 سجل الأصول'!M152="",DATE(9999,12,31),'📋 سجل الأصول'!M152))-'📋 سجل الأصول'!G152+1))),0))</f>
        <v/>
      </c>
      <c r="R152" s="33" t="str">
        <f>IF('📋 سجل الأصول'!C152="","",IFERROR(MAX(0,MIN(('📋 سجل الأصول'!H152-IF('📋 سجل الأصول'!I152="",0,'📋 سجل الأصول'!I152)),('📋 سجل الأصول'!H152-IF('📋 سجل الأصول'!I152="",0,'📋 سجل الأصول'!I152))*'📋 سجل الأصول'!J152/365*MAX(0,MIN(EOMONTH(DATE(2026,12,1),0),IF('📋 سجل الأصول'!M152="",DATE(9999,12,31),'📋 سجل الأصول'!M152))-'📋 سجل الأصول'!G152+1))-MIN(('📋 سجل الأصول'!H152-IF('📋 سجل الأصول'!I152="",0,'📋 سجل الأصول'!I152)),('📋 سجل الأصول'!H152-IF('📋 سجل الأصول'!I152="",0,'📋 سجل الأصول'!I152))*'📋 سجل الأصول'!J152/365*MAX(0,MIN(EOMONTH(DATE(2026,12,1),-1),IF('📋 سجل الأصول'!M152="",DATE(9999,12,31),'📋 سجل الأصول'!M152))-'📋 سجل الأصول'!G152+1))),0))</f>
        <v/>
      </c>
    </row>
    <row r="153" spans="1:18" ht="24.75" customHeight="1" x14ac:dyDescent="0.25">
      <c r="A153" s="18" t="str">
        <f>IF('📋 سجل الأصول'!C153="","",'📋 سجل الأصول'!A153)</f>
        <v/>
      </c>
      <c r="B153" s="18" t="str">
        <f>IF('📋 سجل الأصول'!C153="","",'📋 سجل الأصول'!B153)</f>
        <v/>
      </c>
      <c r="C153" s="36" t="str">
        <f>IF('📋 سجل الأصول'!C153="","",'📋 سجل الأصول'!C153)</f>
        <v/>
      </c>
      <c r="D153" s="18" t="str">
        <f>IF('📋 سجل الأصول'!C153="","",'📋 سجل الأصول'!E153)</f>
        <v/>
      </c>
      <c r="E153" s="37" t="str">
        <f>IF('📋 سجل الأصول'!C153="","",'📋 سجل الأصول'!G153)</f>
        <v/>
      </c>
      <c r="F153" s="25" t="str">
        <f>IF('📋 سجل الأصول'!C153="","",'📋 سجل الأصول'!H153)</f>
        <v/>
      </c>
      <c r="G153" s="25" t="str">
        <f>IF('📋 سجل الأصول'!C153="","",IFERROR(MAX(0,MIN(('📋 سجل الأصول'!H153-IF('📋 سجل الأصول'!I153="",0,'📋 سجل الأصول'!I153)),('📋 سجل الأصول'!H153-IF('📋 سجل الأصول'!I153="",0,'📋 سجل الأصول'!I153))*'📋 سجل الأصول'!J153/365*MAX(0,MIN(EOMONTH(DATE(2026,1,1),0),IF('📋 سجل الأصول'!M153="",DATE(9999,12,31),'📋 سجل الأصول'!M153))-'📋 سجل الأصول'!G153+1))-MIN(('📋 سجل الأصول'!H153-IF('📋 سجل الأصول'!I153="",0,'📋 سجل الأصول'!I153)),('📋 سجل الأصول'!H153-IF('📋 سجل الأصول'!I153="",0,'📋 سجل الأصول'!I153))*'📋 سجل الأصول'!J153/365*MAX(0,MIN(EOMONTH(DATE(2026,1,1),-1),IF('📋 سجل الأصول'!M153="",DATE(9999,12,31),'📋 سجل الأصول'!M153))-'📋 سجل الأصول'!G153+1))),0))</f>
        <v/>
      </c>
      <c r="H153" s="25" t="str">
        <f>IF('📋 سجل الأصول'!C153="","",IFERROR(MAX(0,MIN(('📋 سجل الأصول'!H153-IF('📋 سجل الأصول'!I153="",0,'📋 سجل الأصول'!I153)),('📋 سجل الأصول'!H153-IF('📋 سجل الأصول'!I153="",0,'📋 سجل الأصول'!I153))*'📋 سجل الأصول'!J153/365*MAX(0,MIN(EOMONTH(DATE(2026,2,1),0),IF('📋 سجل الأصول'!M153="",DATE(9999,12,31),'📋 سجل الأصول'!M153))-'📋 سجل الأصول'!G153+1))-MIN(('📋 سجل الأصول'!H153-IF('📋 سجل الأصول'!I153="",0,'📋 سجل الأصول'!I153)),('📋 سجل الأصول'!H153-IF('📋 سجل الأصول'!I153="",0,'📋 سجل الأصول'!I153))*'📋 سجل الأصول'!J153/365*MAX(0,MIN(EOMONTH(DATE(2026,2,1),-1),IF('📋 سجل الأصول'!M153="",DATE(9999,12,31),'📋 سجل الأصول'!M153))-'📋 سجل الأصول'!G153+1))),0))</f>
        <v/>
      </c>
      <c r="I153" s="25" t="str">
        <f>IF('📋 سجل الأصول'!C153="","",IFERROR(MAX(0,MIN(('📋 سجل الأصول'!H153-IF('📋 سجل الأصول'!I153="",0,'📋 سجل الأصول'!I153)),('📋 سجل الأصول'!H153-IF('📋 سجل الأصول'!I153="",0,'📋 سجل الأصول'!I153))*'📋 سجل الأصول'!J153/365*MAX(0,MIN(EOMONTH(DATE(2026,3,1),0),IF('📋 سجل الأصول'!M153="",DATE(9999,12,31),'📋 سجل الأصول'!M153))-'📋 سجل الأصول'!G153+1))-MIN(('📋 سجل الأصول'!H153-IF('📋 سجل الأصول'!I153="",0,'📋 سجل الأصول'!I153)),('📋 سجل الأصول'!H153-IF('📋 سجل الأصول'!I153="",0,'📋 سجل الأصول'!I153))*'📋 سجل الأصول'!J153/365*MAX(0,MIN(EOMONTH(DATE(2026,3,1),-1),IF('📋 سجل الأصول'!M153="",DATE(9999,12,31),'📋 سجل الأصول'!M153))-'📋 سجل الأصول'!G153+1))),0))</f>
        <v/>
      </c>
      <c r="J153" s="25" t="str">
        <f>IF('📋 سجل الأصول'!C153="","",IFERROR(MAX(0,MIN(('📋 سجل الأصول'!H153-IF('📋 سجل الأصول'!I153="",0,'📋 سجل الأصول'!I153)),('📋 سجل الأصول'!H153-IF('📋 سجل الأصول'!I153="",0,'📋 سجل الأصول'!I153))*'📋 سجل الأصول'!J153/365*MAX(0,MIN(EOMONTH(DATE(2026,4,1),0),IF('📋 سجل الأصول'!M153="",DATE(9999,12,31),'📋 سجل الأصول'!M153))-'📋 سجل الأصول'!G153+1))-MIN(('📋 سجل الأصول'!H153-IF('📋 سجل الأصول'!I153="",0,'📋 سجل الأصول'!I153)),('📋 سجل الأصول'!H153-IF('📋 سجل الأصول'!I153="",0,'📋 سجل الأصول'!I153))*'📋 سجل الأصول'!J153/365*MAX(0,MIN(EOMONTH(DATE(2026,4,1),-1),IF('📋 سجل الأصول'!M153="",DATE(9999,12,31),'📋 سجل الأصول'!M153))-'📋 سجل الأصول'!G153+1))),0))</f>
        <v/>
      </c>
      <c r="K153" s="25" t="str">
        <f>IF('📋 سجل الأصول'!C153="","",IFERROR(MAX(0,MIN(('📋 سجل الأصول'!H153-IF('📋 سجل الأصول'!I153="",0,'📋 سجل الأصول'!I153)),('📋 سجل الأصول'!H153-IF('📋 سجل الأصول'!I153="",0,'📋 سجل الأصول'!I153))*'📋 سجل الأصول'!J153/365*MAX(0,MIN(EOMONTH(DATE(2026,5,1),0),IF('📋 سجل الأصول'!M153="",DATE(9999,12,31),'📋 سجل الأصول'!M153))-'📋 سجل الأصول'!G153+1))-MIN(('📋 سجل الأصول'!H153-IF('📋 سجل الأصول'!I153="",0,'📋 سجل الأصول'!I153)),('📋 سجل الأصول'!H153-IF('📋 سجل الأصول'!I153="",0,'📋 سجل الأصول'!I153))*'📋 سجل الأصول'!J153/365*MAX(0,MIN(EOMONTH(DATE(2026,5,1),-1),IF('📋 سجل الأصول'!M153="",DATE(9999,12,31),'📋 سجل الأصول'!M153))-'📋 سجل الأصول'!G153+1))),0))</f>
        <v/>
      </c>
      <c r="L153" s="25" t="str">
        <f>IF('📋 سجل الأصول'!C153="","",IFERROR(MAX(0,MIN(('📋 سجل الأصول'!H153-IF('📋 سجل الأصول'!I153="",0,'📋 سجل الأصول'!I153)),('📋 سجل الأصول'!H153-IF('📋 سجل الأصول'!I153="",0,'📋 سجل الأصول'!I153))*'📋 سجل الأصول'!J153/365*MAX(0,MIN(EOMONTH(DATE(2026,6,1),0),IF('📋 سجل الأصول'!M153="",DATE(9999,12,31),'📋 سجل الأصول'!M153))-'📋 سجل الأصول'!G153+1))-MIN(('📋 سجل الأصول'!H153-IF('📋 سجل الأصول'!I153="",0,'📋 سجل الأصول'!I153)),('📋 سجل الأصول'!H153-IF('📋 سجل الأصول'!I153="",0,'📋 سجل الأصول'!I153))*'📋 سجل الأصول'!J153/365*MAX(0,MIN(EOMONTH(DATE(2026,6,1),-1),IF('📋 سجل الأصول'!M153="",DATE(9999,12,31),'📋 سجل الأصول'!M153))-'📋 سجل الأصول'!G153+1))),0))</f>
        <v/>
      </c>
      <c r="M153" s="25" t="str">
        <f>IF('📋 سجل الأصول'!C153="","",IFERROR(MAX(0,MIN(('📋 سجل الأصول'!H153-IF('📋 سجل الأصول'!I153="",0,'📋 سجل الأصول'!I153)),('📋 سجل الأصول'!H153-IF('📋 سجل الأصول'!I153="",0,'📋 سجل الأصول'!I153))*'📋 سجل الأصول'!J153/365*MAX(0,MIN(EOMONTH(DATE(2026,7,1),0),IF('📋 سجل الأصول'!M153="",DATE(9999,12,31),'📋 سجل الأصول'!M153))-'📋 سجل الأصول'!G153+1))-MIN(('📋 سجل الأصول'!H153-IF('📋 سجل الأصول'!I153="",0,'📋 سجل الأصول'!I153)),('📋 سجل الأصول'!H153-IF('📋 سجل الأصول'!I153="",0,'📋 سجل الأصول'!I153))*'📋 سجل الأصول'!J153/365*MAX(0,MIN(EOMONTH(DATE(2026,7,1),-1),IF('📋 سجل الأصول'!M153="",DATE(9999,12,31),'📋 سجل الأصول'!M153))-'📋 سجل الأصول'!G153+1))),0))</f>
        <v/>
      </c>
      <c r="N153" s="25" t="str">
        <f>IF('📋 سجل الأصول'!C153="","",IFERROR(MAX(0,MIN(('📋 سجل الأصول'!H153-IF('📋 سجل الأصول'!I153="",0,'📋 سجل الأصول'!I153)),('📋 سجل الأصول'!H153-IF('📋 سجل الأصول'!I153="",0,'📋 سجل الأصول'!I153))*'📋 سجل الأصول'!J153/365*MAX(0,MIN(EOMONTH(DATE(2026,8,1),0),IF('📋 سجل الأصول'!M153="",DATE(9999,12,31),'📋 سجل الأصول'!M153))-'📋 سجل الأصول'!G153+1))-MIN(('📋 سجل الأصول'!H153-IF('📋 سجل الأصول'!I153="",0,'📋 سجل الأصول'!I153)),('📋 سجل الأصول'!H153-IF('📋 سجل الأصول'!I153="",0,'📋 سجل الأصول'!I153))*'📋 سجل الأصول'!J153/365*MAX(0,MIN(EOMONTH(DATE(2026,8,1),-1),IF('📋 سجل الأصول'!M153="",DATE(9999,12,31),'📋 سجل الأصول'!M153))-'📋 سجل الأصول'!G153+1))),0))</f>
        <v/>
      </c>
      <c r="O153" s="25" t="str">
        <f>IF('📋 سجل الأصول'!C153="","",IFERROR(MAX(0,MIN(('📋 سجل الأصول'!H153-IF('📋 سجل الأصول'!I153="",0,'📋 سجل الأصول'!I153)),('📋 سجل الأصول'!H153-IF('📋 سجل الأصول'!I153="",0,'📋 سجل الأصول'!I153))*'📋 سجل الأصول'!J153/365*MAX(0,MIN(EOMONTH(DATE(2026,9,1),0),IF('📋 سجل الأصول'!M153="",DATE(9999,12,31),'📋 سجل الأصول'!M153))-'📋 سجل الأصول'!G153+1))-MIN(('📋 سجل الأصول'!H153-IF('📋 سجل الأصول'!I153="",0,'📋 سجل الأصول'!I153)),('📋 سجل الأصول'!H153-IF('📋 سجل الأصول'!I153="",0,'📋 سجل الأصول'!I153))*'📋 سجل الأصول'!J153/365*MAX(0,MIN(EOMONTH(DATE(2026,9,1),-1),IF('📋 سجل الأصول'!M153="",DATE(9999,12,31),'📋 سجل الأصول'!M153))-'📋 سجل الأصول'!G153+1))),0))</f>
        <v/>
      </c>
      <c r="P153" s="25" t="str">
        <f>IF('📋 سجل الأصول'!C153="","",IFERROR(MAX(0,MIN(('📋 سجل الأصول'!H153-IF('📋 سجل الأصول'!I153="",0,'📋 سجل الأصول'!I153)),('📋 سجل الأصول'!H153-IF('📋 سجل الأصول'!I153="",0,'📋 سجل الأصول'!I153))*'📋 سجل الأصول'!J153/365*MAX(0,MIN(EOMONTH(DATE(2026,10,1),0),IF('📋 سجل الأصول'!M153="",DATE(9999,12,31),'📋 سجل الأصول'!M153))-'📋 سجل الأصول'!G153+1))-MIN(('📋 سجل الأصول'!H153-IF('📋 سجل الأصول'!I153="",0,'📋 سجل الأصول'!I153)),('📋 سجل الأصول'!H153-IF('📋 سجل الأصول'!I153="",0,'📋 سجل الأصول'!I153))*'📋 سجل الأصول'!J153/365*MAX(0,MIN(EOMONTH(DATE(2026,10,1),-1),IF('📋 سجل الأصول'!M153="",DATE(9999,12,31),'📋 سجل الأصول'!M153))-'📋 سجل الأصول'!G153+1))),0))</f>
        <v/>
      </c>
      <c r="Q153" s="25" t="str">
        <f>IF('📋 سجل الأصول'!C153="","",IFERROR(MAX(0,MIN(('📋 سجل الأصول'!H153-IF('📋 سجل الأصول'!I153="",0,'📋 سجل الأصول'!I153)),('📋 سجل الأصول'!H153-IF('📋 سجل الأصول'!I153="",0,'📋 سجل الأصول'!I153))*'📋 سجل الأصول'!J153/365*MAX(0,MIN(EOMONTH(DATE(2026,11,1),0),IF('📋 سجل الأصول'!M153="",DATE(9999,12,31),'📋 سجل الأصول'!M153))-'📋 سجل الأصول'!G153+1))-MIN(('📋 سجل الأصول'!H153-IF('📋 سجل الأصول'!I153="",0,'📋 سجل الأصول'!I153)),('📋 سجل الأصول'!H153-IF('📋 سجل الأصول'!I153="",0,'📋 سجل الأصول'!I153))*'📋 سجل الأصول'!J153/365*MAX(0,MIN(EOMONTH(DATE(2026,11,1),-1),IF('📋 سجل الأصول'!M153="",DATE(9999,12,31),'📋 سجل الأصول'!M153))-'📋 سجل الأصول'!G153+1))),0))</f>
        <v/>
      </c>
      <c r="R153" s="25" t="str">
        <f>IF('📋 سجل الأصول'!C153="","",IFERROR(MAX(0,MIN(('📋 سجل الأصول'!H153-IF('📋 سجل الأصول'!I153="",0,'📋 سجل الأصول'!I153)),('📋 سجل الأصول'!H153-IF('📋 سجل الأصول'!I153="",0,'📋 سجل الأصول'!I153))*'📋 سجل الأصول'!J153/365*MAX(0,MIN(EOMONTH(DATE(2026,12,1),0),IF('📋 سجل الأصول'!M153="",DATE(9999,12,31),'📋 سجل الأصول'!M153))-'📋 سجل الأصول'!G153+1))-MIN(('📋 سجل الأصول'!H153-IF('📋 سجل الأصول'!I153="",0,'📋 سجل الأصول'!I153)),('📋 سجل الأصول'!H153-IF('📋 سجل الأصول'!I153="",0,'📋 سجل الأصول'!I153))*'📋 سجل الأصول'!J153/365*MAX(0,MIN(EOMONTH(DATE(2026,12,1),-1),IF('📋 سجل الأصول'!M153="",DATE(9999,12,31),'📋 سجل الأصول'!M153))-'📋 سجل الأصول'!G153+1))),0))</f>
        <v/>
      </c>
    </row>
    <row r="154" spans="1:18" ht="24.75" customHeight="1" x14ac:dyDescent="0.25">
      <c r="A154" s="26" t="str">
        <f>IF('📋 سجل الأصول'!C154="","",'📋 سجل الأصول'!A154)</f>
        <v/>
      </c>
      <c r="B154" s="26" t="str">
        <f>IF('📋 سجل الأصول'!C154="","",'📋 سجل الأصول'!B154)</f>
        <v/>
      </c>
      <c r="C154" s="38" t="str">
        <f>IF('📋 سجل الأصول'!C154="","",'📋 سجل الأصول'!C154)</f>
        <v/>
      </c>
      <c r="D154" s="26" t="str">
        <f>IF('📋 سجل الأصول'!C154="","",'📋 سجل الأصول'!E154)</f>
        <v/>
      </c>
      <c r="E154" s="39" t="str">
        <f>IF('📋 سجل الأصول'!C154="","",'📋 سجل الأصول'!G154)</f>
        <v/>
      </c>
      <c r="F154" s="33" t="str">
        <f>IF('📋 سجل الأصول'!C154="","",'📋 سجل الأصول'!H154)</f>
        <v/>
      </c>
      <c r="G154" s="33" t="str">
        <f>IF('📋 سجل الأصول'!C154="","",IFERROR(MAX(0,MIN(('📋 سجل الأصول'!H154-IF('📋 سجل الأصول'!I154="",0,'📋 سجل الأصول'!I154)),('📋 سجل الأصول'!H154-IF('📋 سجل الأصول'!I154="",0,'📋 سجل الأصول'!I154))*'📋 سجل الأصول'!J154/365*MAX(0,MIN(EOMONTH(DATE(2026,1,1),0),IF('📋 سجل الأصول'!M154="",DATE(9999,12,31),'📋 سجل الأصول'!M154))-'📋 سجل الأصول'!G154+1))-MIN(('📋 سجل الأصول'!H154-IF('📋 سجل الأصول'!I154="",0,'📋 سجل الأصول'!I154)),('📋 سجل الأصول'!H154-IF('📋 سجل الأصول'!I154="",0,'📋 سجل الأصول'!I154))*'📋 سجل الأصول'!J154/365*MAX(0,MIN(EOMONTH(DATE(2026,1,1),-1),IF('📋 سجل الأصول'!M154="",DATE(9999,12,31),'📋 سجل الأصول'!M154))-'📋 سجل الأصول'!G154+1))),0))</f>
        <v/>
      </c>
      <c r="H154" s="33" t="str">
        <f>IF('📋 سجل الأصول'!C154="","",IFERROR(MAX(0,MIN(('📋 سجل الأصول'!H154-IF('📋 سجل الأصول'!I154="",0,'📋 سجل الأصول'!I154)),('📋 سجل الأصول'!H154-IF('📋 سجل الأصول'!I154="",0,'📋 سجل الأصول'!I154))*'📋 سجل الأصول'!J154/365*MAX(0,MIN(EOMONTH(DATE(2026,2,1),0),IF('📋 سجل الأصول'!M154="",DATE(9999,12,31),'📋 سجل الأصول'!M154))-'📋 سجل الأصول'!G154+1))-MIN(('📋 سجل الأصول'!H154-IF('📋 سجل الأصول'!I154="",0,'📋 سجل الأصول'!I154)),('📋 سجل الأصول'!H154-IF('📋 سجل الأصول'!I154="",0,'📋 سجل الأصول'!I154))*'📋 سجل الأصول'!J154/365*MAX(0,MIN(EOMONTH(DATE(2026,2,1),-1),IF('📋 سجل الأصول'!M154="",DATE(9999,12,31),'📋 سجل الأصول'!M154))-'📋 سجل الأصول'!G154+1))),0))</f>
        <v/>
      </c>
      <c r="I154" s="33" t="str">
        <f>IF('📋 سجل الأصول'!C154="","",IFERROR(MAX(0,MIN(('📋 سجل الأصول'!H154-IF('📋 سجل الأصول'!I154="",0,'📋 سجل الأصول'!I154)),('📋 سجل الأصول'!H154-IF('📋 سجل الأصول'!I154="",0,'📋 سجل الأصول'!I154))*'📋 سجل الأصول'!J154/365*MAX(0,MIN(EOMONTH(DATE(2026,3,1),0),IF('📋 سجل الأصول'!M154="",DATE(9999,12,31),'📋 سجل الأصول'!M154))-'📋 سجل الأصول'!G154+1))-MIN(('📋 سجل الأصول'!H154-IF('📋 سجل الأصول'!I154="",0,'📋 سجل الأصول'!I154)),('📋 سجل الأصول'!H154-IF('📋 سجل الأصول'!I154="",0,'📋 سجل الأصول'!I154))*'📋 سجل الأصول'!J154/365*MAX(0,MIN(EOMONTH(DATE(2026,3,1),-1),IF('📋 سجل الأصول'!M154="",DATE(9999,12,31),'📋 سجل الأصول'!M154))-'📋 سجل الأصول'!G154+1))),0))</f>
        <v/>
      </c>
      <c r="J154" s="33" t="str">
        <f>IF('📋 سجل الأصول'!C154="","",IFERROR(MAX(0,MIN(('📋 سجل الأصول'!H154-IF('📋 سجل الأصول'!I154="",0,'📋 سجل الأصول'!I154)),('📋 سجل الأصول'!H154-IF('📋 سجل الأصول'!I154="",0,'📋 سجل الأصول'!I154))*'📋 سجل الأصول'!J154/365*MAX(0,MIN(EOMONTH(DATE(2026,4,1),0),IF('📋 سجل الأصول'!M154="",DATE(9999,12,31),'📋 سجل الأصول'!M154))-'📋 سجل الأصول'!G154+1))-MIN(('📋 سجل الأصول'!H154-IF('📋 سجل الأصول'!I154="",0,'📋 سجل الأصول'!I154)),('📋 سجل الأصول'!H154-IF('📋 سجل الأصول'!I154="",0,'📋 سجل الأصول'!I154))*'📋 سجل الأصول'!J154/365*MAX(0,MIN(EOMONTH(DATE(2026,4,1),-1),IF('📋 سجل الأصول'!M154="",DATE(9999,12,31),'📋 سجل الأصول'!M154))-'📋 سجل الأصول'!G154+1))),0))</f>
        <v/>
      </c>
      <c r="K154" s="33" t="str">
        <f>IF('📋 سجل الأصول'!C154="","",IFERROR(MAX(0,MIN(('📋 سجل الأصول'!H154-IF('📋 سجل الأصول'!I154="",0,'📋 سجل الأصول'!I154)),('📋 سجل الأصول'!H154-IF('📋 سجل الأصول'!I154="",0,'📋 سجل الأصول'!I154))*'📋 سجل الأصول'!J154/365*MAX(0,MIN(EOMONTH(DATE(2026,5,1),0),IF('📋 سجل الأصول'!M154="",DATE(9999,12,31),'📋 سجل الأصول'!M154))-'📋 سجل الأصول'!G154+1))-MIN(('📋 سجل الأصول'!H154-IF('📋 سجل الأصول'!I154="",0,'📋 سجل الأصول'!I154)),('📋 سجل الأصول'!H154-IF('📋 سجل الأصول'!I154="",0,'📋 سجل الأصول'!I154))*'📋 سجل الأصول'!J154/365*MAX(0,MIN(EOMONTH(DATE(2026,5,1),-1),IF('📋 سجل الأصول'!M154="",DATE(9999,12,31),'📋 سجل الأصول'!M154))-'📋 سجل الأصول'!G154+1))),0))</f>
        <v/>
      </c>
      <c r="L154" s="33" t="str">
        <f>IF('📋 سجل الأصول'!C154="","",IFERROR(MAX(0,MIN(('📋 سجل الأصول'!H154-IF('📋 سجل الأصول'!I154="",0,'📋 سجل الأصول'!I154)),('📋 سجل الأصول'!H154-IF('📋 سجل الأصول'!I154="",0,'📋 سجل الأصول'!I154))*'📋 سجل الأصول'!J154/365*MAX(0,MIN(EOMONTH(DATE(2026,6,1),0),IF('📋 سجل الأصول'!M154="",DATE(9999,12,31),'📋 سجل الأصول'!M154))-'📋 سجل الأصول'!G154+1))-MIN(('📋 سجل الأصول'!H154-IF('📋 سجل الأصول'!I154="",0,'📋 سجل الأصول'!I154)),('📋 سجل الأصول'!H154-IF('📋 سجل الأصول'!I154="",0,'📋 سجل الأصول'!I154))*'📋 سجل الأصول'!J154/365*MAX(0,MIN(EOMONTH(DATE(2026,6,1),-1),IF('📋 سجل الأصول'!M154="",DATE(9999,12,31),'📋 سجل الأصول'!M154))-'📋 سجل الأصول'!G154+1))),0))</f>
        <v/>
      </c>
      <c r="M154" s="33" t="str">
        <f>IF('📋 سجل الأصول'!C154="","",IFERROR(MAX(0,MIN(('📋 سجل الأصول'!H154-IF('📋 سجل الأصول'!I154="",0,'📋 سجل الأصول'!I154)),('📋 سجل الأصول'!H154-IF('📋 سجل الأصول'!I154="",0,'📋 سجل الأصول'!I154))*'📋 سجل الأصول'!J154/365*MAX(0,MIN(EOMONTH(DATE(2026,7,1),0),IF('📋 سجل الأصول'!M154="",DATE(9999,12,31),'📋 سجل الأصول'!M154))-'📋 سجل الأصول'!G154+1))-MIN(('📋 سجل الأصول'!H154-IF('📋 سجل الأصول'!I154="",0,'📋 سجل الأصول'!I154)),('📋 سجل الأصول'!H154-IF('📋 سجل الأصول'!I154="",0,'📋 سجل الأصول'!I154))*'📋 سجل الأصول'!J154/365*MAX(0,MIN(EOMONTH(DATE(2026,7,1),-1),IF('📋 سجل الأصول'!M154="",DATE(9999,12,31),'📋 سجل الأصول'!M154))-'📋 سجل الأصول'!G154+1))),0))</f>
        <v/>
      </c>
      <c r="N154" s="33" t="str">
        <f>IF('📋 سجل الأصول'!C154="","",IFERROR(MAX(0,MIN(('📋 سجل الأصول'!H154-IF('📋 سجل الأصول'!I154="",0,'📋 سجل الأصول'!I154)),('📋 سجل الأصول'!H154-IF('📋 سجل الأصول'!I154="",0,'📋 سجل الأصول'!I154))*'📋 سجل الأصول'!J154/365*MAX(0,MIN(EOMONTH(DATE(2026,8,1),0),IF('📋 سجل الأصول'!M154="",DATE(9999,12,31),'📋 سجل الأصول'!M154))-'📋 سجل الأصول'!G154+1))-MIN(('📋 سجل الأصول'!H154-IF('📋 سجل الأصول'!I154="",0,'📋 سجل الأصول'!I154)),('📋 سجل الأصول'!H154-IF('📋 سجل الأصول'!I154="",0,'📋 سجل الأصول'!I154))*'📋 سجل الأصول'!J154/365*MAX(0,MIN(EOMONTH(DATE(2026,8,1),-1),IF('📋 سجل الأصول'!M154="",DATE(9999,12,31),'📋 سجل الأصول'!M154))-'📋 سجل الأصول'!G154+1))),0))</f>
        <v/>
      </c>
      <c r="O154" s="33" t="str">
        <f>IF('📋 سجل الأصول'!C154="","",IFERROR(MAX(0,MIN(('📋 سجل الأصول'!H154-IF('📋 سجل الأصول'!I154="",0,'📋 سجل الأصول'!I154)),('📋 سجل الأصول'!H154-IF('📋 سجل الأصول'!I154="",0,'📋 سجل الأصول'!I154))*'📋 سجل الأصول'!J154/365*MAX(0,MIN(EOMONTH(DATE(2026,9,1),0),IF('📋 سجل الأصول'!M154="",DATE(9999,12,31),'📋 سجل الأصول'!M154))-'📋 سجل الأصول'!G154+1))-MIN(('📋 سجل الأصول'!H154-IF('📋 سجل الأصول'!I154="",0,'📋 سجل الأصول'!I154)),('📋 سجل الأصول'!H154-IF('📋 سجل الأصول'!I154="",0,'📋 سجل الأصول'!I154))*'📋 سجل الأصول'!J154/365*MAX(0,MIN(EOMONTH(DATE(2026,9,1),-1),IF('📋 سجل الأصول'!M154="",DATE(9999,12,31),'📋 سجل الأصول'!M154))-'📋 سجل الأصول'!G154+1))),0))</f>
        <v/>
      </c>
      <c r="P154" s="33" t="str">
        <f>IF('📋 سجل الأصول'!C154="","",IFERROR(MAX(0,MIN(('📋 سجل الأصول'!H154-IF('📋 سجل الأصول'!I154="",0,'📋 سجل الأصول'!I154)),('📋 سجل الأصول'!H154-IF('📋 سجل الأصول'!I154="",0,'📋 سجل الأصول'!I154))*'📋 سجل الأصول'!J154/365*MAX(0,MIN(EOMONTH(DATE(2026,10,1),0),IF('📋 سجل الأصول'!M154="",DATE(9999,12,31),'📋 سجل الأصول'!M154))-'📋 سجل الأصول'!G154+1))-MIN(('📋 سجل الأصول'!H154-IF('📋 سجل الأصول'!I154="",0,'📋 سجل الأصول'!I154)),('📋 سجل الأصول'!H154-IF('📋 سجل الأصول'!I154="",0,'📋 سجل الأصول'!I154))*'📋 سجل الأصول'!J154/365*MAX(0,MIN(EOMONTH(DATE(2026,10,1),-1),IF('📋 سجل الأصول'!M154="",DATE(9999,12,31),'📋 سجل الأصول'!M154))-'📋 سجل الأصول'!G154+1))),0))</f>
        <v/>
      </c>
      <c r="Q154" s="33" t="str">
        <f>IF('📋 سجل الأصول'!C154="","",IFERROR(MAX(0,MIN(('📋 سجل الأصول'!H154-IF('📋 سجل الأصول'!I154="",0,'📋 سجل الأصول'!I154)),('📋 سجل الأصول'!H154-IF('📋 سجل الأصول'!I154="",0,'📋 سجل الأصول'!I154))*'📋 سجل الأصول'!J154/365*MAX(0,MIN(EOMONTH(DATE(2026,11,1),0),IF('📋 سجل الأصول'!M154="",DATE(9999,12,31),'📋 سجل الأصول'!M154))-'📋 سجل الأصول'!G154+1))-MIN(('📋 سجل الأصول'!H154-IF('📋 سجل الأصول'!I154="",0,'📋 سجل الأصول'!I154)),('📋 سجل الأصول'!H154-IF('📋 سجل الأصول'!I154="",0,'📋 سجل الأصول'!I154))*'📋 سجل الأصول'!J154/365*MAX(0,MIN(EOMONTH(DATE(2026,11,1),-1),IF('📋 سجل الأصول'!M154="",DATE(9999,12,31),'📋 سجل الأصول'!M154))-'📋 سجل الأصول'!G154+1))),0))</f>
        <v/>
      </c>
      <c r="R154" s="33" t="str">
        <f>IF('📋 سجل الأصول'!C154="","",IFERROR(MAX(0,MIN(('📋 سجل الأصول'!H154-IF('📋 سجل الأصول'!I154="",0,'📋 سجل الأصول'!I154)),('📋 سجل الأصول'!H154-IF('📋 سجل الأصول'!I154="",0,'📋 سجل الأصول'!I154))*'📋 سجل الأصول'!J154/365*MAX(0,MIN(EOMONTH(DATE(2026,12,1),0),IF('📋 سجل الأصول'!M154="",DATE(9999,12,31),'📋 سجل الأصول'!M154))-'📋 سجل الأصول'!G154+1))-MIN(('📋 سجل الأصول'!H154-IF('📋 سجل الأصول'!I154="",0,'📋 سجل الأصول'!I154)),('📋 سجل الأصول'!H154-IF('📋 سجل الأصول'!I154="",0,'📋 سجل الأصول'!I154))*'📋 سجل الأصول'!J154/365*MAX(0,MIN(EOMONTH(DATE(2026,12,1),-1),IF('📋 سجل الأصول'!M154="",DATE(9999,12,31),'📋 سجل الأصول'!M154))-'📋 سجل الأصول'!G154+1))),0))</f>
        <v/>
      </c>
    </row>
    <row r="155" spans="1:18" ht="24.75" customHeight="1" x14ac:dyDescent="0.25">
      <c r="A155" s="18" t="str">
        <f>IF('📋 سجل الأصول'!C155="","",'📋 سجل الأصول'!A155)</f>
        <v/>
      </c>
      <c r="B155" s="18" t="str">
        <f>IF('📋 سجل الأصول'!C155="","",'📋 سجل الأصول'!B155)</f>
        <v/>
      </c>
      <c r="C155" s="36" t="str">
        <f>IF('📋 سجل الأصول'!C155="","",'📋 سجل الأصول'!C155)</f>
        <v/>
      </c>
      <c r="D155" s="18" t="str">
        <f>IF('📋 سجل الأصول'!C155="","",'📋 سجل الأصول'!E155)</f>
        <v/>
      </c>
      <c r="E155" s="37" t="str">
        <f>IF('📋 سجل الأصول'!C155="","",'📋 سجل الأصول'!G155)</f>
        <v/>
      </c>
      <c r="F155" s="25" t="str">
        <f>IF('📋 سجل الأصول'!C155="","",'📋 سجل الأصول'!H155)</f>
        <v/>
      </c>
      <c r="G155" s="25" t="str">
        <f>IF('📋 سجل الأصول'!C155="","",IFERROR(MAX(0,MIN(('📋 سجل الأصول'!H155-IF('📋 سجل الأصول'!I155="",0,'📋 سجل الأصول'!I155)),('📋 سجل الأصول'!H155-IF('📋 سجل الأصول'!I155="",0,'📋 سجل الأصول'!I155))*'📋 سجل الأصول'!J155/365*MAX(0,MIN(EOMONTH(DATE(2026,1,1),0),IF('📋 سجل الأصول'!M155="",DATE(9999,12,31),'📋 سجل الأصول'!M155))-'📋 سجل الأصول'!G155+1))-MIN(('📋 سجل الأصول'!H155-IF('📋 سجل الأصول'!I155="",0,'📋 سجل الأصول'!I155)),('📋 سجل الأصول'!H155-IF('📋 سجل الأصول'!I155="",0,'📋 سجل الأصول'!I155))*'📋 سجل الأصول'!J155/365*MAX(0,MIN(EOMONTH(DATE(2026,1,1),-1),IF('📋 سجل الأصول'!M155="",DATE(9999,12,31),'📋 سجل الأصول'!M155))-'📋 سجل الأصول'!G155+1))),0))</f>
        <v/>
      </c>
      <c r="H155" s="25" t="str">
        <f>IF('📋 سجل الأصول'!C155="","",IFERROR(MAX(0,MIN(('📋 سجل الأصول'!H155-IF('📋 سجل الأصول'!I155="",0,'📋 سجل الأصول'!I155)),('📋 سجل الأصول'!H155-IF('📋 سجل الأصول'!I155="",0,'📋 سجل الأصول'!I155))*'📋 سجل الأصول'!J155/365*MAX(0,MIN(EOMONTH(DATE(2026,2,1),0),IF('📋 سجل الأصول'!M155="",DATE(9999,12,31),'📋 سجل الأصول'!M155))-'📋 سجل الأصول'!G155+1))-MIN(('📋 سجل الأصول'!H155-IF('📋 سجل الأصول'!I155="",0,'📋 سجل الأصول'!I155)),('📋 سجل الأصول'!H155-IF('📋 سجل الأصول'!I155="",0,'📋 سجل الأصول'!I155))*'📋 سجل الأصول'!J155/365*MAX(0,MIN(EOMONTH(DATE(2026,2,1),-1),IF('📋 سجل الأصول'!M155="",DATE(9999,12,31),'📋 سجل الأصول'!M155))-'📋 سجل الأصول'!G155+1))),0))</f>
        <v/>
      </c>
      <c r="I155" s="25" t="str">
        <f>IF('📋 سجل الأصول'!C155="","",IFERROR(MAX(0,MIN(('📋 سجل الأصول'!H155-IF('📋 سجل الأصول'!I155="",0,'📋 سجل الأصول'!I155)),('📋 سجل الأصول'!H155-IF('📋 سجل الأصول'!I155="",0,'📋 سجل الأصول'!I155))*'📋 سجل الأصول'!J155/365*MAX(0,MIN(EOMONTH(DATE(2026,3,1),0),IF('📋 سجل الأصول'!M155="",DATE(9999,12,31),'📋 سجل الأصول'!M155))-'📋 سجل الأصول'!G155+1))-MIN(('📋 سجل الأصول'!H155-IF('📋 سجل الأصول'!I155="",0,'📋 سجل الأصول'!I155)),('📋 سجل الأصول'!H155-IF('📋 سجل الأصول'!I155="",0,'📋 سجل الأصول'!I155))*'📋 سجل الأصول'!J155/365*MAX(0,MIN(EOMONTH(DATE(2026,3,1),-1),IF('📋 سجل الأصول'!M155="",DATE(9999,12,31),'📋 سجل الأصول'!M155))-'📋 سجل الأصول'!G155+1))),0))</f>
        <v/>
      </c>
      <c r="J155" s="25" t="str">
        <f>IF('📋 سجل الأصول'!C155="","",IFERROR(MAX(0,MIN(('📋 سجل الأصول'!H155-IF('📋 سجل الأصول'!I155="",0,'📋 سجل الأصول'!I155)),('📋 سجل الأصول'!H155-IF('📋 سجل الأصول'!I155="",0,'📋 سجل الأصول'!I155))*'📋 سجل الأصول'!J155/365*MAX(0,MIN(EOMONTH(DATE(2026,4,1),0),IF('📋 سجل الأصول'!M155="",DATE(9999,12,31),'📋 سجل الأصول'!M155))-'📋 سجل الأصول'!G155+1))-MIN(('📋 سجل الأصول'!H155-IF('📋 سجل الأصول'!I155="",0,'📋 سجل الأصول'!I155)),('📋 سجل الأصول'!H155-IF('📋 سجل الأصول'!I155="",0,'📋 سجل الأصول'!I155))*'📋 سجل الأصول'!J155/365*MAX(0,MIN(EOMONTH(DATE(2026,4,1),-1),IF('📋 سجل الأصول'!M155="",DATE(9999,12,31),'📋 سجل الأصول'!M155))-'📋 سجل الأصول'!G155+1))),0))</f>
        <v/>
      </c>
      <c r="K155" s="25" t="str">
        <f>IF('📋 سجل الأصول'!C155="","",IFERROR(MAX(0,MIN(('📋 سجل الأصول'!H155-IF('📋 سجل الأصول'!I155="",0,'📋 سجل الأصول'!I155)),('📋 سجل الأصول'!H155-IF('📋 سجل الأصول'!I155="",0,'📋 سجل الأصول'!I155))*'📋 سجل الأصول'!J155/365*MAX(0,MIN(EOMONTH(DATE(2026,5,1),0),IF('📋 سجل الأصول'!M155="",DATE(9999,12,31),'📋 سجل الأصول'!M155))-'📋 سجل الأصول'!G155+1))-MIN(('📋 سجل الأصول'!H155-IF('📋 سجل الأصول'!I155="",0,'📋 سجل الأصول'!I155)),('📋 سجل الأصول'!H155-IF('📋 سجل الأصول'!I155="",0,'📋 سجل الأصول'!I155))*'📋 سجل الأصول'!J155/365*MAX(0,MIN(EOMONTH(DATE(2026,5,1),-1),IF('📋 سجل الأصول'!M155="",DATE(9999,12,31),'📋 سجل الأصول'!M155))-'📋 سجل الأصول'!G155+1))),0))</f>
        <v/>
      </c>
      <c r="L155" s="25" t="str">
        <f>IF('📋 سجل الأصول'!C155="","",IFERROR(MAX(0,MIN(('📋 سجل الأصول'!H155-IF('📋 سجل الأصول'!I155="",0,'📋 سجل الأصول'!I155)),('📋 سجل الأصول'!H155-IF('📋 سجل الأصول'!I155="",0,'📋 سجل الأصول'!I155))*'📋 سجل الأصول'!J155/365*MAX(0,MIN(EOMONTH(DATE(2026,6,1),0),IF('📋 سجل الأصول'!M155="",DATE(9999,12,31),'📋 سجل الأصول'!M155))-'📋 سجل الأصول'!G155+1))-MIN(('📋 سجل الأصول'!H155-IF('📋 سجل الأصول'!I155="",0,'📋 سجل الأصول'!I155)),('📋 سجل الأصول'!H155-IF('📋 سجل الأصول'!I155="",0,'📋 سجل الأصول'!I155))*'📋 سجل الأصول'!J155/365*MAX(0,MIN(EOMONTH(DATE(2026,6,1),-1),IF('📋 سجل الأصول'!M155="",DATE(9999,12,31),'📋 سجل الأصول'!M155))-'📋 سجل الأصول'!G155+1))),0))</f>
        <v/>
      </c>
      <c r="M155" s="25" t="str">
        <f>IF('📋 سجل الأصول'!C155="","",IFERROR(MAX(0,MIN(('📋 سجل الأصول'!H155-IF('📋 سجل الأصول'!I155="",0,'📋 سجل الأصول'!I155)),('📋 سجل الأصول'!H155-IF('📋 سجل الأصول'!I155="",0,'📋 سجل الأصول'!I155))*'📋 سجل الأصول'!J155/365*MAX(0,MIN(EOMONTH(DATE(2026,7,1),0),IF('📋 سجل الأصول'!M155="",DATE(9999,12,31),'📋 سجل الأصول'!M155))-'📋 سجل الأصول'!G155+1))-MIN(('📋 سجل الأصول'!H155-IF('📋 سجل الأصول'!I155="",0,'📋 سجل الأصول'!I155)),('📋 سجل الأصول'!H155-IF('📋 سجل الأصول'!I155="",0,'📋 سجل الأصول'!I155))*'📋 سجل الأصول'!J155/365*MAX(0,MIN(EOMONTH(DATE(2026,7,1),-1),IF('📋 سجل الأصول'!M155="",DATE(9999,12,31),'📋 سجل الأصول'!M155))-'📋 سجل الأصول'!G155+1))),0))</f>
        <v/>
      </c>
      <c r="N155" s="25" t="str">
        <f>IF('📋 سجل الأصول'!C155="","",IFERROR(MAX(0,MIN(('📋 سجل الأصول'!H155-IF('📋 سجل الأصول'!I155="",0,'📋 سجل الأصول'!I155)),('📋 سجل الأصول'!H155-IF('📋 سجل الأصول'!I155="",0,'📋 سجل الأصول'!I155))*'📋 سجل الأصول'!J155/365*MAX(0,MIN(EOMONTH(DATE(2026,8,1),0),IF('📋 سجل الأصول'!M155="",DATE(9999,12,31),'📋 سجل الأصول'!M155))-'📋 سجل الأصول'!G155+1))-MIN(('📋 سجل الأصول'!H155-IF('📋 سجل الأصول'!I155="",0,'📋 سجل الأصول'!I155)),('📋 سجل الأصول'!H155-IF('📋 سجل الأصول'!I155="",0,'📋 سجل الأصول'!I155))*'📋 سجل الأصول'!J155/365*MAX(0,MIN(EOMONTH(DATE(2026,8,1),-1),IF('📋 سجل الأصول'!M155="",DATE(9999,12,31),'📋 سجل الأصول'!M155))-'📋 سجل الأصول'!G155+1))),0))</f>
        <v/>
      </c>
      <c r="O155" s="25" t="str">
        <f>IF('📋 سجل الأصول'!C155="","",IFERROR(MAX(0,MIN(('📋 سجل الأصول'!H155-IF('📋 سجل الأصول'!I155="",0,'📋 سجل الأصول'!I155)),('📋 سجل الأصول'!H155-IF('📋 سجل الأصول'!I155="",0,'📋 سجل الأصول'!I155))*'📋 سجل الأصول'!J155/365*MAX(0,MIN(EOMONTH(DATE(2026,9,1),0),IF('📋 سجل الأصول'!M155="",DATE(9999,12,31),'📋 سجل الأصول'!M155))-'📋 سجل الأصول'!G155+1))-MIN(('📋 سجل الأصول'!H155-IF('📋 سجل الأصول'!I155="",0,'📋 سجل الأصول'!I155)),('📋 سجل الأصول'!H155-IF('📋 سجل الأصول'!I155="",0,'📋 سجل الأصول'!I155))*'📋 سجل الأصول'!J155/365*MAX(0,MIN(EOMONTH(DATE(2026,9,1),-1),IF('📋 سجل الأصول'!M155="",DATE(9999,12,31),'📋 سجل الأصول'!M155))-'📋 سجل الأصول'!G155+1))),0))</f>
        <v/>
      </c>
      <c r="P155" s="25" t="str">
        <f>IF('📋 سجل الأصول'!C155="","",IFERROR(MAX(0,MIN(('📋 سجل الأصول'!H155-IF('📋 سجل الأصول'!I155="",0,'📋 سجل الأصول'!I155)),('📋 سجل الأصول'!H155-IF('📋 سجل الأصول'!I155="",0,'📋 سجل الأصول'!I155))*'📋 سجل الأصول'!J155/365*MAX(0,MIN(EOMONTH(DATE(2026,10,1),0),IF('📋 سجل الأصول'!M155="",DATE(9999,12,31),'📋 سجل الأصول'!M155))-'📋 سجل الأصول'!G155+1))-MIN(('📋 سجل الأصول'!H155-IF('📋 سجل الأصول'!I155="",0,'📋 سجل الأصول'!I155)),('📋 سجل الأصول'!H155-IF('📋 سجل الأصول'!I155="",0,'📋 سجل الأصول'!I155))*'📋 سجل الأصول'!J155/365*MAX(0,MIN(EOMONTH(DATE(2026,10,1),-1),IF('📋 سجل الأصول'!M155="",DATE(9999,12,31),'📋 سجل الأصول'!M155))-'📋 سجل الأصول'!G155+1))),0))</f>
        <v/>
      </c>
      <c r="Q155" s="25" t="str">
        <f>IF('📋 سجل الأصول'!C155="","",IFERROR(MAX(0,MIN(('📋 سجل الأصول'!H155-IF('📋 سجل الأصول'!I155="",0,'📋 سجل الأصول'!I155)),('📋 سجل الأصول'!H155-IF('📋 سجل الأصول'!I155="",0,'📋 سجل الأصول'!I155))*'📋 سجل الأصول'!J155/365*MAX(0,MIN(EOMONTH(DATE(2026,11,1),0),IF('📋 سجل الأصول'!M155="",DATE(9999,12,31),'📋 سجل الأصول'!M155))-'📋 سجل الأصول'!G155+1))-MIN(('📋 سجل الأصول'!H155-IF('📋 سجل الأصول'!I155="",0,'📋 سجل الأصول'!I155)),('📋 سجل الأصول'!H155-IF('📋 سجل الأصول'!I155="",0,'📋 سجل الأصول'!I155))*'📋 سجل الأصول'!J155/365*MAX(0,MIN(EOMONTH(DATE(2026,11,1),-1),IF('📋 سجل الأصول'!M155="",DATE(9999,12,31),'📋 سجل الأصول'!M155))-'📋 سجل الأصول'!G155+1))),0))</f>
        <v/>
      </c>
      <c r="R155" s="25" t="str">
        <f>IF('📋 سجل الأصول'!C155="","",IFERROR(MAX(0,MIN(('📋 سجل الأصول'!H155-IF('📋 سجل الأصول'!I155="",0,'📋 سجل الأصول'!I155)),('📋 سجل الأصول'!H155-IF('📋 سجل الأصول'!I155="",0,'📋 سجل الأصول'!I155))*'📋 سجل الأصول'!J155/365*MAX(0,MIN(EOMONTH(DATE(2026,12,1),0),IF('📋 سجل الأصول'!M155="",DATE(9999,12,31),'📋 سجل الأصول'!M155))-'📋 سجل الأصول'!G155+1))-MIN(('📋 سجل الأصول'!H155-IF('📋 سجل الأصول'!I155="",0,'📋 سجل الأصول'!I155)),('📋 سجل الأصول'!H155-IF('📋 سجل الأصول'!I155="",0,'📋 سجل الأصول'!I155))*'📋 سجل الأصول'!J155/365*MAX(0,MIN(EOMONTH(DATE(2026,12,1),-1),IF('📋 سجل الأصول'!M155="",DATE(9999,12,31),'📋 سجل الأصول'!M155))-'📋 سجل الأصول'!G155+1))),0))</f>
        <v/>
      </c>
    </row>
    <row r="156" spans="1:18" ht="24.75" customHeight="1" x14ac:dyDescent="0.25">
      <c r="A156" s="26" t="str">
        <f>IF('📋 سجل الأصول'!C156="","",'📋 سجل الأصول'!A156)</f>
        <v/>
      </c>
      <c r="B156" s="26" t="str">
        <f>IF('📋 سجل الأصول'!C156="","",'📋 سجل الأصول'!B156)</f>
        <v/>
      </c>
      <c r="C156" s="38" t="str">
        <f>IF('📋 سجل الأصول'!C156="","",'📋 سجل الأصول'!C156)</f>
        <v/>
      </c>
      <c r="D156" s="26" t="str">
        <f>IF('📋 سجل الأصول'!C156="","",'📋 سجل الأصول'!E156)</f>
        <v/>
      </c>
      <c r="E156" s="39" t="str">
        <f>IF('📋 سجل الأصول'!C156="","",'📋 سجل الأصول'!G156)</f>
        <v/>
      </c>
      <c r="F156" s="33" t="str">
        <f>IF('📋 سجل الأصول'!C156="","",'📋 سجل الأصول'!H156)</f>
        <v/>
      </c>
      <c r="G156" s="33" t="str">
        <f>IF('📋 سجل الأصول'!C156="","",IFERROR(MAX(0,MIN(('📋 سجل الأصول'!H156-IF('📋 سجل الأصول'!I156="",0,'📋 سجل الأصول'!I156)),('📋 سجل الأصول'!H156-IF('📋 سجل الأصول'!I156="",0,'📋 سجل الأصول'!I156))*'📋 سجل الأصول'!J156/365*MAX(0,MIN(EOMONTH(DATE(2026,1,1),0),IF('📋 سجل الأصول'!M156="",DATE(9999,12,31),'📋 سجل الأصول'!M156))-'📋 سجل الأصول'!G156+1))-MIN(('📋 سجل الأصول'!H156-IF('📋 سجل الأصول'!I156="",0,'📋 سجل الأصول'!I156)),('📋 سجل الأصول'!H156-IF('📋 سجل الأصول'!I156="",0,'📋 سجل الأصول'!I156))*'📋 سجل الأصول'!J156/365*MAX(0,MIN(EOMONTH(DATE(2026,1,1),-1),IF('📋 سجل الأصول'!M156="",DATE(9999,12,31),'📋 سجل الأصول'!M156))-'📋 سجل الأصول'!G156+1))),0))</f>
        <v/>
      </c>
      <c r="H156" s="33" t="str">
        <f>IF('📋 سجل الأصول'!C156="","",IFERROR(MAX(0,MIN(('📋 سجل الأصول'!H156-IF('📋 سجل الأصول'!I156="",0,'📋 سجل الأصول'!I156)),('📋 سجل الأصول'!H156-IF('📋 سجل الأصول'!I156="",0,'📋 سجل الأصول'!I156))*'📋 سجل الأصول'!J156/365*MAX(0,MIN(EOMONTH(DATE(2026,2,1),0),IF('📋 سجل الأصول'!M156="",DATE(9999,12,31),'📋 سجل الأصول'!M156))-'📋 سجل الأصول'!G156+1))-MIN(('📋 سجل الأصول'!H156-IF('📋 سجل الأصول'!I156="",0,'📋 سجل الأصول'!I156)),('📋 سجل الأصول'!H156-IF('📋 سجل الأصول'!I156="",0,'📋 سجل الأصول'!I156))*'📋 سجل الأصول'!J156/365*MAX(0,MIN(EOMONTH(DATE(2026,2,1),-1),IF('📋 سجل الأصول'!M156="",DATE(9999,12,31),'📋 سجل الأصول'!M156))-'📋 سجل الأصول'!G156+1))),0))</f>
        <v/>
      </c>
      <c r="I156" s="33" t="str">
        <f>IF('📋 سجل الأصول'!C156="","",IFERROR(MAX(0,MIN(('📋 سجل الأصول'!H156-IF('📋 سجل الأصول'!I156="",0,'📋 سجل الأصول'!I156)),('📋 سجل الأصول'!H156-IF('📋 سجل الأصول'!I156="",0,'📋 سجل الأصول'!I156))*'📋 سجل الأصول'!J156/365*MAX(0,MIN(EOMONTH(DATE(2026,3,1),0),IF('📋 سجل الأصول'!M156="",DATE(9999,12,31),'📋 سجل الأصول'!M156))-'📋 سجل الأصول'!G156+1))-MIN(('📋 سجل الأصول'!H156-IF('📋 سجل الأصول'!I156="",0,'📋 سجل الأصول'!I156)),('📋 سجل الأصول'!H156-IF('📋 سجل الأصول'!I156="",0,'📋 سجل الأصول'!I156))*'📋 سجل الأصول'!J156/365*MAX(0,MIN(EOMONTH(DATE(2026,3,1),-1),IF('📋 سجل الأصول'!M156="",DATE(9999,12,31),'📋 سجل الأصول'!M156))-'📋 سجل الأصول'!G156+1))),0))</f>
        <v/>
      </c>
      <c r="J156" s="33" t="str">
        <f>IF('📋 سجل الأصول'!C156="","",IFERROR(MAX(0,MIN(('📋 سجل الأصول'!H156-IF('📋 سجل الأصول'!I156="",0,'📋 سجل الأصول'!I156)),('📋 سجل الأصول'!H156-IF('📋 سجل الأصول'!I156="",0,'📋 سجل الأصول'!I156))*'📋 سجل الأصول'!J156/365*MAX(0,MIN(EOMONTH(DATE(2026,4,1),0),IF('📋 سجل الأصول'!M156="",DATE(9999,12,31),'📋 سجل الأصول'!M156))-'📋 سجل الأصول'!G156+1))-MIN(('📋 سجل الأصول'!H156-IF('📋 سجل الأصول'!I156="",0,'📋 سجل الأصول'!I156)),('📋 سجل الأصول'!H156-IF('📋 سجل الأصول'!I156="",0,'📋 سجل الأصول'!I156))*'📋 سجل الأصول'!J156/365*MAX(0,MIN(EOMONTH(DATE(2026,4,1),-1),IF('📋 سجل الأصول'!M156="",DATE(9999,12,31),'📋 سجل الأصول'!M156))-'📋 سجل الأصول'!G156+1))),0))</f>
        <v/>
      </c>
      <c r="K156" s="33" t="str">
        <f>IF('📋 سجل الأصول'!C156="","",IFERROR(MAX(0,MIN(('📋 سجل الأصول'!H156-IF('📋 سجل الأصول'!I156="",0,'📋 سجل الأصول'!I156)),('📋 سجل الأصول'!H156-IF('📋 سجل الأصول'!I156="",0,'📋 سجل الأصول'!I156))*'📋 سجل الأصول'!J156/365*MAX(0,MIN(EOMONTH(DATE(2026,5,1),0),IF('📋 سجل الأصول'!M156="",DATE(9999,12,31),'📋 سجل الأصول'!M156))-'📋 سجل الأصول'!G156+1))-MIN(('📋 سجل الأصول'!H156-IF('📋 سجل الأصول'!I156="",0,'📋 سجل الأصول'!I156)),('📋 سجل الأصول'!H156-IF('📋 سجل الأصول'!I156="",0,'📋 سجل الأصول'!I156))*'📋 سجل الأصول'!J156/365*MAX(0,MIN(EOMONTH(DATE(2026,5,1),-1),IF('📋 سجل الأصول'!M156="",DATE(9999,12,31),'📋 سجل الأصول'!M156))-'📋 سجل الأصول'!G156+1))),0))</f>
        <v/>
      </c>
      <c r="L156" s="33" t="str">
        <f>IF('📋 سجل الأصول'!C156="","",IFERROR(MAX(0,MIN(('📋 سجل الأصول'!H156-IF('📋 سجل الأصول'!I156="",0,'📋 سجل الأصول'!I156)),('📋 سجل الأصول'!H156-IF('📋 سجل الأصول'!I156="",0,'📋 سجل الأصول'!I156))*'📋 سجل الأصول'!J156/365*MAX(0,MIN(EOMONTH(DATE(2026,6,1),0),IF('📋 سجل الأصول'!M156="",DATE(9999,12,31),'📋 سجل الأصول'!M156))-'📋 سجل الأصول'!G156+1))-MIN(('📋 سجل الأصول'!H156-IF('📋 سجل الأصول'!I156="",0,'📋 سجل الأصول'!I156)),('📋 سجل الأصول'!H156-IF('📋 سجل الأصول'!I156="",0,'📋 سجل الأصول'!I156))*'📋 سجل الأصول'!J156/365*MAX(0,MIN(EOMONTH(DATE(2026,6,1),-1),IF('📋 سجل الأصول'!M156="",DATE(9999,12,31),'📋 سجل الأصول'!M156))-'📋 سجل الأصول'!G156+1))),0))</f>
        <v/>
      </c>
      <c r="M156" s="33" t="str">
        <f>IF('📋 سجل الأصول'!C156="","",IFERROR(MAX(0,MIN(('📋 سجل الأصول'!H156-IF('📋 سجل الأصول'!I156="",0,'📋 سجل الأصول'!I156)),('📋 سجل الأصول'!H156-IF('📋 سجل الأصول'!I156="",0,'📋 سجل الأصول'!I156))*'📋 سجل الأصول'!J156/365*MAX(0,MIN(EOMONTH(DATE(2026,7,1),0),IF('📋 سجل الأصول'!M156="",DATE(9999,12,31),'📋 سجل الأصول'!M156))-'📋 سجل الأصول'!G156+1))-MIN(('📋 سجل الأصول'!H156-IF('📋 سجل الأصول'!I156="",0,'📋 سجل الأصول'!I156)),('📋 سجل الأصول'!H156-IF('📋 سجل الأصول'!I156="",0,'📋 سجل الأصول'!I156))*'📋 سجل الأصول'!J156/365*MAX(0,MIN(EOMONTH(DATE(2026,7,1),-1),IF('📋 سجل الأصول'!M156="",DATE(9999,12,31),'📋 سجل الأصول'!M156))-'📋 سجل الأصول'!G156+1))),0))</f>
        <v/>
      </c>
      <c r="N156" s="33" t="str">
        <f>IF('📋 سجل الأصول'!C156="","",IFERROR(MAX(0,MIN(('📋 سجل الأصول'!H156-IF('📋 سجل الأصول'!I156="",0,'📋 سجل الأصول'!I156)),('📋 سجل الأصول'!H156-IF('📋 سجل الأصول'!I156="",0,'📋 سجل الأصول'!I156))*'📋 سجل الأصول'!J156/365*MAX(0,MIN(EOMONTH(DATE(2026,8,1),0),IF('📋 سجل الأصول'!M156="",DATE(9999,12,31),'📋 سجل الأصول'!M156))-'📋 سجل الأصول'!G156+1))-MIN(('📋 سجل الأصول'!H156-IF('📋 سجل الأصول'!I156="",0,'📋 سجل الأصول'!I156)),('📋 سجل الأصول'!H156-IF('📋 سجل الأصول'!I156="",0,'📋 سجل الأصول'!I156))*'📋 سجل الأصول'!J156/365*MAX(0,MIN(EOMONTH(DATE(2026,8,1),-1),IF('📋 سجل الأصول'!M156="",DATE(9999,12,31),'📋 سجل الأصول'!M156))-'📋 سجل الأصول'!G156+1))),0))</f>
        <v/>
      </c>
      <c r="O156" s="33" t="str">
        <f>IF('📋 سجل الأصول'!C156="","",IFERROR(MAX(0,MIN(('📋 سجل الأصول'!H156-IF('📋 سجل الأصول'!I156="",0,'📋 سجل الأصول'!I156)),('📋 سجل الأصول'!H156-IF('📋 سجل الأصول'!I156="",0,'📋 سجل الأصول'!I156))*'📋 سجل الأصول'!J156/365*MAX(0,MIN(EOMONTH(DATE(2026,9,1),0),IF('📋 سجل الأصول'!M156="",DATE(9999,12,31),'📋 سجل الأصول'!M156))-'📋 سجل الأصول'!G156+1))-MIN(('📋 سجل الأصول'!H156-IF('📋 سجل الأصول'!I156="",0,'📋 سجل الأصول'!I156)),('📋 سجل الأصول'!H156-IF('📋 سجل الأصول'!I156="",0,'📋 سجل الأصول'!I156))*'📋 سجل الأصول'!J156/365*MAX(0,MIN(EOMONTH(DATE(2026,9,1),-1),IF('📋 سجل الأصول'!M156="",DATE(9999,12,31),'📋 سجل الأصول'!M156))-'📋 سجل الأصول'!G156+1))),0))</f>
        <v/>
      </c>
      <c r="P156" s="33" t="str">
        <f>IF('📋 سجل الأصول'!C156="","",IFERROR(MAX(0,MIN(('📋 سجل الأصول'!H156-IF('📋 سجل الأصول'!I156="",0,'📋 سجل الأصول'!I156)),('📋 سجل الأصول'!H156-IF('📋 سجل الأصول'!I156="",0,'📋 سجل الأصول'!I156))*'📋 سجل الأصول'!J156/365*MAX(0,MIN(EOMONTH(DATE(2026,10,1),0),IF('📋 سجل الأصول'!M156="",DATE(9999,12,31),'📋 سجل الأصول'!M156))-'📋 سجل الأصول'!G156+1))-MIN(('📋 سجل الأصول'!H156-IF('📋 سجل الأصول'!I156="",0,'📋 سجل الأصول'!I156)),('📋 سجل الأصول'!H156-IF('📋 سجل الأصول'!I156="",0,'📋 سجل الأصول'!I156))*'📋 سجل الأصول'!J156/365*MAX(0,MIN(EOMONTH(DATE(2026,10,1),-1),IF('📋 سجل الأصول'!M156="",DATE(9999,12,31),'📋 سجل الأصول'!M156))-'📋 سجل الأصول'!G156+1))),0))</f>
        <v/>
      </c>
      <c r="Q156" s="33" t="str">
        <f>IF('📋 سجل الأصول'!C156="","",IFERROR(MAX(0,MIN(('📋 سجل الأصول'!H156-IF('📋 سجل الأصول'!I156="",0,'📋 سجل الأصول'!I156)),('📋 سجل الأصول'!H156-IF('📋 سجل الأصول'!I156="",0,'📋 سجل الأصول'!I156))*'📋 سجل الأصول'!J156/365*MAX(0,MIN(EOMONTH(DATE(2026,11,1),0),IF('📋 سجل الأصول'!M156="",DATE(9999,12,31),'📋 سجل الأصول'!M156))-'📋 سجل الأصول'!G156+1))-MIN(('📋 سجل الأصول'!H156-IF('📋 سجل الأصول'!I156="",0,'📋 سجل الأصول'!I156)),('📋 سجل الأصول'!H156-IF('📋 سجل الأصول'!I156="",0,'📋 سجل الأصول'!I156))*'📋 سجل الأصول'!J156/365*MAX(0,MIN(EOMONTH(DATE(2026,11,1),-1),IF('📋 سجل الأصول'!M156="",DATE(9999,12,31),'📋 سجل الأصول'!M156))-'📋 سجل الأصول'!G156+1))),0))</f>
        <v/>
      </c>
      <c r="R156" s="33" t="str">
        <f>IF('📋 سجل الأصول'!C156="","",IFERROR(MAX(0,MIN(('📋 سجل الأصول'!H156-IF('📋 سجل الأصول'!I156="",0,'📋 سجل الأصول'!I156)),('📋 سجل الأصول'!H156-IF('📋 سجل الأصول'!I156="",0,'📋 سجل الأصول'!I156))*'📋 سجل الأصول'!J156/365*MAX(0,MIN(EOMONTH(DATE(2026,12,1),0),IF('📋 سجل الأصول'!M156="",DATE(9999,12,31),'📋 سجل الأصول'!M156))-'📋 سجل الأصول'!G156+1))-MIN(('📋 سجل الأصول'!H156-IF('📋 سجل الأصول'!I156="",0,'📋 سجل الأصول'!I156)),('📋 سجل الأصول'!H156-IF('📋 سجل الأصول'!I156="",0,'📋 سجل الأصول'!I156))*'📋 سجل الأصول'!J156/365*MAX(0,MIN(EOMONTH(DATE(2026,12,1),-1),IF('📋 سجل الأصول'!M156="",DATE(9999,12,31),'📋 سجل الأصول'!M156))-'📋 سجل الأصول'!G156+1))),0))</f>
        <v/>
      </c>
    </row>
    <row r="157" spans="1:18" ht="24.75" customHeight="1" x14ac:dyDescent="0.25">
      <c r="A157" s="18" t="str">
        <f>IF('📋 سجل الأصول'!C157="","",'📋 سجل الأصول'!A157)</f>
        <v/>
      </c>
      <c r="B157" s="18" t="str">
        <f>IF('📋 سجل الأصول'!C157="","",'📋 سجل الأصول'!B157)</f>
        <v/>
      </c>
      <c r="C157" s="36" t="str">
        <f>IF('📋 سجل الأصول'!C157="","",'📋 سجل الأصول'!C157)</f>
        <v/>
      </c>
      <c r="D157" s="18" t="str">
        <f>IF('📋 سجل الأصول'!C157="","",'📋 سجل الأصول'!E157)</f>
        <v/>
      </c>
      <c r="E157" s="37" t="str">
        <f>IF('📋 سجل الأصول'!C157="","",'📋 سجل الأصول'!G157)</f>
        <v/>
      </c>
      <c r="F157" s="25" t="str">
        <f>IF('📋 سجل الأصول'!C157="","",'📋 سجل الأصول'!H157)</f>
        <v/>
      </c>
      <c r="G157" s="25" t="str">
        <f>IF('📋 سجل الأصول'!C157="","",IFERROR(MAX(0,MIN(('📋 سجل الأصول'!H157-IF('📋 سجل الأصول'!I157="",0,'📋 سجل الأصول'!I157)),('📋 سجل الأصول'!H157-IF('📋 سجل الأصول'!I157="",0,'📋 سجل الأصول'!I157))*'📋 سجل الأصول'!J157/365*MAX(0,MIN(EOMONTH(DATE(2026,1,1),0),IF('📋 سجل الأصول'!M157="",DATE(9999,12,31),'📋 سجل الأصول'!M157))-'📋 سجل الأصول'!G157+1))-MIN(('📋 سجل الأصول'!H157-IF('📋 سجل الأصول'!I157="",0,'📋 سجل الأصول'!I157)),('📋 سجل الأصول'!H157-IF('📋 سجل الأصول'!I157="",0,'📋 سجل الأصول'!I157))*'📋 سجل الأصول'!J157/365*MAX(0,MIN(EOMONTH(DATE(2026,1,1),-1),IF('📋 سجل الأصول'!M157="",DATE(9999,12,31),'📋 سجل الأصول'!M157))-'📋 سجل الأصول'!G157+1))),0))</f>
        <v/>
      </c>
      <c r="H157" s="25" t="str">
        <f>IF('📋 سجل الأصول'!C157="","",IFERROR(MAX(0,MIN(('📋 سجل الأصول'!H157-IF('📋 سجل الأصول'!I157="",0,'📋 سجل الأصول'!I157)),('📋 سجل الأصول'!H157-IF('📋 سجل الأصول'!I157="",0,'📋 سجل الأصول'!I157))*'📋 سجل الأصول'!J157/365*MAX(0,MIN(EOMONTH(DATE(2026,2,1),0),IF('📋 سجل الأصول'!M157="",DATE(9999,12,31),'📋 سجل الأصول'!M157))-'📋 سجل الأصول'!G157+1))-MIN(('📋 سجل الأصول'!H157-IF('📋 سجل الأصول'!I157="",0,'📋 سجل الأصول'!I157)),('📋 سجل الأصول'!H157-IF('📋 سجل الأصول'!I157="",0,'📋 سجل الأصول'!I157))*'📋 سجل الأصول'!J157/365*MAX(0,MIN(EOMONTH(DATE(2026,2,1),-1),IF('📋 سجل الأصول'!M157="",DATE(9999,12,31),'📋 سجل الأصول'!M157))-'📋 سجل الأصول'!G157+1))),0))</f>
        <v/>
      </c>
      <c r="I157" s="25" t="str">
        <f>IF('📋 سجل الأصول'!C157="","",IFERROR(MAX(0,MIN(('📋 سجل الأصول'!H157-IF('📋 سجل الأصول'!I157="",0,'📋 سجل الأصول'!I157)),('📋 سجل الأصول'!H157-IF('📋 سجل الأصول'!I157="",0,'📋 سجل الأصول'!I157))*'📋 سجل الأصول'!J157/365*MAX(0,MIN(EOMONTH(DATE(2026,3,1),0),IF('📋 سجل الأصول'!M157="",DATE(9999,12,31),'📋 سجل الأصول'!M157))-'📋 سجل الأصول'!G157+1))-MIN(('📋 سجل الأصول'!H157-IF('📋 سجل الأصول'!I157="",0,'📋 سجل الأصول'!I157)),('📋 سجل الأصول'!H157-IF('📋 سجل الأصول'!I157="",0,'📋 سجل الأصول'!I157))*'📋 سجل الأصول'!J157/365*MAX(0,MIN(EOMONTH(DATE(2026,3,1),-1),IF('📋 سجل الأصول'!M157="",DATE(9999,12,31),'📋 سجل الأصول'!M157))-'📋 سجل الأصول'!G157+1))),0))</f>
        <v/>
      </c>
      <c r="J157" s="25" t="str">
        <f>IF('📋 سجل الأصول'!C157="","",IFERROR(MAX(0,MIN(('📋 سجل الأصول'!H157-IF('📋 سجل الأصول'!I157="",0,'📋 سجل الأصول'!I157)),('📋 سجل الأصول'!H157-IF('📋 سجل الأصول'!I157="",0,'📋 سجل الأصول'!I157))*'📋 سجل الأصول'!J157/365*MAX(0,MIN(EOMONTH(DATE(2026,4,1),0),IF('📋 سجل الأصول'!M157="",DATE(9999,12,31),'📋 سجل الأصول'!M157))-'📋 سجل الأصول'!G157+1))-MIN(('📋 سجل الأصول'!H157-IF('📋 سجل الأصول'!I157="",0,'📋 سجل الأصول'!I157)),('📋 سجل الأصول'!H157-IF('📋 سجل الأصول'!I157="",0,'📋 سجل الأصول'!I157))*'📋 سجل الأصول'!J157/365*MAX(0,MIN(EOMONTH(DATE(2026,4,1),-1),IF('📋 سجل الأصول'!M157="",DATE(9999,12,31),'📋 سجل الأصول'!M157))-'📋 سجل الأصول'!G157+1))),0))</f>
        <v/>
      </c>
      <c r="K157" s="25" t="str">
        <f>IF('📋 سجل الأصول'!C157="","",IFERROR(MAX(0,MIN(('📋 سجل الأصول'!H157-IF('📋 سجل الأصول'!I157="",0,'📋 سجل الأصول'!I157)),('📋 سجل الأصول'!H157-IF('📋 سجل الأصول'!I157="",0,'📋 سجل الأصول'!I157))*'📋 سجل الأصول'!J157/365*MAX(0,MIN(EOMONTH(DATE(2026,5,1),0),IF('📋 سجل الأصول'!M157="",DATE(9999,12,31),'📋 سجل الأصول'!M157))-'📋 سجل الأصول'!G157+1))-MIN(('📋 سجل الأصول'!H157-IF('📋 سجل الأصول'!I157="",0,'📋 سجل الأصول'!I157)),('📋 سجل الأصول'!H157-IF('📋 سجل الأصول'!I157="",0,'📋 سجل الأصول'!I157))*'📋 سجل الأصول'!J157/365*MAX(0,MIN(EOMONTH(DATE(2026,5,1),-1),IF('📋 سجل الأصول'!M157="",DATE(9999,12,31),'📋 سجل الأصول'!M157))-'📋 سجل الأصول'!G157+1))),0))</f>
        <v/>
      </c>
      <c r="L157" s="25" t="str">
        <f>IF('📋 سجل الأصول'!C157="","",IFERROR(MAX(0,MIN(('📋 سجل الأصول'!H157-IF('📋 سجل الأصول'!I157="",0,'📋 سجل الأصول'!I157)),('📋 سجل الأصول'!H157-IF('📋 سجل الأصول'!I157="",0,'📋 سجل الأصول'!I157))*'📋 سجل الأصول'!J157/365*MAX(0,MIN(EOMONTH(DATE(2026,6,1),0),IF('📋 سجل الأصول'!M157="",DATE(9999,12,31),'📋 سجل الأصول'!M157))-'📋 سجل الأصول'!G157+1))-MIN(('📋 سجل الأصول'!H157-IF('📋 سجل الأصول'!I157="",0,'📋 سجل الأصول'!I157)),('📋 سجل الأصول'!H157-IF('📋 سجل الأصول'!I157="",0,'📋 سجل الأصول'!I157))*'📋 سجل الأصول'!J157/365*MAX(0,MIN(EOMONTH(DATE(2026,6,1),-1),IF('📋 سجل الأصول'!M157="",DATE(9999,12,31),'📋 سجل الأصول'!M157))-'📋 سجل الأصول'!G157+1))),0))</f>
        <v/>
      </c>
      <c r="M157" s="25" t="str">
        <f>IF('📋 سجل الأصول'!C157="","",IFERROR(MAX(0,MIN(('📋 سجل الأصول'!H157-IF('📋 سجل الأصول'!I157="",0,'📋 سجل الأصول'!I157)),('📋 سجل الأصول'!H157-IF('📋 سجل الأصول'!I157="",0,'📋 سجل الأصول'!I157))*'📋 سجل الأصول'!J157/365*MAX(0,MIN(EOMONTH(DATE(2026,7,1),0),IF('📋 سجل الأصول'!M157="",DATE(9999,12,31),'📋 سجل الأصول'!M157))-'📋 سجل الأصول'!G157+1))-MIN(('📋 سجل الأصول'!H157-IF('📋 سجل الأصول'!I157="",0,'📋 سجل الأصول'!I157)),('📋 سجل الأصول'!H157-IF('📋 سجل الأصول'!I157="",0,'📋 سجل الأصول'!I157))*'📋 سجل الأصول'!J157/365*MAX(0,MIN(EOMONTH(DATE(2026,7,1),-1),IF('📋 سجل الأصول'!M157="",DATE(9999,12,31),'📋 سجل الأصول'!M157))-'📋 سجل الأصول'!G157+1))),0))</f>
        <v/>
      </c>
      <c r="N157" s="25" t="str">
        <f>IF('📋 سجل الأصول'!C157="","",IFERROR(MAX(0,MIN(('📋 سجل الأصول'!H157-IF('📋 سجل الأصول'!I157="",0,'📋 سجل الأصول'!I157)),('📋 سجل الأصول'!H157-IF('📋 سجل الأصول'!I157="",0,'📋 سجل الأصول'!I157))*'📋 سجل الأصول'!J157/365*MAX(0,MIN(EOMONTH(DATE(2026,8,1),0),IF('📋 سجل الأصول'!M157="",DATE(9999,12,31),'📋 سجل الأصول'!M157))-'📋 سجل الأصول'!G157+1))-MIN(('📋 سجل الأصول'!H157-IF('📋 سجل الأصول'!I157="",0,'📋 سجل الأصول'!I157)),('📋 سجل الأصول'!H157-IF('📋 سجل الأصول'!I157="",0,'📋 سجل الأصول'!I157))*'📋 سجل الأصول'!J157/365*MAX(0,MIN(EOMONTH(DATE(2026,8,1),-1),IF('📋 سجل الأصول'!M157="",DATE(9999,12,31),'📋 سجل الأصول'!M157))-'📋 سجل الأصول'!G157+1))),0))</f>
        <v/>
      </c>
      <c r="O157" s="25" t="str">
        <f>IF('📋 سجل الأصول'!C157="","",IFERROR(MAX(0,MIN(('📋 سجل الأصول'!H157-IF('📋 سجل الأصول'!I157="",0,'📋 سجل الأصول'!I157)),('📋 سجل الأصول'!H157-IF('📋 سجل الأصول'!I157="",0,'📋 سجل الأصول'!I157))*'📋 سجل الأصول'!J157/365*MAX(0,MIN(EOMONTH(DATE(2026,9,1),0),IF('📋 سجل الأصول'!M157="",DATE(9999,12,31),'📋 سجل الأصول'!M157))-'📋 سجل الأصول'!G157+1))-MIN(('📋 سجل الأصول'!H157-IF('📋 سجل الأصول'!I157="",0,'📋 سجل الأصول'!I157)),('📋 سجل الأصول'!H157-IF('📋 سجل الأصول'!I157="",0,'📋 سجل الأصول'!I157))*'📋 سجل الأصول'!J157/365*MAX(0,MIN(EOMONTH(DATE(2026,9,1),-1),IF('📋 سجل الأصول'!M157="",DATE(9999,12,31),'📋 سجل الأصول'!M157))-'📋 سجل الأصول'!G157+1))),0))</f>
        <v/>
      </c>
      <c r="P157" s="25" t="str">
        <f>IF('📋 سجل الأصول'!C157="","",IFERROR(MAX(0,MIN(('📋 سجل الأصول'!H157-IF('📋 سجل الأصول'!I157="",0,'📋 سجل الأصول'!I157)),('📋 سجل الأصول'!H157-IF('📋 سجل الأصول'!I157="",0,'📋 سجل الأصول'!I157))*'📋 سجل الأصول'!J157/365*MAX(0,MIN(EOMONTH(DATE(2026,10,1),0),IF('📋 سجل الأصول'!M157="",DATE(9999,12,31),'📋 سجل الأصول'!M157))-'📋 سجل الأصول'!G157+1))-MIN(('📋 سجل الأصول'!H157-IF('📋 سجل الأصول'!I157="",0,'📋 سجل الأصول'!I157)),('📋 سجل الأصول'!H157-IF('📋 سجل الأصول'!I157="",0,'📋 سجل الأصول'!I157))*'📋 سجل الأصول'!J157/365*MAX(0,MIN(EOMONTH(DATE(2026,10,1),-1),IF('📋 سجل الأصول'!M157="",DATE(9999,12,31),'📋 سجل الأصول'!M157))-'📋 سجل الأصول'!G157+1))),0))</f>
        <v/>
      </c>
      <c r="Q157" s="25" t="str">
        <f>IF('📋 سجل الأصول'!C157="","",IFERROR(MAX(0,MIN(('📋 سجل الأصول'!H157-IF('📋 سجل الأصول'!I157="",0,'📋 سجل الأصول'!I157)),('📋 سجل الأصول'!H157-IF('📋 سجل الأصول'!I157="",0,'📋 سجل الأصول'!I157))*'📋 سجل الأصول'!J157/365*MAX(0,MIN(EOMONTH(DATE(2026,11,1),0),IF('📋 سجل الأصول'!M157="",DATE(9999,12,31),'📋 سجل الأصول'!M157))-'📋 سجل الأصول'!G157+1))-MIN(('📋 سجل الأصول'!H157-IF('📋 سجل الأصول'!I157="",0,'📋 سجل الأصول'!I157)),('📋 سجل الأصول'!H157-IF('📋 سجل الأصول'!I157="",0,'📋 سجل الأصول'!I157))*'📋 سجل الأصول'!J157/365*MAX(0,MIN(EOMONTH(DATE(2026,11,1),-1),IF('📋 سجل الأصول'!M157="",DATE(9999,12,31),'📋 سجل الأصول'!M157))-'📋 سجل الأصول'!G157+1))),0))</f>
        <v/>
      </c>
      <c r="R157" s="25" t="str">
        <f>IF('📋 سجل الأصول'!C157="","",IFERROR(MAX(0,MIN(('📋 سجل الأصول'!H157-IF('📋 سجل الأصول'!I157="",0,'📋 سجل الأصول'!I157)),('📋 سجل الأصول'!H157-IF('📋 سجل الأصول'!I157="",0,'📋 سجل الأصول'!I157))*'📋 سجل الأصول'!J157/365*MAX(0,MIN(EOMONTH(DATE(2026,12,1),0),IF('📋 سجل الأصول'!M157="",DATE(9999,12,31),'📋 سجل الأصول'!M157))-'📋 سجل الأصول'!G157+1))-MIN(('📋 سجل الأصول'!H157-IF('📋 سجل الأصول'!I157="",0,'📋 سجل الأصول'!I157)),('📋 سجل الأصول'!H157-IF('📋 سجل الأصول'!I157="",0,'📋 سجل الأصول'!I157))*'📋 سجل الأصول'!J157/365*MAX(0,MIN(EOMONTH(DATE(2026,12,1),-1),IF('📋 سجل الأصول'!M157="",DATE(9999,12,31),'📋 سجل الأصول'!M157))-'📋 سجل الأصول'!G157+1))),0))</f>
        <v/>
      </c>
    </row>
    <row r="158" spans="1:18" ht="24.75" customHeight="1" x14ac:dyDescent="0.25">
      <c r="A158" s="26" t="str">
        <f>IF('📋 سجل الأصول'!C158="","",'📋 سجل الأصول'!A158)</f>
        <v/>
      </c>
      <c r="B158" s="26" t="str">
        <f>IF('📋 سجل الأصول'!C158="","",'📋 سجل الأصول'!B158)</f>
        <v/>
      </c>
      <c r="C158" s="38" t="str">
        <f>IF('📋 سجل الأصول'!C158="","",'📋 سجل الأصول'!C158)</f>
        <v/>
      </c>
      <c r="D158" s="26" t="str">
        <f>IF('📋 سجل الأصول'!C158="","",'📋 سجل الأصول'!E158)</f>
        <v/>
      </c>
      <c r="E158" s="39" t="str">
        <f>IF('📋 سجل الأصول'!C158="","",'📋 سجل الأصول'!G158)</f>
        <v/>
      </c>
      <c r="F158" s="33" t="str">
        <f>IF('📋 سجل الأصول'!C158="","",'📋 سجل الأصول'!H158)</f>
        <v/>
      </c>
      <c r="G158" s="33" t="str">
        <f>IF('📋 سجل الأصول'!C158="","",IFERROR(MAX(0,MIN(('📋 سجل الأصول'!H158-IF('📋 سجل الأصول'!I158="",0,'📋 سجل الأصول'!I158)),('📋 سجل الأصول'!H158-IF('📋 سجل الأصول'!I158="",0,'📋 سجل الأصول'!I158))*'📋 سجل الأصول'!J158/365*MAX(0,MIN(EOMONTH(DATE(2026,1,1),0),IF('📋 سجل الأصول'!M158="",DATE(9999,12,31),'📋 سجل الأصول'!M158))-'📋 سجل الأصول'!G158+1))-MIN(('📋 سجل الأصول'!H158-IF('📋 سجل الأصول'!I158="",0,'📋 سجل الأصول'!I158)),('📋 سجل الأصول'!H158-IF('📋 سجل الأصول'!I158="",0,'📋 سجل الأصول'!I158))*'📋 سجل الأصول'!J158/365*MAX(0,MIN(EOMONTH(DATE(2026,1,1),-1),IF('📋 سجل الأصول'!M158="",DATE(9999,12,31),'📋 سجل الأصول'!M158))-'📋 سجل الأصول'!G158+1))),0))</f>
        <v/>
      </c>
      <c r="H158" s="33" t="str">
        <f>IF('📋 سجل الأصول'!C158="","",IFERROR(MAX(0,MIN(('📋 سجل الأصول'!H158-IF('📋 سجل الأصول'!I158="",0,'📋 سجل الأصول'!I158)),('📋 سجل الأصول'!H158-IF('📋 سجل الأصول'!I158="",0,'📋 سجل الأصول'!I158))*'📋 سجل الأصول'!J158/365*MAX(0,MIN(EOMONTH(DATE(2026,2,1),0),IF('📋 سجل الأصول'!M158="",DATE(9999,12,31),'📋 سجل الأصول'!M158))-'📋 سجل الأصول'!G158+1))-MIN(('📋 سجل الأصول'!H158-IF('📋 سجل الأصول'!I158="",0,'📋 سجل الأصول'!I158)),('📋 سجل الأصول'!H158-IF('📋 سجل الأصول'!I158="",0,'📋 سجل الأصول'!I158))*'📋 سجل الأصول'!J158/365*MAX(0,MIN(EOMONTH(DATE(2026,2,1),-1),IF('📋 سجل الأصول'!M158="",DATE(9999,12,31),'📋 سجل الأصول'!M158))-'📋 سجل الأصول'!G158+1))),0))</f>
        <v/>
      </c>
      <c r="I158" s="33" t="str">
        <f>IF('📋 سجل الأصول'!C158="","",IFERROR(MAX(0,MIN(('📋 سجل الأصول'!H158-IF('📋 سجل الأصول'!I158="",0,'📋 سجل الأصول'!I158)),('📋 سجل الأصول'!H158-IF('📋 سجل الأصول'!I158="",0,'📋 سجل الأصول'!I158))*'📋 سجل الأصول'!J158/365*MAX(0,MIN(EOMONTH(DATE(2026,3,1),0),IF('📋 سجل الأصول'!M158="",DATE(9999,12,31),'📋 سجل الأصول'!M158))-'📋 سجل الأصول'!G158+1))-MIN(('📋 سجل الأصول'!H158-IF('📋 سجل الأصول'!I158="",0,'📋 سجل الأصول'!I158)),('📋 سجل الأصول'!H158-IF('📋 سجل الأصول'!I158="",0,'📋 سجل الأصول'!I158))*'📋 سجل الأصول'!J158/365*MAX(0,MIN(EOMONTH(DATE(2026,3,1),-1),IF('📋 سجل الأصول'!M158="",DATE(9999,12,31),'📋 سجل الأصول'!M158))-'📋 سجل الأصول'!G158+1))),0))</f>
        <v/>
      </c>
      <c r="J158" s="33" t="str">
        <f>IF('📋 سجل الأصول'!C158="","",IFERROR(MAX(0,MIN(('📋 سجل الأصول'!H158-IF('📋 سجل الأصول'!I158="",0,'📋 سجل الأصول'!I158)),('📋 سجل الأصول'!H158-IF('📋 سجل الأصول'!I158="",0,'📋 سجل الأصول'!I158))*'📋 سجل الأصول'!J158/365*MAX(0,MIN(EOMONTH(DATE(2026,4,1),0),IF('📋 سجل الأصول'!M158="",DATE(9999,12,31),'📋 سجل الأصول'!M158))-'📋 سجل الأصول'!G158+1))-MIN(('📋 سجل الأصول'!H158-IF('📋 سجل الأصول'!I158="",0,'📋 سجل الأصول'!I158)),('📋 سجل الأصول'!H158-IF('📋 سجل الأصول'!I158="",0,'📋 سجل الأصول'!I158))*'📋 سجل الأصول'!J158/365*MAX(0,MIN(EOMONTH(DATE(2026,4,1),-1),IF('📋 سجل الأصول'!M158="",DATE(9999,12,31),'📋 سجل الأصول'!M158))-'📋 سجل الأصول'!G158+1))),0))</f>
        <v/>
      </c>
      <c r="K158" s="33" t="str">
        <f>IF('📋 سجل الأصول'!C158="","",IFERROR(MAX(0,MIN(('📋 سجل الأصول'!H158-IF('📋 سجل الأصول'!I158="",0,'📋 سجل الأصول'!I158)),('📋 سجل الأصول'!H158-IF('📋 سجل الأصول'!I158="",0,'📋 سجل الأصول'!I158))*'📋 سجل الأصول'!J158/365*MAX(0,MIN(EOMONTH(DATE(2026,5,1),0),IF('📋 سجل الأصول'!M158="",DATE(9999,12,31),'📋 سجل الأصول'!M158))-'📋 سجل الأصول'!G158+1))-MIN(('📋 سجل الأصول'!H158-IF('📋 سجل الأصول'!I158="",0,'📋 سجل الأصول'!I158)),('📋 سجل الأصول'!H158-IF('📋 سجل الأصول'!I158="",0,'📋 سجل الأصول'!I158))*'📋 سجل الأصول'!J158/365*MAX(0,MIN(EOMONTH(DATE(2026,5,1),-1),IF('📋 سجل الأصول'!M158="",DATE(9999,12,31),'📋 سجل الأصول'!M158))-'📋 سجل الأصول'!G158+1))),0))</f>
        <v/>
      </c>
      <c r="L158" s="33" t="str">
        <f>IF('📋 سجل الأصول'!C158="","",IFERROR(MAX(0,MIN(('📋 سجل الأصول'!H158-IF('📋 سجل الأصول'!I158="",0,'📋 سجل الأصول'!I158)),('📋 سجل الأصول'!H158-IF('📋 سجل الأصول'!I158="",0,'📋 سجل الأصول'!I158))*'📋 سجل الأصول'!J158/365*MAX(0,MIN(EOMONTH(DATE(2026,6,1),0),IF('📋 سجل الأصول'!M158="",DATE(9999,12,31),'📋 سجل الأصول'!M158))-'📋 سجل الأصول'!G158+1))-MIN(('📋 سجل الأصول'!H158-IF('📋 سجل الأصول'!I158="",0,'📋 سجل الأصول'!I158)),('📋 سجل الأصول'!H158-IF('📋 سجل الأصول'!I158="",0,'📋 سجل الأصول'!I158))*'📋 سجل الأصول'!J158/365*MAX(0,MIN(EOMONTH(DATE(2026,6,1),-1),IF('📋 سجل الأصول'!M158="",DATE(9999,12,31),'📋 سجل الأصول'!M158))-'📋 سجل الأصول'!G158+1))),0))</f>
        <v/>
      </c>
      <c r="M158" s="33" t="str">
        <f>IF('📋 سجل الأصول'!C158="","",IFERROR(MAX(0,MIN(('📋 سجل الأصول'!H158-IF('📋 سجل الأصول'!I158="",0,'📋 سجل الأصول'!I158)),('📋 سجل الأصول'!H158-IF('📋 سجل الأصول'!I158="",0,'📋 سجل الأصول'!I158))*'📋 سجل الأصول'!J158/365*MAX(0,MIN(EOMONTH(DATE(2026,7,1),0),IF('📋 سجل الأصول'!M158="",DATE(9999,12,31),'📋 سجل الأصول'!M158))-'📋 سجل الأصول'!G158+1))-MIN(('📋 سجل الأصول'!H158-IF('📋 سجل الأصول'!I158="",0,'📋 سجل الأصول'!I158)),('📋 سجل الأصول'!H158-IF('📋 سجل الأصول'!I158="",0,'📋 سجل الأصول'!I158))*'📋 سجل الأصول'!J158/365*MAX(0,MIN(EOMONTH(DATE(2026,7,1),-1),IF('📋 سجل الأصول'!M158="",DATE(9999,12,31),'📋 سجل الأصول'!M158))-'📋 سجل الأصول'!G158+1))),0))</f>
        <v/>
      </c>
      <c r="N158" s="33" t="str">
        <f>IF('📋 سجل الأصول'!C158="","",IFERROR(MAX(0,MIN(('📋 سجل الأصول'!H158-IF('📋 سجل الأصول'!I158="",0,'📋 سجل الأصول'!I158)),('📋 سجل الأصول'!H158-IF('📋 سجل الأصول'!I158="",0,'📋 سجل الأصول'!I158))*'📋 سجل الأصول'!J158/365*MAX(0,MIN(EOMONTH(DATE(2026,8,1),0),IF('📋 سجل الأصول'!M158="",DATE(9999,12,31),'📋 سجل الأصول'!M158))-'📋 سجل الأصول'!G158+1))-MIN(('📋 سجل الأصول'!H158-IF('📋 سجل الأصول'!I158="",0,'📋 سجل الأصول'!I158)),('📋 سجل الأصول'!H158-IF('📋 سجل الأصول'!I158="",0,'📋 سجل الأصول'!I158))*'📋 سجل الأصول'!J158/365*MAX(0,MIN(EOMONTH(DATE(2026,8,1),-1),IF('📋 سجل الأصول'!M158="",DATE(9999,12,31),'📋 سجل الأصول'!M158))-'📋 سجل الأصول'!G158+1))),0))</f>
        <v/>
      </c>
      <c r="O158" s="33" t="str">
        <f>IF('📋 سجل الأصول'!C158="","",IFERROR(MAX(0,MIN(('📋 سجل الأصول'!H158-IF('📋 سجل الأصول'!I158="",0,'📋 سجل الأصول'!I158)),('📋 سجل الأصول'!H158-IF('📋 سجل الأصول'!I158="",0,'📋 سجل الأصول'!I158))*'📋 سجل الأصول'!J158/365*MAX(0,MIN(EOMONTH(DATE(2026,9,1),0),IF('📋 سجل الأصول'!M158="",DATE(9999,12,31),'📋 سجل الأصول'!M158))-'📋 سجل الأصول'!G158+1))-MIN(('📋 سجل الأصول'!H158-IF('📋 سجل الأصول'!I158="",0,'📋 سجل الأصول'!I158)),('📋 سجل الأصول'!H158-IF('📋 سجل الأصول'!I158="",0,'📋 سجل الأصول'!I158))*'📋 سجل الأصول'!J158/365*MAX(0,MIN(EOMONTH(DATE(2026,9,1),-1),IF('📋 سجل الأصول'!M158="",DATE(9999,12,31),'📋 سجل الأصول'!M158))-'📋 سجل الأصول'!G158+1))),0))</f>
        <v/>
      </c>
      <c r="P158" s="33" t="str">
        <f>IF('📋 سجل الأصول'!C158="","",IFERROR(MAX(0,MIN(('📋 سجل الأصول'!H158-IF('📋 سجل الأصول'!I158="",0,'📋 سجل الأصول'!I158)),('📋 سجل الأصول'!H158-IF('📋 سجل الأصول'!I158="",0,'📋 سجل الأصول'!I158))*'📋 سجل الأصول'!J158/365*MAX(0,MIN(EOMONTH(DATE(2026,10,1),0),IF('📋 سجل الأصول'!M158="",DATE(9999,12,31),'📋 سجل الأصول'!M158))-'📋 سجل الأصول'!G158+1))-MIN(('📋 سجل الأصول'!H158-IF('📋 سجل الأصول'!I158="",0,'📋 سجل الأصول'!I158)),('📋 سجل الأصول'!H158-IF('📋 سجل الأصول'!I158="",0,'📋 سجل الأصول'!I158))*'📋 سجل الأصول'!J158/365*MAX(0,MIN(EOMONTH(DATE(2026,10,1),-1),IF('📋 سجل الأصول'!M158="",DATE(9999,12,31),'📋 سجل الأصول'!M158))-'📋 سجل الأصول'!G158+1))),0))</f>
        <v/>
      </c>
      <c r="Q158" s="33" t="str">
        <f>IF('📋 سجل الأصول'!C158="","",IFERROR(MAX(0,MIN(('📋 سجل الأصول'!H158-IF('📋 سجل الأصول'!I158="",0,'📋 سجل الأصول'!I158)),('📋 سجل الأصول'!H158-IF('📋 سجل الأصول'!I158="",0,'📋 سجل الأصول'!I158))*'📋 سجل الأصول'!J158/365*MAX(0,MIN(EOMONTH(DATE(2026,11,1),0),IF('📋 سجل الأصول'!M158="",DATE(9999,12,31),'📋 سجل الأصول'!M158))-'📋 سجل الأصول'!G158+1))-MIN(('📋 سجل الأصول'!H158-IF('📋 سجل الأصول'!I158="",0,'📋 سجل الأصول'!I158)),('📋 سجل الأصول'!H158-IF('📋 سجل الأصول'!I158="",0,'📋 سجل الأصول'!I158))*'📋 سجل الأصول'!J158/365*MAX(0,MIN(EOMONTH(DATE(2026,11,1),-1),IF('📋 سجل الأصول'!M158="",DATE(9999,12,31),'📋 سجل الأصول'!M158))-'📋 سجل الأصول'!G158+1))),0))</f>
        <v/>
      </c>
      <c r="R158" s="33" t="str">
        <f>IF('📋 سجل الأصول'!C158="","",IFERROR(MAX(0,MIN(('📋 سجل الأصول'!H158-IF('📋 سجل الأصول'!I158="",0,'📋 سجل الأصول'!I158)),('📋 سجل الأصول'!H158-IF('📋 سجل الأصول'!I158="",0,'📋 سجل الأصول'!I158))*'📋 سجل الأصول'!J158/365*MAX(0,MIN(EOMONTH(DATE(2026,12,1),0),IF('📋 سجل الأصول'!M158="",DATE(9999,12,31),'📋 سجل الأصول'!M158))-'📋 سجل الأصول'!G158+1))-MIN(('📋 سجل الأصول'!H158-IF('📋 سجل الأصول'!I158="",0,'📋 سجل الأصول'!I158)),('📋 سجل الأصول'!H158-IF('📋 سجل الأصول'!I158="",0,'📋 سجل الأصول'!I158))*'📋 سجل الأصول'!J158/365*MAX(0,MIN(EOMONTH(DATE(2026,12,1),-1),IF('📋 سجل الأصول'!M158="",DATE(9999,12,31),'📋 سجل الأصول'!M158))-'📋 سجل الأصول'!G158+1))),0))</f>
        <v/>
      </c>
    </row>
    <row r="159" spans="1:18" ht="24.75" customHeight="1" x14ac:dyDescent="0.25">
      <c r="A159" s="18" t="str">
        <f>IF('📋 سجل الأصول'!C159="","",'📋 سجل الأصول'!A159)</f>
        <v/>
      </c>
      <c r="B159" s="18" t="str">
        <f>IF('📋 سجل الأصول'!C159="","",'📋 سجل الأصول'!B159)</f>
        <v/>
      </c>
      <c r="C159" s="36" t="str">
        <f>IF('📋 سجل الأصول'!C159="","",'📋 سجل الأصول'!C159)</f>
        <v/>
      </c>
      <c r="D159" s="18" t="str">
        <f>IF('📋 سجل الأصول'!C159="","",'📋 سجل الأصول'!E159)</f>
        <v/>
      </c>
      <c r="E159" s="37" t="str">
        <f>IF('📋 سجل الأصول'!C159="","",'📋 سجل الأصول'!G159)</f>
        <v/>
      </c>
      <c r="F159" s="25" t="str">
        <f>IF('📋 سجل الأصول'!C159="","",'📋 سجل الأصول'!H159)</f>
        <v/>
      </c>
      <c r="G159" s="25" t="str">
        <f>IF('📋 سجل الأصول'!C159="","",IFERROR(MAX(0,MIN(('📋 سجل الأصول'!H159-IF('📋 سجل الأصول'!I159="",0,'📋 سجل الأصول'!I159)),('📋 سجل الأصول'!H159-IF('📋 سجل الأصول'!I159="",0,'📋 سجل الأصول'!I159))*'📋 سجل الأصول'!J159/365*MAX(0,MIN(EOMONTH(DATE(2026,1,1),0),IF('📋 سجل الأصول'!M159="",DATE(9999,12,31),'📋 سجل الأصول'!M159))-'📋 سجل الأصول'!G159+1))-MIN(('📋 سجل الأصول'!H159-IF('📋 سجل الأصول'!I159="",0,'📋 سجل الأصول'!I159)),('📋 سجل الأصول'!H159-IF('📋 سجل الأصول'!I159="",0,'📋 سجل الأصول'!I159))*'📋 سجل الأصول'!J159/365*MAX(0,MIN(EOMONTH(DATE(2026,1,1),-1),IF('📋 سجل الأصول'!M159="",DATE(9999,12,31),'📋 سجل الأصول'!M159))-'📋 سجل الأصول'!G159+1))),0))</f>
        <v/>
      </c>
      <c r="H159" s="25" t="str">
        <f>IF('📋 سجل الأصول'!C159="","",IFERROR(MAX(0,MIN(('📋 سجل الأصول'!H159-IF('📋 سجل الأصول'!I159="",0,'📋 سجل الأصول'!I159)),('📋 سجل الأصول'!H159-IF('📋 سجل الأصول'!I159="",0,'📋 سجل الأصول'!I159))*'📋 سجل الأصول'!J159/365*MAX(0,MIN(EOMONTH(DATE(2026,2,1),0),IF('📋 سجل الأصول'!M159="",DATE(9999,12,31),'📋 سجل الأصول'!M159))-'📋 سجل الأصول'!G159+1))-MIN(('📋 سجل الأصول'!H159-IF('📋 سجل الأصول'!I159="",0,'📋 سجل الأصول'!I159)),('📋 سجل الأصول'!H159-IF('📋 سجل الأصول'!I159="",0,'📋 سجل الأصول'!I159))*'📋 سجل الأصول'!J159/365*MAX(0,MIN(EOMONTH(DATE(2026,2,1),-1),IF('📋 سجل الأصول'!M159="",DATE(9999,12,31),'📋 سجل الأصول'!M159))-'📋 سجل الأصول'!G159+1))),0))</f>
        <v/>
      </c>
      <c r="I159" s="25" t="str">
        <f>IF('📋 سجل الأصول'!C159="","",IFERROR(MAX(0,MIN(('📋 سجل الأصول'!H159-IF('📋 سجل الأصول'!I159="",0,'📋 سجل الأصول'!I159)),('📋 سجل الأصول'!H159-IF('📋 سجل الأصول'!I159="",0,'📋 سجل الأصول'!I159))*'📋 سجل الأصول'!J159/365*MAX(0,MIN(EOMONTH(DATE(2026,3,1),0),IF('📋 سجل الأصول'!M159="",DATE(9999,12,31),'📋 سجل الأصول'!M159))-'📋 سجل الأصول'!G159+1))-MIN(('📋 سجل الأصول'!H159-IF('📋 سجل الأصول'!I159="",0,'📋 سجل الأصول'!I159)),('📋 سجل الأصول'!H159-IF('📋 سجل الأصول'!I159="",0,'📋 سجل الأصول'!I159))*'📋 سجل الأصول'!J159/365*MAX(0,MIN(EOMONTH(DATE(2026,3,1),-1),IF('📋 سجل الأصول'!M159="",DATE(9999,12,31),'📋 سجل الأصول'!M159))-'📋 سجل الأصول'!G159+1))),0))</f>
        <v/>
      </c>
      <c r="J159" s="25" t="str">
        <f>IF('📋 سجل الأصول'!C159="","",IFERROR(MAX(0,MIN(('📋 سجل الأصول'!H159-IF('📋 سجل الأصول'!I159="",0,'📋 سجل الأصول'!I159)),('📋 سجل الأصول'!H159-IF('📋 سجل الأصول'!I159="",0,'📋 سجل الأصول'!I159))*'📋 سجل الأصول'!J159/365*MAX(0,MIN(EOMONTH(DATE(2026,4,1),0),IF('📋 سجل الأصول'!M159="",DATE(9999,12,31),'📋 سجل الأصول'!M159))-'📋 سجل الأصول'!G159+1))-MIN(('📋 سجل الأصول'!H159-IF('📋 سجل الأصول'!I159="",0,'📋 سجل الأصول'!I159)),('📋 سجل الأصول'!H159-IF('📋 سجل الأصول'!I159="",0,'📋 سجل الأصول'!I159))*'📋 سجل الأصول'!J159/365*MAX(0,MIN(EOMONTH(DATE(2026,4,1),-1),IF('📋 سجل الأصول'!M159="",DATE(9999,12,31),'📋 سجل الأصول'!M159))-'📋 سجل الأصول'!G159+1))),0))</f>
        <v/>
      </c>
      <c r="K159" s="25" t="str">
        <f>IF('📋 سجل الأصول'!C159="","",IFERROR(MAX(0,MIN(('📋 سجل الأصول'!H159-IF('📋 سجل الأصول'!I159="",0,'📋 سجل الأصول'!I159)),('📋 سجل الأصول'!H159-IF('📋 سجل الأصول'!I159="",0,'📋 سجل الأصول'!I159))*'📋 سجل الأصول'!J159/365*MAX(0,MIN(EOMONTH(DATE(2026,5,1),0),IF('📋 سجل الأصول'!M159="",DATE(9999,12,31),'📋 سجل الأصول'!M159))-'📋 سجل الأصول'!G159+1))-MIN(('📋 سجل الأصول'!H159-IF('📋 سجل الأصول'!I159="",0,'📋 سجل الأصول'!I159)),('📋 سجل الأصول'!H159-IF('📋 سجل الأصول'!I159="",0,'📋 سجل الأصول'!I159))*'📋 سجل الأصول'!J159/365*MAX(0,MIN(EOMONTH(DATE(2026,5,1),-1),IF('📋 سجل الأصول'!M159="",DATE(9999,12,31),'📋 سجل الأصول'!M159))-'📋 سجل الأصول'!G159+1))),0))</f>
        <v/>
      </c>
      <c r="L159" s="25" t="str">
        <f>IF('📋 سجل الأصول'!C159="","",IFERROR(MAX(0,MIN(('📋 سجل الأصول'!H159-IF('📋 سجل الأصول'!I159="",0,'📋 سجل الأصول'!I159)),('📋 سجل الأصول'!H159-IF('📋 سجل الأصول'!I159="",0,'📋 سجل الأصول'!I159))*'📋 سجل الأصول'!J159/365*MAX(0,MIN(EOMONTH(DATE(2026,6,1),0),IF('📋 سجل الأصول'!M159="",DATE(9999,12,31),'📋 سجل الأصول'!M159))-'📋 سجل الأصول'!G159+1))-MIN(('📋 سجل الأصول'!H159-IF('📋 سجل الأصول'!I159="",0,'📋 سجل الأصول'!I159)),('📋 سجل الأصول'!H159-IF('📋 سجل الأصول'!I159="",0,'📋 سجل الأصول'!I159))*'📋 سجل الأصول'!J159/365*MAX(0,MIN(EOMONTH(DATE(2026,6,1),-1),IF('📋 سجل الأصول'!M159="",DATE(9999,12,31),'📋 سجل الأصول'!M159))-'📋 سجل الأصول'!G159+1))),0))</f>
        <v/>
      </c>
      <c r="M159" s="25" t="str">
        <f>IF('📋 سجل الأصول'!C159="","",IFERROR(MAX(0,MIN(('📋 سجل الأصول'!H159-IF('📋 سجل الأصول'!I159="",0,'📋 سجل الأصول'!I159)),('📋 سجل الأصول'!H159-IF('📋 سجل الأصول'!I159="",0,'📋 سجل الأصول'!I159))*'📋 سجل الأصول'!J159/365*MAX(0,MIN(EOMONTH(DATE(2026,7,1),0),IF('📋 سجل الأصول'!M159="",DATE(9999,12,31),'📋 سجل الأصول'!M159))-'📋 سجل الأصول'!G159+1))-MIN(('📋 سجل الأصول'!H159-IF('📋 سجل الأصول'!I159="",0,'📋 سجل الأصول'!I159)),('📋 سجل الأصول'!H159-IF('📋 سجل الأصول'!I159="",0,'📋 سجل الأصول'!I159))*'📋 سجل الأصول'!J159/365*MAX(0,MIN(EOMONTH(DATE(2026,7,1),-1),IF('📋 سجل الأصول'!M159="",DATE(9999,12,31),'📋 سجل الأصول'!M159))-'📋 سجل الأصول'!G159+1))),0))</f>
        <v/>
      </c>
      <c r="N159" s="25" t="str">
        <f>IF('📋 سجل الأصول'!C159="","",IFERROR(MAX(0,MIN(('📋 سجل الأصول'!H159-IF('📋 سجل الأصول'!I159="",0,'📋 سجل الأصول'!I159)),('📋 سجل الأصول'!H159-IF('📋 سجل الأصول'!I159="",0,'📋 سجل الأصول'!I159))*'📋 سجل الأصول'!J159/365*MAX(0,MIN(EOMONTH(DATE(2026,8,1),0),IF('📋 سجل الأصول'!M159="",DATE(9999,12,31),'📋 سجل الأصول'!M159))-'📋 سجل الأصول'!G159+1))-MIN(('📋 سجل الأصول'!H159-IF('📋 سجل الأصول'!I159="",0,'📋 سجل الأصول'!I159)),('📋 سجل الأصول'!H159-IF('📋 سجل الأصول'!I159="",0,'📋 سجل الأصول'!I159))*'📋 سجل الأصول'!J159/365*MAX(0,MIN(EOMONTH(DATE(2026,8,1),-1),IF('📋 سجل الأصول'!M159="",DATE(9999,12,31),'📋 سجل الأصول'!M159))-'📋 سجل الأصول'!G159+1))),0))</f>
        <v/>
      </c>
      <c r="O159" s="25" t="str">
        <f>IF('📋 سجل الأصول'!C159="","",IFERROR(MAX(0,MIN(('📋 سجل الأصول'!H159-IF('📋 سجل الأصول'!I159="",0,'📋 سجل الأصول'!I159)),('📋 سجل الأصول'!H159-IF('📋 سجل الأصول'!I159="",0,'📋 سجل الأصول'!I159))*'📋 سجل الأصول'!J159/365*MAX(0,MIN(EOMONTH(DATE(2026,9,1),0),IF('📋 سجل الأصول'!M159="",DATE(9999,12,31),'📋 سجل الأصول'!M159))-'📋 سجل الأصول'!G159+1))-MIN(('📋 سجل الأصول'!H159-IF('📋 سجل الأصول'!I159="",0,'📋 سجل الأصول'!I159)),('📋 سجل الأصول'!H159-IF('📋 سجل الأصول'!I159="",0,'📋 سجل الأصول'!I159))*'📋 سجل الأصول'!J159/365*MAX(0,MIN(EOMONTH(DATE(2026,9,1),-1),IF('📋 سجل الأصول'!M159="",DATE(9999,12,31),'📋 سجل الأصول'!M159))-'📋 سجل الأصول'!G159+1))),0))</f>
        <v/>
      </c>
      <c r="P159" s="25" t="str">
        <f>IF('📋 سجل الأصول'!C159="","",IFERROR(MAX(0,MIN(('📋 سجل الأصول'!H159-IF('📋 سجل الأصول'!I159="",0,'📋 سجل الأصول'!I159)),('📋 سجل الأصول'!H159-IF('📋 سجل الأصول'!I159="",0,'📋 سجل الأصول'!I159))*'📋 سجل الأصول'!J159/365*MAX(0,MIN(EOMONTH(DATE(2026,10,1),0),IF('📋 سجل الأصول'!M159="",DATE(9999,12,31),'📋 سجل الأصول'!M159))-'📋 سجل الأصول'!G159+1))-MIN(('📋 سجل الأصول'!H159-IF('📋 سجل الأصول'!I159="",0,'📋 سجل الأصول'!I159)),('📋 سجل الأصول'!H159-IF('📋 سجل الأصول'!I159="",0,'📋 سجل الأصول'!I159))*'📋 سجل الأصول'!J159/365*MAX(0,MIN(EOMONTH(DATE(2026,10,1),-1),IF('📋 سجل الأصول'!M159="",DATE(9999,12,31),'📋 سجل الأصول'!M159))-'📋 سجل الأصول'!G159+1))),0))</f>
        <v/>
      </c>
      <c r="Q159" s="25" t="str">
        <f>IF('📋 سجل الأصول'!C159="","",IFERROR(MAX(0,MIN(('📋 سجل الأصول'!H159-IF('📋 سجل الأصول'!I159="",0,'📋 سجل الأصول'!I159)),('📋 سجل الأصول'!H159-IF('📋 سجل الأصول'!I159="",0,'📋 سجل الأصول'!I159))*'📋 سجل الأصول'!J159/365*MAX(0,MIN(EOMONTH(DATE(2026,11,1),0),IF('📋 سجل الأصول'!M159="",DATE(9999,12,31),'📋 سجل الأصول'!M159))-'📋 سجل الأصول'!G159+1))-MIN(('📋 سجل الأصول'!H159-IF('📋 سجل الأصول'!I159="",0,'📋 سجل الأصول'!I159)),('📋 سجل الأصول'!H159-IF('📋 سجل الأصول'!I159="",0,'📋 سجل الأصول'!I159))*'📋 سجل الأصول'!J159/365*MAX(0,MIN(EOMONTH(DATE(2026,11,1),-1),IF('📋 سجل الأصول'!M159="",DATE(9999,12,31),'📋 سجل الأصول'!M159))-'📋 سجل الأصول'!G159+1))),0))</f>
        <v/>
      </c>
      <c r="R159" s="25" t="str">
        <f>IF('📋 سجل الأصول'!C159="","",IFERROR(MAX(0,MIN(('📋 سجل الأصول'!H159-IF('📋 سجل الأصول'!I159="",0,'📋 سجل الأصول'!I159)),('📋 سجل الأصول'!H159-IF('📋 سجل الأصول'!I159="",0,'📋 سجل الأصول'!I159))*'📋 سجل الأصول'!J159/365*MAX(0,MIN(EOMONTH(DATE(2026,12,1),0),IF('📋 سجل الأصول'!M159="",DATE(9999,12,31),'📋 سجل الأصول'!M159))-'📋 سجل الأصول'!G159+1))-MIN(('📋 سجل الأصول'!H159-IF('📋 سجل الأصول'!I159="",0,'📋 سجل الأصول'!I159)),('📋 سجل الأصول'!H159-IF('📋 سجل الأصول'!I159="",0,'📋 سجل الأصول'!I159))*'📋 سجل الأصول'!J159/365*MAX(0,MIN(EOMONTH(DATE(2026,12,1),-1),IF('📋 سجل الأصول'!M159="",DATE(9999,12,31),'📋 سجل الأصول'!M159))-'📋 سجل الأصول'!G159+1))),0))</f>
        <v/>
      </c>
    </row>
    <row r="160" spans="1:18" ht="24.75" customHeight="1" x14ac:dyDescent="0.25">
      <c r="A160" s="26" t="str">
        <f>IF('📋 سجل الأصول'!C160="","",'📋 سجل الأصول'!A160)</f>
        <v/>
      </c>
      <c r="B160" s="26" t="str">
        <f>IF('📋 سجل الأصول'!C160="","",'📋 سجل الأصول'!B160)</f>
        <v/>
      </c>
      <c r="C160" s="38" t="str">
        <f>IF('📋 سجل الأصول'!C160="","",'📋 سجل الأصول'!C160)</f>
        <v/>
      </c>
      <c r="D160" s="26" t="str">
        <f>IF('📋 سجل الأصول'!C160="","",'📋 سجل الأصول'!E160)</f>
        <v/>
      </c>
      <c r="E160" s="39" t="str">
        <f>IF('📋 سجل الأصول'!C160="","",'📋 سجل الأصول'!G160)</f>
        <v/>
      </c>
      <c r="F160" s="33" t="str">
        <f>IF('📋 سجل الأصول'!C160="","",'📋 سجل الأصول'!H160)</f>
        <v/>
      </c>
      <c r="G160" s="33" t="str">
        <f>IF('📋 سجل الأصول'!C160="","",IFERROR(MAX(0,MIN(('📋 سجل الأصول'!H160-IF('📋 سجل الأصول'!I160="",0,'📋 سجل الأصول'!I160)),('📋 سجل الأصول'!H160-IF('📋 سجل الأصول'!I160="",0,'📋 سجل الأصول'!I160))*'📋 سجل الأصول'!J160/365*MAX(0,MIN(EOMONTH(DATE(2026,1,1),0),IF('📋 سجل الأصول'!M160="",DATE(9999,12,31),'📋 سجل الأصول'!M160))-'📋 سجل الأصول'!G160+1))-MIN(('📋 سجل الأصول'!H160-IF('📋 سجل الأصول'!I160="",0,'📋 سجل الأصول'!I160)),('📋 سجل الأصول'!H160-IF('📋 سجل الأصول'!I160="",0,'📋 سجل الأصول'!I160))*'📋 سجل الأصول'!J160/365*MAX(0,MIN(EOMONTH(DATE(2026,1,1),-1),IF('📋 سجل الأصول'!M160="",DATE(9999,12,31),'📋 سجل الأصول'!M160))-'📋 سجل الأصول'!G160+1))),0))</f>
        <v/>
      </c>
      <c r="H160" s="33" t="str">
        <f>IF('📋 سجل الأصول'!C160="","",IFERROR(MAX(0,MIN(('📋 سجل الأصول'!H160-IF('📋 سجل الأصول'!I160="",0,'📋 سجل الأصول'!I160)),('📋 سجل الأصول'!H160-IF('📋 سجل الأصول'!I160="",0,'📋 سجل الأصول'!I160))*'📋 سجل الأصول'!J160/365*MAX(0,MIN(EOMONTH(DATE(2026,2,1),0),IF('📋 سجل الأصول'!M160="",DATE(9999,12,31),'📋 سجل الأصول'!M160))-'📋 سجل الأصول'!G160+1))-MIN(('📋 سجل الأصول'!H160-IF('📋 سجل الأصول'!I160="",0,'📋 سجل الأصول'!I160)),('📋 سجل الأصول'!H160-IF('📋 سجل الأصول'!I160="",0,'📋 سجل الأصول'!I160))*'📋 سجل الأصول'!J160/365*MAX(0,MIN(EOMONTH(DATE(2026,2,1),-1),IF('📋 سجل الأصول'!M160="",DATE(9999,12,31),'📋 سجل الأصول'!M160))-'📋 سجل الأصول'!G160+1))),0))</f>
        <v/>
      </c>
      <c r="I160" s="33" t="str">
        <f>IF('📋 سجل الأصول'!C160="","",IFERROR(MAX(0,MIN(('📋 سجل الأصول'!H160-IF('📋 سجل الأصول'!I160="",0,'📋 سجل الأصول'!I160)),('📋 سجل الأصول'!H160-IF('📋 سجل الأصول'!I160="",0,'📋 سجل الأصول'!I160))*'📋 سجل الأصول'!J160/365*MAX(0,MIN(EOMONTH(DATE(2026,3,1),0),IF('📋 سجل الأصول'!M160="",DATE(9999,12,31),'📋 سجل الأصول'!M160))-'📋 سجل الأصول'!G160+1))-MIN(('📋 سجل الأصول'!H160-IF('📋 سجل الأصول'!I160="",0,'📋 سجل الأصول'!I160)),('📋 سجل الأصول'!H160-IF('📋 سجل الأصول'!I160="",0,'📋 سجل الأصول'!I160))*'📋 سجل الأصول'!J160/365*MAX(0,MIN(EOMONTH(DATE(2026,3,1),-1),IF('📋 سجل الأصول'!M160="",DATE(9999,12,31),'📋 سجل الأصول'!M160))-'📋 سجل الأصول'!G160+1))),0))</f>
        <v/>
      </c>
      <c r="J160" s="33" t="str">
        <f>IF('📋 سجل الأصول'!C160="","",IFERROR(MAX(0,MIN(('📋 سجل الأصول'!H160-IF('📋 سجل الأصول'!I160="",0,'📋 سجل الأصول'!I160)),('📋 سجل الأصول'!H160-IF('📋 سجل الأصول'!I160="",0,'📋 سجل الأصول'!I160))*'📋 سجل الأصول'!J160/365*MAX(0,MIN(EOMONTH(DATE(2026,4,1),0),IF('📋 سجل الأصول'!M160="",DATE(9999,12,31),'📋 سجل الأصول'!M160))-'📋 سجل الأصول'!G160+1))-MIN(('📋 سجل الأصول'!H160-IF('📋 سجل الأصول'!I160="",0,'📋 سجل الأصول'!I160)),('📋 سجل الأصول'!H160-IF('📋 سجل الأصول'!I160="",0,'📋 سجل الأصول'!I160))*'📋 سجل الأصول'!J160/365*MAX(0,MIN(EOMONTH(DATE(2026,4,1),-1),IF('📋 سجل الأصول'!M160="",DATE(9999,12,31),'📋 سجل الأصول'!M160))-'📋 سجل الأصول'!G160+1))),0))</f>
        <v/>
      </c>
      <c r="K160" s="33" t="str">
        <f>IF('📋 سجل الأصول'!C160="","",IFERROR(MAX(0,MIN(('📋 سجل الأصول'!H160-IF('📋 سجل الأصول'!I160="",0,'📋 سجل الأصول'!I160)),('📋 سجل الأصول'!H160-IF('📋 سجل الأصول'!I160="",0,'📋 سجل الأصول'!I160))*'📋 سجل الأصول'!J160/365*MAX(0,MIN(EOMONTH(DATE(2026,5,1),0),IF('📋 سجل الأصول'!M160="",DATE(9999,12,31),'📋 سجل الأصول'!M160))-'📋 سجل الأصول'!G160+1))-MIN(('📋 سجل الأصول'!H160-IF('📋 سجل الأصول'!I160="",0,'📋 سجل الأصول'!I160)),('📋 سجل الأصول'!H160-IF('📋 سجل الأصول'!I160="",0,'📋 سجل الأصول'!I160))*'📋 سجل الأصول'!J160/365*MAX(0,MIN(EOMONTH(DATE(2026,5,1),-1),IF('📋 سجل الأصول'!M160="",DATE(9999,12,31),'📋 سجل الأصول'!M160))-'📋 سجل الأصول'!G160+1))),0))</f>
        <v/>
      </c>
      <c r="L160" s="33" t="str">
        <f>IF('📋 سجل الأصول'!C160="","",IFERROR(MAX(0,MIN(('📋 سجل الأصول'!H160-IF('📋 سجل الأصول'!I160="",0,'📋 سجل الأصول'!I160)),('📋 سجل الأصول'!H160-IF('📋 سجل الأصول'!I160="",0,'📋 سجل الأصول'!I160))*'📋 سجل الأصول'!J160/365*MAX(0,MIN(EOMONTH(DATE(2026,6,1),0),IF('📋 سجل الأصول'!M160="",DATE(9999,12,31),'📋 سجل الأصول'!M160))-'📋 سجل الأصول'!G160+1))-MIN(('📋 سجل الأصول'!H160-IF('📋 سجل الأصول'!I160="",0,'📋 سجل الأصول'!I160)),('📋 سجل الأصول'!H160-IF('📋 سجل الأصول'!I160="",0,'📋 سجل الأصول'!I160))*'📋 سجل الأصول'!J160/365*MAX(0,MIN(EOMONTH(DATE(2026,6,1),-1),IF('📋 سجل الأصول'!M160="",DATE(9999,12,31),'📋 سجل الأصول'!M160))-'📋 سجل الأصول'!G160+1))),0))</f>
        <v/>
      </c>
      <c r="M160" s="33" t="str">
        <f>IF('📋 سجل الأصول'!C160="","",IFERROR(MAX(0,MIN(('📋 سجل الأصول'!H160-IF('📋 سجل الأصول'!I160="",0,'📋 سجل الأصول'!I160)),('📋 سجل الأصول'!H160-IF('📋 سجل الأصول'!I160="",0,'📋 سجل الأصول'!I160))*'📋 سجل الأصول'!J160/365*MAX(0,MIN(EOMONTH(DATE(2026,7,1),0),IF('📋 سجل الأصول'!M160="",DATE(9999,12,31),'📋 سجل الأصول'!M160))-'📋 سجل الأصول'!G160+1))-MIN(('📋 سجل الأصول'!H160-IF('📋 سجل الأصول'!I160="",0,'📋 سجل الأصول'!I160)),('📋 سجل الأصول'!H160-IF('📋 سجل الأصول'!I160="",0,'📋 سجل الأصول'!I160))*'📋 سجل الأصول'!J160/365*MAX(0,MIN(EOMONTH(DATE(2026,7,1),-1),IF('📋 سجل الأصول'!M160="",DATE(9999,12,31),'📋 سجل الأصول'!M160))-'📋 سجل الأصول'!G160+1))),0))</f>
        <v/>
      </c>
      <c r="N160" s="33" t="str">
        <f>IF('📋 سجل الأصول'!C160="","",IFERROR(MAX(0,MIN(('📋 سجل الأصول'!H160-IF('📋 سجل الأصول'!I160="",0,'📋 سجل الأصول'!I160)),('📋 سجل الأصول'!H160-IF('📋 سجل الأصول'!I160="",0,'📋 سجل الأصول'!I160))*'📋 سجل الأصول'!J160/365*MAX(0,MIN(EOMONTH(DATE(2026,8,1),0),IF('📋 سجل الأصول'!M160="",DATE(9999,12,31),'📋 سجل الأصول'!M160))-'📋 سجل الأصول'!G160+1))-MIN(('📋 سجل الأصول'!H160-IF('📋 سجل الأصول'!I160="",0,'📋 سجل الأصول'!I160)),('📋 سجل الأصول'!H160-IF('📋 سجل الأصول'!I160="",0,'📋 سجل الأصول'!I160))*'📋 سجل الأصول'!J160/365*MAX(0,MIN(EOMONTH(DATE(2026,8,1),-1),IF('📋 سجل الأصول'!M160="",DATE(9999,12,31),'📋 سجل الأصول'!M160))-'📋 سجل الأصول'!G160+1))),0))</f>
        <v/>
      </c>
      <c r="O160" s="33" t="str">
        <f>IF('📋 سجل الأصول'!C160="","",IFERROR(MAX(0,MIN(('📋 سجل الأصول'!H160-IF('📋 سجل الأصول'!I160="",0,'📋 سجل الأصول'!I160)),('📋 سجل الأصول'!H160-IF('📋 سجل الأصول'!I160="",0,'📋 سجل الأصول'!I160))*'📋 سجل الأصول'!J160/365*MAX(0,MIN(EOMONTH(DATE(2026,9,1),0),IF('📋 سجل الأصول'!M160="",DATE(9999,12,31),'📋 سجل الأصول'!M160))-'📋 سجل الأصول'!G160+1))-MIN(('📋 سجل الأصول'!H160-IF('📋 سجل الأصول'!I160="",0,'📋 سجل الأصول'!I160)),('📋 سجل الأصول'!H160-IF('📋 سجل الأصول'!I160="",0,'📋 سجل الأصول'!I160))*'📋 سجل الأصول'!J160/365*MAX(0,MIN(EOMONTH(DATE(2026,9,1),-1),IF('📋 سجل الأصول'!M160="",DATE(9999,12,31),'📋 سجل الأصول'!M160))-'📋 سجل الأصول'!G160+1))),0))</f>
        <v/>
      </c>
      <c r="P160" s="33" t="str">
        <f>IF('📋 سجل الأصول'!C160="","",IFERROR(MAX(0,MIN(('📋 سجل الأصول'!H160-IF('📋 سجل الأصول'!I160="",0,'📋 سجل الأصول'!I160)),('📋 سجل الأصول'!H160-IF('📋 سجل الأصول'!I160="",0,'📋 سجل الأصول'!I160))*'📋 سجل الأصول'!J160/365*MAX(0,MIN(EOMONTH(DATE(2026,10,1),0),IF('📋 سجل الأصول'!M160="",DATE(9999,12,31),'📋 سجل الأصول'!M160))-'📋 سجل الأصول'!G160+1))-MIN(('📋 سجل الأصول'!H160-IF('📋 سجل الأصول'!I160="",0,'📋 سجل الأصول'!I160)),('📋 سجل الأصول'!H160-IF('📋 سجل الأصول'!I160="",0,'📋 سجل الأصول'!I160))*'📋 سجل الأصول'!J160/365*MAX(0,MIN(EOMONTH(DATE(2026,10,1),-1),IF('📋 سجل الأصول'!M160="",DATE(9999,12,31),'📋 سجل الأصول'!M160))-'📋 سجل الأصول'!G160+1))),0))</f>
        <v/>
      </c>
      <c r="Q160" s="33" t="str">
        <f>IF('📋 سجل الأصول'!C160="","",IFERROR(MAX(0,MIN(('📋 سجل الأصول'!H160-IF('📋 سجل الأصول'!I160="",0,'📋 سجل الأصول'!I160)),('📋 سجل الأصول'!H160-IF('📋 سجل الأصول'!I160="",0,'📋 سجل الأصول'!I160))*'📋 سجل الأصول'!J160/365*MAX(0,MIN(EOMONTH(DATE(2026,11,1),0),IF('📋 سجل الأصول'!M160="",DATE(9999,12,31),'📋 سجل الأصول'!M160))-'📋 سجل الأصول'!G160+1))-MIN(('📋 سجل الأصول'!H160-IF('📋 سجل الأصول'!I160="",0,'📋 سجل الأصول'!I160)),('📋 سجل الأصول'!H160-IF('📋 سجل الأصول'!I160="",0,'📋 سجل الأصول'!I160))*'📋 سجل الأصول'!J160/365*MAX(0,MIN(EOMONTH(DATE(2026,11,1),-1),IF('📋 سجل الأصول'!M160="",DATE(9999,12,31),'📋 سجل الأصول'!M160))-'📋 سجل الأصول'!G160+1))),0))</f>
        <v/>
      </c>
      <c r="R160" s="33" t="str">
        <f>IF('📋 سجل الأصول'!C160="","",IFERROR(MAX(0,MIN(('📋 سجل الأصول'!H160-IF('📋 سجل الأصول'!I160="",0,'📋 سجل الأصول'!I160)),('📋 سجل الأصول'!H160-IF('📋 سجل الأصول'!I160="",0,'📋 سجل الأصول'!I160))*'📋 سجل الأصول'!J160/365*MAX(0,MIN(EOMONTH(DATE(2026,12,1),0),IF('📋 سجل الأصول'!M160="",DATE(9999,12,31),'📋 سجل الأصول'!M160))-'📋 سجل الأصول'!G160+1))-MIN(('📋 سجل الأصول'!H160-IF('📋 سجل الأصول'!I160="",0,'📋 سجل الأصول'!I160)),('📋 سجل الأصول'!H160-IF('📋 سجل الأصول'!I160="",0,'📋 سجل الأصول'!I160))*'📋 سجل الأصول'!J160/365*MAX(0,MIN(EOMONTH(DATE(2026,12,1),-1),IF('📋 سجل الأصول'!M160="",DATE(9999,12,31),'📋 سجل الأصول'!M160))-'📋 سجل الأصول'!G160+1))),0))</f>
        <v/>
      </c>
    </row>
    <row r="161" spans="1:18" ht="24.75" customHeight="1" x14ac:dyDescent="0.25">
      <c r="A161" s="18" t="str">
        <f>IF('📋 سجل الأصول'!C161="","",'📋 سجل الأصول'!A161)</f>
        <v/>
      </c>
      <c r="B161" s="18" t="str">
        <f>IF('📋 سجل الأصول'!C161="","",'📋 سجل الأصول'!B161)</f>
        <v/>
      </c>
      <c r="C161" s="36" t="str">
        <f>IF('📋 سجل الأصول'!C161="","",'📋 سجل الأصول'!C161)</f>
        <v/>
      </c>
      <c r="D161" s="18" t="str">
        <f>IF('📋 سجل الأصول'!C161="","",'📋 سجل الأصول'!E161)</f>
        <v/>
      </c>
      <c r="E161" s="37" t="str">
        <f>IF('📋 سجل الأصول'!C161="","",'📋 سجل الأصول'!G161)</f>
        <v/>
      </c>
      <c r="F161" s="25" t="str">
        <f>IF('📋 سجل الأصول'!C161="","",'📋 سجل الأصول'!H161)</f>
        <v/>
      </c>
      <c r="G161" s="25" t="str">
        <f>IF('📋 سجل الأصول'!C161="","",IFERROR(MAX(0,MIN(('📋 سجل الأصول'!H161-IF('📋 سجل الأصول'!I161="",0,'📋 سجل الأصول'!I161)),('📋 سجل الأصول'!H161-IF('📋 سجل الأصول'!I161="",0,'📋 سجل الأصول'!I161))*'📋 سجل الأصول'!J161/365*MAX(0,MIN(EOMONTH(DATE(2026,1,1),0),IF('📋 سجل الأصول'!M161="",DATE(9999,12,31),'📋 سجل الأصول'!M161))-'📋 سجل الأصول'!G161+1))-MIN(('📋 سجل الأصول'!H161-IF('📋 سجل الأصول'!I161="",0,'📋 سجل الأصول'!I161)),('📋 سجل الأصول'!H161-IF('📋 سجل الأصول'!I161="",0,'📋 سجل الأصول'!I161))*'📋 سجل الأصول'!J161/365*MAX(0,MIN(EOMONTH(DATE(2026,1,1),-1),IF('📋 سجل الأصول'!M161="",DATE(9999,12,31),'📋 سجل الأصول'!M161))-'📋 سجل الأصول'!G161+1))),0))</f>
        <v/>
      </c>
      <c r="H161" s="25" t="str">
        <f>IF('📋 سجل الأصول'!C161="","",IFERROR(MAX(0,MIN(('📋 سجل الأصول'!H161-IF('📋 سجل الأصول'!I161="",0,'📋 سجل الأصول'!I161)),('📋 سجل الأصول'!H161-IF('📋 سجل الأصول'!I161="",0,'📋 سجل الأصول'!I161))*'📋 سجل الأصول'!J161/365*MAX(0,MIN(EOMONTH(DATE(2026,2,1),0),IF('📋 سجل الأصول'!M161="",DATE(9999,12,31),'📋 سجل الأصول'!M161))-'📋 سجل الأصول'!G161+1))-MIN(('📋 سجل الأصول'!H161-IF('📋 سجل الأصول'!I161="",0,'📋 سجل الأصول'!I161)),('📋 سجل الأصول'!H161-IF('📋 سجل الأصول'!I161="",0,'📋 سجل الأصول'!I161))*'📋 سجل الأصول'!J161/365*MAX(0,MIN(EOMONTH(DATE(2026,2,1),-1),IF('📋 سجل الأصول'!M161="",DATE(9999,12,31),'📋 سجل الأصول'!M161))-'📋 سجل الأصول'!G161+1))),0))</f>
        <v/>
      </c>
      <c r="I161" s="25" t="str">
        <f>IF('📋 سجل الأصول'!C161="","",IFERROR(MAX(0,MIN(('📋 سجل الأصول'!H161-IF('📋 سجل الأصول'!I161="",0,'📋 سجل الأصول'!I161)),('📋 سجل الأصول'!H161-IF('📋 سجل الأصول'!I161="",0,'📋 سجل الأصول'!I161))*'📋 سجل الأصول'!J161/365*MAX(0,MIN(EOMONTH(DATE(2026,3,1),0),IF('📋 سجل الأصول'!M161="",DATE(9999,12,31),'📋 سجل الأصول'!M161))-'📋 سجل الأصول'!G161+1))-MIN(('📋 سجل الأصول'!H161-IF('📋 سجل الأصول'!I161="",0,'📋 سجل الأصول'!I161)),('📋 سجل الأصول'!H161-IF('📋 سجل الأصول'!I161="",0,'📋 سجل الأصول'!I161))*'📋 سجل الأصول'!J161/365*MAX(0,MIN(EOMONTH(DATE(2026,3,1),-1),IF('📋 سجل الأصول'!M161="",DATE(9999,12,31),'📋 سجل الأصول'!M161))-'📋 سجل الأصول'!G161+1))),0))</f>
        <v/>
      </c>
      <c r="J161" s="25" t="str">
        <f>IF('📋 سجل الأصول'!C161="","",IFERROR(MAX(0,MIN(('📋 سجل الأصول'!H161-IF('📋 سجل الأصول'!I161="",0,'📋 سجل الأصول'!I161)),('📋 سجل الأصول'!H161-IF('📋 سجل الأصول'!I161="",0,'📋 سجل الأصول'!I161))*'📋 سجل الأصول'!J161/365*MAX(0,MIN(EOMONTH(DATE(2026,4,1),0),IF('📋 سجل الأصول'!M161="",DATE(9999,12,31),'📋 سجل الأصول'!M161))-'📋 سجل الأصول'!G161+1))-MIN(('📋 سجل الأصول'!H161-IF('📋 سجل الأصول'!I161="",0,'📋 سجل الأصول'!I161)),('📋 سجل الأصول'!H161-IF('📋 سجل الأصول'!I161="",0,'📋 سجل الأصول'!I161))*'📋 سجل الأصول'!J161/365*MAX(0,MIN(EOMONTH(DATE(2026,4,1),-1),IF('📋 سجل الأصول'!M161="",DATE(9999,12,31),'📋 سجل الأصول'!M161))-'📋 سجل الأصول'!G161+1))),0))</f>
        <v/>
      </c>
      <c r="K161" s="25" t="str">
        <f>IF('📋 سجل الأصول'!C161="","",IFERROR(MAX(0,MIN(('📋 سجل الأصول'!H161-IF('📋 سجل الأصول'!I161="",0,'📋 سجل الأصول'!I161)),('📋 سجل الأصول'!H161-IF('📋 سجل الأصول'!I161="",0,'📋 سجل الأصول'!I161))*'📋 سجل الأصول'!J161/365*MAX(0,MIN(EOMONTH(DATE(2026,5,1),0),IF('📋 سجل الأصول'!M161="",DATE(9999,12,31),'📋 سجل الأصول'!M161))-'📋 سجل الأصول'!G161+1))-MIN(('📋 سجل الأصول'!H161-IF('📋 سجل الأصول'!I161="",0,'📋 سجل الأصول'!I161)),('📋 سجل الأصول'!H161-IF('📋 سجل الأصول'!I161="",0,'📋 سجل الأصول'!I161))*'📋 سجل الأصول'!J161/365*MAX(0,MIN(EOMONTH(DATE(2026,5,1),-1),IF('📋 سجل الأصول'!M161="",DATE(9999,12,31),'📋 سجل الأصول'!M161))-'📋 سجل الأصول'!G161+1))),0))</f>
        <v/>
      </c>
      <c r="L161" s="25" t="str">
        <f>IF('📋 سجل الأصول'!C161="","",IFERROR(MAX(0,MIN(('📋 سجل الأصول'!H161-IF('📋 سجل الأصول'!I161="",0,'📋 سجل الأصول'!I161)),('📋 سجل الأصول'!H161-IF('📋 سجل الأصول'!I161="",0,'📋 سجل الأصول'!I161))*'📋 سجل الأصول'!J161/365*MAX(0,MIN(EOMONTH(DATE(2026,6,1),0),IF('📋 سجل الأصول'!M161="",DATE(9999,12,31),'📋 سجل الأصول'!M161))-'📋 سجل الأصول'!G161+1))-MIN(('📋 سجل الأصول'!H161-IF('📋 سجل الأصول'!I161="",0,'📋 سجل الأصول'!I161)),('📋 سجل الأصول'!H161-IF('📋 سجل الأصول'!I161="",0,'📋 سجل الأصول'!I161))*'📋 سجل الأصول'!J161/365*MAX(0,MIN(EOMONTH(DATE(2026,6,1),-1),IF('📋 سجل الأصول'!M161="",DATE(9999,12,31),'📋 سجل الأصول'!M161))-'📋 سجل الأصول'!G161+1))),0))</f>
        <v/>
      </c>
      <c r="M161" s="25" t="str">
        <f>IF('📋 سجل الأصول'!C161="","",IFERROR(MAX(0,MIN(('📋 سجل الأصول'!H161-IF('📋 سجل الأصول'!I161="",0,'📋 سجل الأصول'!I161)),('📋 سجل الأصول'!H161-IF('📋 سجل الأصول'!I161="",0,'📋 سجل الأصول'!I161))*'📋 سجل الأصول'!J161/365*MAX(0,MIN(EOMONTH(DATE(2026,7,1),0),IF('📋 سجل الأصول'!M161="",DATE(9999,12,31),'📋 سجل الأصول'!M161))-'📋 سجل الأصول'!G161+1))-MIN(('📋 سجل الأصول'!H161-IF('📋 سجل الأصول'!I161="",0,'📋 سجل الأصول'!I161)),('📋 سجل الأصول'!H161-IF('📋 سجل الأصول'!I161="",0,'📋 سجل الأصول'!I161))*'📋 سجل الأصول'!J161/365*MAX(0,MIN(EOMONTH(DATE(2026,7,1),-1),IF('📋 سجل الأصول'!M161="",DATE(9999,12,31),'📋 سجل الأصول'!M161))-'📋 سجل الأصول'!G161+1))),0))</f>
        <v/>
      </c>
      <c r="N161" s="25" t="str">
        <f>IF('📋 سجل الأصول'!C161="","",IFERROR(MAX(0,MIN(('📋 سجل الأصول'!H161-IF('📋 سجل الأصول'!I161="",0,'📋 سجل الأصول'!I161)),('📋 سجل الأصول'!H161-IF('📋 سجل الأصول'!I161="",0,'📋 سجل الأصول'!I161))*'📋 سجل الأصول'!J161/365*MAX(0,MIN(EOMONTH(DATE(2026,8,1),0),IF('📋 سجل الأصول'!M161="",DATE(9999,12,31),'📋 سجل الأصول'!M161))-'📋 سجل الأصول'!G161+1))-MIN(('📋 سجل الأصول'!H161-IF('📋 سجل الأصول'!I161="",0,'📋 سجل الأصول'!I161)),('📋 سجل الأصول'!H161-IF('📋 سجل الأصول'!I161="",0,'📋 سجل الأصول'!I161))*'📋 سجل الأصول'!J161/365*MAX(0,MIN(EOMONTH(DATE(2026,8,1),-1),IF('📋 سجل الأصول'!M161="",DATE(9999,12,31),'📋 سجل الأصول'!M161))-'📋 سجل الأصول'!G161+1))),0))</f>
        <v/>
      </c>
      <c r="O161" s="25" t="str">
        <f>IF('📋 سجل الأصول'!C161="","",IFERROR(MAX(0,MIN(('📋 سجل الأصول'!H161-IF('📋 سجل الأصول'!I161="",0,'📋 سجل الأصول'!I161)),('📋 سجل الأصول'!H161-IF('📋 سجل الأصول'!I161="",0,'📋 سجل الأصول'!I161))*'📋 سجل الأصول'!J161/365*MAX(0,MIN(EOMONTH(DATE(2026,9,1),0),IF('📋 سجل الأصول'!M161="",DATE(9999,12,31),'📋 سجل الأصول'!M161))-'📋 سجل الأصول'!G161+1))-MIN(('📋 سجل الأصول'!H161-IF('📋 سجل الأصول'!I161="",0,'📋 سجل الأصول'!I161)),('📋 سجل الأصول'!H161-IF('📋 سجل الأصول'!I161="",0,'📋 سجل الأصول'!I161))*'📋 سجل الأصول'!J161/365*MAX(0,MIN(EOMONTH(DATE(2026,9,1),-1),IF('📋 سجل الأصول'!M161="",DATE(9999,12,31),'📋 سجل الأصول'!M161))-'📋 سجل الأصول'!G161+1))),0))</f>
        <v/>
      </c>
      <c r="P161" s="25" t="str">
        <f>IF('📋 سجل الأصول'!C161="","",IFERROR(MAX(0,MIN(('📋 سجل الأصول'!H161-IF('📋 سجل الأصول'!I161="",0,'📋 سجل الأصول'!I161)),('📋 سجل الأصول'!H161-IF('📋 سجل الأصول'!I161="",0,'📋 سجل الأصول'!I161))*'📋 سجل الأصول'!J161/365*MAX(0,MIN(EOMONTH(DATE(2026,10,1),0),IF('📋 سجل الأصول'!M161="",DATE(9999,12,31),'📋 سجل الأصول'!M161))-'📋 سجل الأصول'!G161+1))-MIN(('📋 سجل الأصول'!H161-IF('📋 سجل الأصول'!I161="",0,'📋 سجل الأصول'!I161)),('📋 سجل الأصول'!H161-IF('📋 سجل الأصول'!I161="",0,'📋 سجل الأصول'!I161))*'📋 سجل الأصول'!J161/365*MAX(0,MIN(EOMONTH(DATE(2026,10,1),-1),IF('📋 سجل الأصول'!M161="",DATE(9999,12,31),'📋 سجل الأصول'!M161))-'📋 سجل الأصول'!G161+1))),0))</f>
        <v/>
      </c>
      <c r="Q161" s="25" t="str">
        <f>IF('📋 سجل الأصول'!C161="","",IFERROR(MAX(0,MIN(('📋 سجل الأصول'!H161-IF('📋 سجل الأصول'!I161="",0,'📋 سجل الأصول'!I161)),('📋 سجل الأصول'!H161-IF('📋 سجل الأصول'!I161="",0,'📋 سجل الأصول'!I161))*'📋 سجل الأصول'!J161/365*MAX(0,MIN(EOMONTH(DATE(2026,11,1),0),IF('📋 سجل الأصول'!M161="",DATE(9999,12,31),'📋 سجل الأصول'!M161))-'📋 سجل الأصول'!G161+1))-MIN(('📋 سجل الأصول'!H161-IF('📋 سجل الأصول'!I161="",0,'📋 سجل الأصول'!I161)),('📋 سجل الأصول'!H161-IF('📋 سجل الأصول'!I161="",0,'📋 سجل الأصول'!I161))*'📋 سجل الأصول'!J161/365*MAX(0,MIN(EOMONTH(DATE(2026,11,1),-1),IF('📋 سجل الأصول'!M161="",DATE(9999,12,31),'📋 سجل الأصول'!M161))-'📋 سجل الأصول'!G161+1))),0))</f>
        <v/>
      </c>
      <c r="R161" s="25" t="str">
        <f>IF('📋 سجل الأصول'!C161="","",IFERROR(MAX(0,MIN(('📋 سجل الأصول'!H161-IF('📋 سجل الأصول'!I161="",0,'📋 سجل الأصول'!I161)),('📋 سجل الأصول'!H161-IF('📋 سجل الأصول'!I161="",0,'📋 سجل الأصول'!I161))*'📋 سجل الأصول'!J161/365*MAX(0,MIN(EOMONTH(DATE(2026,12,1),0),IF('📋 سجل الأصول'!M161="",DATE(9999,12,31),'📋 سجل الأصول'!M161))-'📋 سجل الأصول'!G161+1))-MIN(('📋 سجل الأصول'!H161-IF('📋 سجل الأصول'!I161="",0,'📋 سجل الأصول'!I161)),('📋 سجل الأصول'!H161-IF('📋 سجل الأصول'!I161="",0,'📋 سجل الأصول'!I161))*'📋 سجل الأصول'!J161/365*MAX(0,MIN(EOMONTH(DATE(2026,12,1),-1),IF('📋 سجل الأصول'!M161="",DATE(9999,12,31),'📋 سجل الأصول'!M161))-'📋 سجل الأصول'!G161+1))),0))</f>
        <v/>
      </c>
    </row>
    <row r="162" spans="1:18" ht="24.75" customHeight="1" x14ac:dyDescent="0.25">
      <c r="A162" s="26" t="str">
        <f>IF('📋 سجل الأصول'!C162="","",'📋 سجل الأصول'!A162)</f>
        <v/>
      </c>
      <c r="B162" s="26" t="str">
        <f>IF('📋 سجل الأصول'!C162="","",'📋 سجل الأصول'!B162)</f>
        <v/>
      </c>
      <c r="C162" s="38" t="str">
        <f>IF('📋 سجل الأصول'!C162="","",'📋 سجل الأصول'!C162)</f>
        <v/>
      </c>
      <c r="D162" s="26" t="str">
        <f>IF('📋 سجل الأصول'!C162="","",'📋 سجل الأصول'!E162)</f>
        <v/>
      </c>
      <c r="E162" s="39" t="str">
        <f>IF('📋 سجل الأصول'!C162="","",'📋 سجل الأصول'!G162)</f>
        <v/>
      </c>
      <c r="F162" s="33" t="str">
        <f>IF('📋 سجل الأصول'!C162="","",'📋 سجل الأصول'!H162)</f>
        <v/>
      </c>
      <c r="G162" s="33" t="str">
        <f>IF('📋 سجل الأصول'!C162="","",IFERROR(MAX(0,MIN(('📋 سجل الأصول'!H162-IF('📋 سجل الأصول'!I162="",0,'📋 سجل الأصول'!I162)),('📋 سجل الأصول'!H162-IF('📋 سجل الأصول'!I162="",0,'📋 سجل الأصول'!I162))*'📋 سجل الأصول'!J162/365*MAX(0,MIN(EOMONTH(DATE(2026,1,1),0),IF('📋 سجل الأصول'!M162="",DATE(9999,12,31),'📋 سجل الأصول'!M162))-'📋 سجل الأصول'!G162+1))-MIN(('📋 سجل الأصول'!H162-IF('📋 سجل الأصول'!I162="",0,'📋 سجل الأصول'!I162)),('📋 سجل الأصول'!H162-IF('📋 سجل الأصول'!I162="",0,'📋 سجل الأصول'!I162))*'📋 سجل الأصول'!J162/365*MAX(0,MIN(EOMONTH(DATE(2026,1,1),-1),IF('📋 سجل الأصول'!M162="",DATE(9999,12,31),'📋 سجل الأصول'!M162))-'📋 سجل الأصول'!G162+1))),0))</f>
        <v/>
      </c>
      <c r="H162" s="33" t="str">
        <f>IF('📋 سجل الأصول'!C162="","",IFERROR(MAX(0,MIN(('📋 سجل الأصول'!H162-IF('📋 سجل الأصول'!I162="",0,'📋 سجل الأصول'!I162)),('📋 سجل الأصول'!H162-IF('📋 سجل الأصول'!I162="",0,'📋 سجل الأصول'!I162))*'📋 سجل الأصول'!J162/365*MAX(0,MIN(EOMONTH(DATE(2026,2,1),0),IF('📋 سجل الأصول'!M162="",DATE(9999,12,31),'📋 سجل الأصول'!M162))-'📋 سجل الأصول'!G162+1))-MIN(('📋 سجل الأصول'!H162-IF('📋 سجل الأصول'!I162="",0,'📋 سجل الأصول'!I162)),('📋 سجل الأصول'!H162-IF('📋 سجل الأصول'!I162="",0,'📋 سجل الأصول'!I162))*'📋 سجل الأصول'!J162/365*MAX(0,MIN(EOMONTH(DATE(2026,2,1),-1),IF('📋 سجل الأصول'!M162="",DATE(9999,12,31),'📋 سجل الأصول'!M162))-'📋 سجل الأصول'!G162+1))),0))</f>
        <v/>
      </c>
      <c r="I162" s="33" t="str">
        <f>IF('📋 سجل الأصول'!C162="","",IFERROR(MAX(0,MIN(('📋 سجل الأصول'!H162-IF('📋 سجل الأصول'!I162="",0,'📋 سجل الأصول'!I162)),('📋 سجل الأصول'!H162-IF('📋 سجل الأصول'!I162="",0,'📋 سجل الأصول'!I162))*'📋 سجل الأصول'!J162/365*MAX(0,MIN(EOMONTH(DATE(2026,3,1),0),IF('📋 سجل الأصول'!M162="",DATE(9999,12,31),'📋 سجل الأصول'!M162))-'📋 سجل الأصول'!G162+1))-MIN(('📋 سجل الأصول'!H162-IF('📋 سجل الأصول'!I162="",0,'📋 سجل الأصول'!I162)),('📋 سجل الأصول'!H162-IF('📋 سجل الأصول'!I162="",0,'📋 سجل الأصول'!I162))*'📋 سجل الأصول'!J162/365*MAX(0,MIN(EOMONTH(DATE(2026,3,1),-1),IF('📋 سجل الأصول'!M162="",DATE(9999,12,31),'📋 سجل الأصول'!M162))-'📋 سجل الأصول'!G162+1))),0))</f>
        <v/>
      </c>
      <c r="J162" s="33" t="str">
        <f>IF('📋 سجل الأصول'!C162="","",IFERROR(MAX(0,MIN(('📋 سجل الأصول'!H162-IF('📋 سجل الأصول'!I162="",0,'📋 سجل الأصول'!I162)),('📋 سجل الأصول'!H162-IF('📋 سجل الأصول'!I162="",0,'📋 سجل الأصول'!I162))*'📋 سجل الأصول'!J162/365*MAX(0,MIN(EOMONTH(DATE(2026,4,1),0),IF('📋 سجل الأصول'!M162="",DATE(9999,12,31),'📋 سجل الأصول'!M162))-'📋 سجل الأصول'!G162+1))-MIN(('📋 سجل الأصول'!H162-IF('📋 سجل الأصول'!I162="",0,'📋 سجل الأصول'!I162)),('📋 سجل الأصول'!H162-IF('📋 سجل الأصول'!I162="",0,'📋 سجل الأصول'!I162))*'📋 سجل الأصول'!J162/365*MAX(0,MIN(EOMONTH(DATE(2026,4,1),-1),IF('📋 سجل الأصول'!M162="",DATE(9999,12,31),'📋 سجل الأصول'!M162))-'📋 سجل الأصول'!G162+1))),0))</f>
        <v/>
      </c>
      <c r="K162" s="33" t="str">
        <f>IF('📋 سجل الأصول'!C162="","",IFERROR(MAX(0,MIN(('📋 سجل الأصول'!H162-IF('📋 سجل الأصول'!I162="",0,'📋 سجل الأصول'!I162)),('📋 سجل الأصول'!H162-IF('📋 سجل الأصول'!I162="",0,'📋 سجل الأصول'!I162))*'📋 سجل الأصول'!J162/365*MAX(0,MIN(EOMONTH(DATE(2026,5,1),0),IF('📋 سجل الأصول'!M162="",DATE(9999,12,31),'📋 سجل الأصول'!M162))-'📋 سجل الأصول'!G162+1))-MIN(('📋 سجل الأصول'!H162-IF('📋 سجل الأصول'!I162="",0,'📋 سجل الأصول'!I162)),('📋 سجل الأصول'!H162-IF('📋 سجل الأصول'!I162="",0,'📋 سجل الأصول'!I162))*'📋 سجل الأصول'!J162/365*MAX(0,MIN(EOMONTH(DATE(2026,5,1),-1),IF('📋 سجل الأصول'!M162="",DATE(9999,12,31),'📋 سجل الأصول'!M162))-'📋 سجل الأصول'!G162+1))),0))</f>
        <v/>
      </c>
      <c r="L162" s="33" t="str">
        <f>IF('📋 سجل الأصول'!C162="","",IFERROR(MAX(0,MIN(('📋 سجل الأصول'!H162-IF('📋 سجل الأصول'!I162="",0,'📋 سجل الأصول'!I162)),('📋 سجل الأصول'!H162-IF('📋 سجل الأصول'!I162="",0,'📋 سجل الأصول'!I162))*'📋 سجل الأصول'!J162/365*MAX(0,MIN(EOMONTH(DATE(2026,6,1),0),IF('📋 سجل الأصول'!M162="",DATE(9999,12,31),'📋 سجل الأصول'!M162))-'📋 سجل الأصول'!G162+1))-MIN(('📋 سجل الأصول'!H162-IF('📋 سجل الأصول'!I162="",0,'📋 سجل الأصول'!I162)),('📋 سجل الأصول'!H162-IF('📋 سجل الأصول'!I162="",0,'📋 سجل الأصول'!I162))*'📋 سجل الأصول'!J162/365*MAX(0,MIN(EOMONTH(DATE(2026,6,1),-1),IF('📋 سجل الأصول'!M162="",DATE(9999,12,31),'📋 سجل الأصول'!M162))-'📋 سجل الأصول'!G162+1))),0))</f>
        <v/>
      </c>
      <c r="M162" s="33" t="str">
        <f>IF('📋 سجل الأصول'!C162="","",IFERROR(MAX(0,MIN(('📋 سجل الأصول'!H162-IF('📋 سجل الأصول'!I162="",0,'📋 سجل الأصول'!I162)),('📋 سجل الأصول'!H162-IF('📋 سجل الأصول'!I162="",0,'📋 سجل الأصول'!I162))*'📋 سجل الأصول'!J162/365*MAX(0,MIN(EOMONTH(DATE(2026,7,1),0),IF('📋 سجل الأصول'!M162="",DATE(9999,12,31),'📋 سجل الأصول'!M162))-'📋 سجل الأصول'!G162+1))-MIN(('📋 سجل الأصول'!H162-IF('📋 سجل الأصول'!I162="",0,'📋 سجل الأصول'!I162)),('📋 سجل الأصول'!H162-IF('📋 سجل الأصول'!I162="",0,'📋 سجل الأصول'!I162))*'📋 سجل الأصول'!J162/365*MAX(0,MIN(EOMONTH(DATE(2026,7,1),-1),IF('📋 سجل الأصول'!M162="",DATE(9999,12,31),'📋 سجل الأصول'!M162))-'📋 سجل الأصول'!G162+1))),0))</f>
        <v/>
      </c>
      <c r="N162" s="33" t="str">
        <f>IF('📋 سجل الأصول'!C162="","",IFERROR(MAX(0,MIN(('📋 سجل الأصول'!H162-IF('📋 سجل الأصول'!I162="",0,'📋 سجل الأصول'!I162)),('📋 سجل الأصول'!H162-IF('📋 سجل الأصول'!I162="",0,'📋 سجل الأصول'!I162))*'📋 سجل الأصول'!J162/365*MAX(0,MIN(EOMONTH(DATE(2026,8,1),0),IF('📋 سجل الأصول'!M162="",DATE(9999,12,31),'📋 سجل الأصول'!M162))-'📋 سجل الأصول'!G162+1))-MIN(('📋 سجل الأصول'!H162-IF('📋 سجل الأصول'!I162="",0,'📋 سجل الأصول'!I162)),('📋 سجل الأصول'!H162-IF('📋 سجل الأصول'!I162="",0,'📋 سجل الأصول'!I162))*'📋 سجل الأصول'!J162/365*MAX(0,MIN(EOMONTH(DATE(2026,8,1),-1),IF('📋 سجل الأصول'!M162="",DATE(9999,12,31),'📋 سجل الأصول'!M162))-'📋 سجل الأصول'!G162+1))),0))</f>
        <v/>
      </c>
      <c r="O162" s="33" t="str">
        <f>IF('📋 سجل الأصول'!C162="","",IFERROR(MAX(0,MIN(('📋 سجل الأصول'!H162-IF('📋 سجل الأصول'!I162="",0,'📋 سجل الأصول'!I162)),('📋 سجل الأصول'!H162-IF('📋 سجل الأصول'!I162="",0,'📋 سجل الأصول'!I162))*'📋 سجل الأصول'!J162/365*MAX(0,MIN(EOMONTH(DATE(2026,9,1),0),IF('📋 سجل الأصول'!M162="",DATE(9999,12,31),'📋 سجل الأصول'!M162))-'📋 سجل الأصول'!G162+1))-MIN(('📋 سجل الأصول'!H162-IF('📋 سجل الأصول'!I162="",0,'📋 سجل الأصول'!I162)),('📋 سجل الأصول'!H162-IF('📋 سجل الأصول'!I162="",0,'📋 سجل الأصول'!I162))*'📋 سجل الأصول'!J162/365*MAX(0,MIN(EOMONTH(DATE(2026,9,1),-1),IF('📋 سجل الأصول'!M162="",DATE(9999,12,31),'📋 سجل الأصول'!M162))-'📋 سجل الأصول'!G162+1))),0))</f>
        <v/>
      </c>
      <c r="P162" s="33" t="str">
        <f>IF('📋 سجل الأصول'!C162="","",IFERROR(MAX(0,MIN(('📋 سجل الأصول'!H162-IF('📋 سجل الأصول'!I162="",0,'📋 سجل الأصول'!I162)),('📋 سجل الأصول'!H162-IF('📋 سجل الأصول'!I162="",0,'📋 سجل الأصول'!I162))*'📋 سجل الأصول'!J162/365*MAX(0,MIN(EOMONTH(DATE(2026,10,1),0),IF('📋 سجل الأصول'!M162="",DATE(9999,12,31),'📋 سجل الأصول'!M162))-'📋 سجل الأصول'!G162+1))-MIN(('📋 سجل الأصول'!H162-IF('📋 سجل الأصول'!I162="",0,'📋 سجل الأصول'!I162)),('📋 سجل الأصول'!H162-IF('📋 سجل الأصول'!I162="",0,'📋 سجل الأصول'!I162))*'📋 سجل الأصول'!J162/365*MAX(0,MIN(EOMONTH(DATE(2026,10,1),-1),IF('📋 سجل الأصول'!M162="",DATE(9999,12,31),'📋 سجل الأصول'!M162))-'📋 سجل الأصول'!G162+1))),0))</f>
        <v/>
      </c>
      <c r="Q162" s="33" t="str">
        <f>IF('📋 سجل الأصول'!C162="","",IFERROR(MAX(0,MIN(('📋 سجل الأصول'!H162-IF('📋 سجل الأصول'!I162="",0,'📋 سجل الأصول'!I162)),('📋 سجل الأصول'!H162-IF('📋 سجل الأصول'!I162="",0,'📋 سجل الأصول'!I162))*'📋 سجل الأصول'!J162/365*MAX(0,MIN(EOMONTH(DATE(2026,11,1),0),IF('📋 سجل الأصول'!M162="",DATE(9999,12,31),'📋 سجل الأصول'!M162))-'📋 سجل الأصول'!G162+1))-MIN(('📋 سجل الأصول'!H162-IF('📋 سجل الأصول'!I162="",0,'📋 سجل الأصول'!I162)),('📋 سجل الأصول'!H162-IF('📋 سجل الأصول'!I162="",0,'📋 سجل الأصول'!I162))*'📋 سجل الأصول'!J162/365*MAX(0,MIN(EOMONTH(DATE(2026,11,1),-1),IF('📋 سجل الأصول'!M162="",DATE(9999,12,31),'📋 سجل الأصول'!M162))-'📋 سجل الأصول'!G162+1))),0))</f>
        <v/>
      </c>
      <c r="R162" s="33" t="str">
        <f>IF('📋 سجل الأصول'!C162="","",IFERROR(MAX(0,MIN(('📋 سجل الأصول'!H162-IF('📋 سجل الأصول'!I162="",0,'📋 سجل الأصول'!I162)),('📋 سجل الأصول'!H162-IF('📋 سجل الأصول'!I162="",0,'📋 سجل الأصول'!I162))*'📋 سجل الأصول'!J162/365*MAX(0,MIN(EOMONTH(DATE(2026,12,1),0),IF('📋 سجل الأصول'!M162="",DATE(9999,12,31),'📋 سجل الأصول'!M162))-'📋 سجل الأصول'!G162+1))-MIN(('📋 سجل الأصول'!H162-IF('📋 سجل الأصول'!I162="",0,'📋 سجل الأصول'!I162)),('📋 سجل الأصول'!H162-IF('📋 سجل الأصول'!I162="",0,'📋 سجل الأصول'!I162))*'📋 سجل الأصول'!J162/365*MAX(0,MIN(EOMONTH(DATE(2026,12,1),-1),IF('📋 سجل الأصول'!M162="",DATE(9999,12,31),'📋 سجل الأصول'!M162))-'📋 سجل الأصول'!G162+1))),0))</f>
        <v/>
      </c>
    </row>
    <row r="163" spans="1:18" ht="24.75" customHeight="1" x14ac:dyDescent="0.25">
      <c r="A163" s="18" t="str">
        <f>IF('📋 سجل الأصول'!C163="","",'📋 سجل الأصول'!A163)</f>
        <v/>
      </c>
      <c r="B163" s="18" t="str">
        <f>IF('📋 سجل الأصول'!C163="","",'📋 سجل الأصول'!B163)</f>
        <v/>
      </c>
      <c r="C163" s="36" t="str">
        <f>IF('📋 سجل الأصول'!C163="","",'📋 سجل الأصول'!C163)</f>
        <v/>
      </c>
      <c r="D163" s="18" t="str">
        <f>IF('📋 سجل الأصول'!C163="","",'📋 سجل الأصول'!E163)</f>
        <v/>
      </c>
      <c r="E163" s="37" t="str">
        <f>IF('📋 سجل الأصول'!C163="","",'📋 سجل الأصول'!G163)</f>
        <v/>
      </c>
      <c r="F163" s="25" t="str">
        <f>IF('📋 سجل الأصول'!C163="","",'📋 سجل الأصول'!H163)</f>
        <v/>
      </c>
      <c r="G163" s="25" t="str">
        <f>IF('📋 سجل الأصول'!C163="","",IFERROR(MAX(0,MIN(('📋 سجل الأصول'!H163-IF('📋 سجل الأصول'!I163="",0,'📋 سجل الأصول'!I163)),('📋 سجل الأصول'!H163-IF('📋 سجل الأصول'!I163="",0,'📋 سجل الأصول'!I163))*'📋 سجل الأصول'!J163/365*MAX(0,MIN(EOMONTH(DATE(2026,1,1),0),IF('📋 سجل الأصول'!M163="",DATE(9999,12,31),'📋 سجل الأصول'!M163))-'📋 سجل الأصول'!G163+1))-MIN(('📋 سجل الأصول'!H163-IF('📋 سجل الأصول'!I163="",0,'📋 سجل الأصول'!I163)),('📋 سجل الأصول'!H163-IF('📋 سجل الأصول'!I163="",0,'📋 سجل الأصول'!I163))*'📋 سجل الأصول'!J163/365*MAX(0,MIN(EOMONTH(DATE(2026,1,1),-1),IF('📋 سجل الأصول'!M163="",DATE(9999,12,31),'📋 سجل الأصول'!M163))-'📋 سجل الأصول'!G163+1))),0))</f>
        <v/>
      </c>
      <c r="H163" s="25" t="str">
        <f>IF('📋 سجل الأصول'!C163="","",IFERROR(MAX(0,MIN(('📋 سجل الأصول'!H163-IF('📋 سجل الأصول'!I163="",0,'📋 سجل الأصول'!I163)),('📋 سجل الأصول'!H163-IF('📋 سجل الأصول'!I163="",0,'📋 سجل الأصول'!I163))*'📋 سجل الأصول'!J163/365*MAX(0,MIN(EOMONTH(DATE(2026,2,1),0),IF('📋 سجل الأصول'!M163="",DATE(9999,12,31),'📋 سجل الأصول'!M163))-'📋 سجل الأصول'!G163+1))-MIN(('📋 سجل الأصول'!H163-IF('📋 سجل الأصول'!I163="",0,'📋 سجل الأصول'!I163)),('📋 سجل الأصول'!H163-IF('📋 سجل الأصول'!I163="",0,'📋 سجل الأصول'!I163))*'📋 سجل الأصول'!J163/365*MAX(0,MIN(EOMONTH(DATE(2026,2,1),-1),IF('📋 سجل الأصول'!M163="",DATE(9999,12,31),'📋 سجل الأصول'!M163))-'📋 سجل الأصول'!G163+1))),0))</f>
        <v/>
      </c>
      <c r="I163" s="25" t="str">
        <f>IF('📋 سجل الأصول'!C163="","",IFERROR(MAX(0,MIN(('📋 سجل الأصول'!H163-IF('📋 سجل الأصول'!I163="",0,'📋 سجل الأصول'!I163)),('📋 سجل الأصول'!H163-IF('📋 سجل الأصول'!I163="",0,'📋 سجل الأصول'!I163))*'📋 سجل الأصول'!J163/365*MAX(0,MIN(EOMONTH(DATE(2026,3,1),0),IF('📋 سجل الأصول'!M163="",DATE(9999,12,31),'📋 سجل الأصول'!M163))-'📋 سجل الأصول'!G163+1))-MIN(('📋 سجل الأصول'!H163-IF('📋 سجل الأصول'!I163="",0,'📋 سجل الأصول'!I163)),('📋 سجل الأصول'!H163-IF('📋 سجل الأصول'!I163="",0,'📋 سجل الأصول'!I163))*'📋 سجل الأصول'!J163/365*MAX(0,MIN(EOMONTH(DATE(2026,3,1),-1),IF('📋 سجل الأصول'!M163="",DATE(9999,12,31),'📋 سجل الأصول'!M163))-'📋 سجل الأصول'!G163+1))),0))</f>
        <v/>
      </c>
      <c r="J163" s="25" t="str">
        <f>IF('📋 سجل الأصول'!C163="","",IFERROR(MAX(0,MIN(('📋 سجل الأصول'!H163-IF('📋 سجل الأصول'!I163="",0,'📋 سجل الأصول'!I163)),('📋 سجل الأصول'!H163-IF('📋 سجل الأصول'!I163="",0,'📋 سجل الأصول'!I163))*'📋 سجل الأصول'!J163/365*MAX(0,MIN(EOMONTH(DATE(2026,4,1),0),IF('📋 سجل الأصول'!M163="",DATE(9999,12,31),'📋 سجل الأصول'!M163))-'📋 سجل الأصول'!G163+1))-MIN(('📋 سجل الأصول'!H163-IF('📋 سجل الأصول'!I163="",0,'📋 سجل الأصول'!I163)),('📋 سجل الأصول'!H163-IF('📋 سجل الأصول'!I163="",0,'📋 سجل الأصول'!I163))*'📋 سجل الأصول'!J163/365*MAX(0,MIN(EOMONTH(DATE(2026,4,1),-1),IF('📋 سجل الأصول'!M163="",DATE(9999,12,31),'📋 سجل الأصول'!M163))-'📋 سجل الأصول'!G163+1))),0))</f>
        <v/>
      </c>
      <c r="K163" s="25" t="str">
        <f>IF('📋 سجل الأصول'!C163="","",IFERROR(MAX(0,MIN(('📋 سجل الأصول'!H163-IF('📋 سجل الأصول'!I163="",0,'📋 سجل الأصول'!I163)),('📋 سجل الأصول'!H163-IF('📋 سجل الأصول'!I163="",0,'📋 سجل الأصول'!I163))*'📋 سجل الأصول'!J163/365*MAX(0,MIN(EOMONTH(DATE(2026,5,1),0),IF('📋 سجل الأصول'!M163="",DATE(9999,12,31),'📋 سجل الأصول'!M163))-'📋 سجل الأصول'!G163+1))-MIN(('📋 سجل الأصول'!H163-IF('📋 سجل الأصول'!I163="",0,'📋 سجل الأصول'!I163)),('📋 سجل الأصول'!H163-IF('📋 سجل الأصول'!I163="",0,'📋 سجل الأصول'!I163))*'📋 سجل الأصول'!J163/365*MAX(0,MIN(EOMONTH(DATE(2026,5,1),-1),IF('📋 سجل الأصول'!M163="",DATE(9999,12,31),'📋 سجل الأصول'!M163))-'📋 سجل الأصول'!G163+1))),0))</f>
        <v/>
      </c>
      <c r="L163" s="25" t="str">
        <f>IF('📋 سجل الأصول'!C163="","",IFERROR(MAX(0,MIN(('📋 سجل الأصول'!H163-IF('📋 سجل الأصول'!I163="",0,'📋 سجل الأصول'!I163)),('📋 سجل الأصول'!H163-IF('📋 سجل الأصول'!I163="",0,'📋 سجل الأصول'!I163))*'📋 سجل الأصول'!J163/365*MAX(0,MIN(EOMONTH(DATE(2026,6,1),0),IF('📋 سجل الأصول'!M163="",DATE(9999,12,31),'📋 سجل الأصول'!M163))-'📋 سجل الأصول'!G163+1))-MIN(('📋 سجل الأصول'!H163-IF('📋 سجل الأصول'!I163="",0,'📋 سجل الأصول'!I163)),('📋 سجل الأصول'!H163-IF('📋 سجل الأصول'!I163="",0,'📋 سجل الأصول'!I163))*'📋 سجل الأصول'!J163/365*MAX(0,MIN(EOMONTH(DATE(2026,6,1),-1),IF('📋 سجل الأصول'!M163="",DATE(9999,12,31),'📋 سجل الأصول'!M163))-'📋 سجل الأصول'!G163+1))),0))</f>
        <v/>
      </c>
      <c r="M163" s="25" t="str">
        <f>IF('📋 سجل الأصول'!C163="","",IFERROR(MAX(0,MIN(('📋 سجل الأصول'!H163-IF('📋 سجل الأصول'!I163="",0,'📋 سجل الأصول'!I163)),('📋 سجل الأصول'!H163-IF('📋 سجل الأصول'!I163="",0,'📋 سجل الأصول'!I163))*'📋 سجل الأصول'!J163/365*MAX(0,MIN(EOMONTH(DATE(2026,7,1),0),IF('📋 سجل الأصول'!M163="",DATE(9999,12,31),'📋 سجل الأصول'!M163))-'📋 سجل الأصول'!G163+1))-MIN(('📋 سجل الأصول'!H163-IF('📋 سجل الأصول'!I163="",0,'📋 سجل الأصول'!I163)),('📋 سجل الأصول'!H163-IF('📋 سجل الأصول'!I163="",0,'📋 سجل الأصول'!I163))*'📋 سجل الأصول'!J163/365*MAX(0,MIN(EOMONTH(DATE(2026,7,1),-1),IF('📋 سجل الأصول'!M163="",DATE(9999,12,31),'📋 سجل الأصول'!M163))-'📋 سجل الأصول'!G163+1))),0))</f>
        <v/>
      </c>
      <c r="N163" s="25" t="str">
        <f>IF('📋 سجل الأصول'!C163="","",IFERROR(MAX(0,MIN(('📋 سجل الأصول'!H163-IF('📋 سجل الأصول'!I163="",0,'📋 سجل الأصول'!I163)),('📋 سجل الأصول'!H163-IF('📋 سجل الأصول'!I163="",0,'📋 سجل الأصول'!I163))*'📋 سجل الأصول'!J163/365*MAX(0,MIN(EOMONTH(DATE(2026,8,1),0),IF('📋 سجل الأصول'!M163="",DATE(9999,12,31),'📋 سجل الأصول'!M163))-'📋 سجل الأصول'!G163+1))-MIN(('📋 سجل الأصول'!H163-IF('📋 سجل الأصول'!I163="",0,'📋 سجل الأصول'!I163)),('📋 سجل الأصول'!H163-IF('📋 سجل الأصول'!I163="",0,'📋 سجل الأصول'!I163))*'📋 سجل الأصول'!J163/365*MAX(0,MIN(EOMONTH(DATE(2026,8,1),-1),IF('📋 سجل الأصول'!M163="",DATE(9999,12,31),'📋 سجل الأصول'!M163))-'📋 سجل الأصول'!G163+1))),0))</f>
        <v/>
      </c>
      <c r="O163" s="25" t="str">
        <f>IF('📋 سجل الأصول'!C163="","",IFERROR(MAX(0,MIN(('📋 سجل الأصول'!H163-IF('📋 سجل الأصول'!I163="",0,'📋 سجل الأصول'!I163)),('📋 سجل الأصول'!H163-IF('📋 سجل الأصول'!I163="",0,'📋 سجل الأصول'!I163))*'📋 سجل الأصول'!J163/365*MAX(0,MIN(EOMONTH(DATE(2026,9,1),0),IF('📋 سجل الأصول'!M163="",DATE(9999,12,31),'📋 سجل الأصول'!M163))-'📋 سجل الأصول'!G163+1))-MIN(('📋 سجل الأصول'!H163-IF('📋 سجل الأصول'!I163="",0,'📋 سجل الأصول'!I163)),('📋 سجل الأصول'!H163-IF('📋 سجل الأصول'!I163="",0,'📋 سجل الأصول'!I163))*'📋 سجل الأصول'!J163/365*MAX(0,MIN(EOMONTH(DATE(2026,9,1),-1),IF('📋 سجل الأصول'!M163="",DATE(9999,12,31),'📋 سجل الأصول'!M163))-'📋 سجل الأصول'!G163+1))),0))</f>
        <v/>
      </c>
      <c r="P163" s="25" t="str">
        <f>IF('📋 سجل الأصول'!C163="","",IFERROR(MAX(0,MIN(('📋 سجل الأصول'!H163-IF('📋 سجل الأصول'!I163="",0,'📋 سجل الأصول'!I163)),('📋 سجل الأصول'!H163-IF('📋 سجل الأصول'!I163="",0,'📋 سجل الأصول'!I163))*'📋 سجل الأصول'!J163/365*MAX(0,MIN(EOMONTH(DATE(2026,10,1),0),IF('📋 سجل الأصول'!M163="",DATE(9999,12,31),'📋 سجل الأصول'!M163))-'📋 سجل الأصول'!G163+1))-MIN(('📋 سجل الأصول'!H163-IF('📋 سجل الأصول'!I163="",0,'📋 سجل الأصول'!I163)),('📋 سجل الأصول'!H163-IF('📋 سجل الأصول'!I163="",0,'📋 سجل الأصول'!I163))*'📋 سجل الأصول'!J163/365*MAX(0,MIN(EOMONTH(DATE(2026,10,1),-1),IF('📋 سجل الأصول'!M163="",DATE(9999,12,31),'📋 سجل الأصول'!M163))-'📋 سجل الأصول'!G163+1))),0))</f>
        <v/>
      </c>
      <c r="Q163" s="25" t="str">
        <f>IF('📋 سجل الأصول'!C163="","",IFERROR(MAX(0,MIN(('📋 سجل الأصول'!H163-IF('📋 سجل الأصول'!I163="",0,'📋 سجل الأصول'!I163)),('📋 سجل الأصول'!H163-IF('📋 سجل الأصول'!I163="",0,'📋 سجل الأصول'!I163))*'📋 سجل الأصول'!J163/365*MAX(0,MIN(EOMONTH(DATE(2026,11,1),0),IF('📋 سجل الأصول'!M163="",DATE(9999,12,31),'📋 سجل الأصول'!M163))-'📋 سجل الأصول'!G163+1))-MIN(('📋 سجل الأصول'!H163-IF('📋 سجل الأصول'!I163="",0,'📋 سجل الأصول'!I163)),('📋 سجل الأصول'!H163-IF('📋 سجل الأصول'!I163="",0,'📋 سجل الأصول'!I163))*'📋 سجل الأصول'!J163/365*MAX(0,MIN(EOMONTH(DATE(2026,11,1),-1),IF('📋 سجل الأصول'!M163="",DATE(9999,12,31),'📋 سجل الأصول'!M163))-'📋 سجل الأصول'!G163+1))),0))</f>
        <v/>
      </c>
      <c r="R163" s="25" t="str">
        <f>IF('📋 سجل الأصول'!C163="","",IFERROR(MAX(0,MIN(('📋 سجل الأصول'!H163-IF('📋 سجل الأصول'!I163="",0,'📋 سجل الأصول'!I163)),('📋 سجل الأصول'!H163-IF('📋 سجل الأصول'!I163="",0,'📋 سجل الأصول'!I163))*'📋 سجل الأصول'!J163/365*MAX(0,MIN(EOMONTH(DATE(2026,12,1),0),IF('📋 سجل الأصول'!M163="",DATE(9999,12,31),'📋 سجل الأصول'!M163))-'📋 سجل الأصول'!G163+1))-MIN(('📋 سجل الأصول'!H163-IF('📋 سجل الأصول'!I163="",0,'📋 سجل الأصول'!I163)),('📋 سجل الأصول'!H163-IF('📋 سجل الأصول'!I163="",0,'📋 سجل الأصول'!I163))*'📋 سجل الأصول'!J163/365*MAX(0,MIN(EOMONTH(DATE(2026,12,1),-1),IF('📋 سجل الأصول'!M163="",DATE(9999,12,31),'📋 سجل الأصول'!M163))-'📋 سجل الأصول'!G163+1))),0))</f>
        <v/>
      </c>
    </row>
    <row r="164" spans="1:18" ht="24.75" customHeight="1" x14ac:dyDescent="0.25">
      <c r="A164" s="26" t="str">
        <f>IF('📋 سجل الأصول'!C164="","",'📋 سجل الأصول'!A164)</f>
        <v/>
      </c>
      <c r="B164" s="26" t="str">
        <f>IF('📋 سجل الأصول'!C164="","",'📋 سجل الأصول'!B164)</f>
        <v/>
      </c>
      <c r="C164" s="38" t="str">
        <f>IF('📋 سجل الأصول'!C164="","",'📋 سجل الأصول'!C164)</f>
        <v/>
      </c>
      <c r="D164" s="26" t="str">
        <f>IF('📋 سجل الأصول'!C164="","",'📋 سجل الأصول'!E164)</f>
        <v/>
      </c>
      <c r="E164" s="39" t="str">
        <f>IF('📋 سجل الأصول'!C164="","",'📋 سجل الأصول'!G164)</f>
        <v/>
      </c>
      <c r="F164" s="33" t="str">
        <f>IF('📋 سجل الأصول'!C164="","",'📋 سجل الأصول'!H164)</f>
        <v/>
      </c>
      <c r="G164" s="33" t="str">
        <f>IF('📋 سجل الأصول'!C164="","",IFERROR(MAX(0,MIN(('📋 سجل الأصول'!H164-IF('📋 سجل الأصول'!I164="",0,'📋 سجل الأصول'!I164)),('📋 سجل الأصول'!H164-IF('📋 سجل الأصول'!I164="",0,'📋 سجل الأصول'!I164))*'📋 سجل الأصول'!J164/365*MAX(0,MIN(EOMONTH(DATE(2026,1,1),0),IF('📋 سجل الأصول'!M164="",DATE(9999,12,31),'📋 سجل الأصول'!M164))-'📋 سجل الأصول'!G164+1))-MIN(('📋 سجل الأصول'!H164-IF('📋 سجل الأصول'!I164="",0,'📋 سجل الأصول'!I164)),('📋 سجل الأصول'!H164-IF('📋 سجل الأصول'!I164="",0,'📋 سجل الأصول'!I164))*'📋 سجل الأصول'!J164/365*MAX(0,MIN(EOMONTH(DATE(2026,1,1),-1),IF('📋 سجل الأصول'!M164="",DATE(9999,12,31),'📋 سجل الأصول'!M164))-'📋 سجل الأصول'!G164+1))),0))</f>
        <v/>
      </c>
      <c r="H164" s="33" t="str">
        <f>IF('📋 سجل الأصول'!C164="","",IFERROR(MAX(0,MIN(('📋 سجل الأصول'!H164-IF('📋 سجل الأصول'!I164="",0,'📋 سجل الأصول'!I164)),('📋 سجل الأصول'!H164-IF('📋 سجل الأصول'!I164="",0,'📋 سجل الأصول'!I164))*'📋 سجل الأصول'!J164/365*MAX(0,MIN(EOMONTH(DATE(2026,2,1),0),IF('📋 سجل الأصول'!M164="",DATE(9999,12,31),'📋 سجل الأصول'!M164))-'📋 سجل الأصول'!G164+1))-MIN(('📋 سجل الأصول'!H164-IF('📋 سجل الأصول'!I164="",0,'📋 سجل الأصول'!I164)),('📋 سجل الأصول'!H164-IF('📋 سجل الأصول'!I164="",0,'📋 سجل الأصول'!I164))*'📋 سجل الأصول'!J164/365*MAX(0,MIN(EOMONTH(DATE(2026,2,1),-1),IF('📋 سجل الأصول'!M164="",DATE(9999,12,31),'📋 سجل الأصول'!M164))-'📋 سجل الأصول'!G164+1))),0))</f>
        <v/>
      </c>
      <c r="I164" s="33" t="str">
        <f>IF('📋 سجل الأصول'!C164="","",IFERROR(MAX(0,MIN(('📋 سجل الأصول'!H164-IF('📋 سجل الأصول'!I164="",0,'📋 سجل الأصول'!I164)),('📋 سجل الأصول'!H164-IF('📋 سجل الأصول'!I164="",0,'📋 سجل الأصول'!I164))*'📋 سجل الأصول'!J164/365*MAX(0,MIN(EOMONTH(DATE(2026,3,1),0),IF('📋 سجل الأصول'!M164="",DATE(9999,12,31),'📋 سجل الأصول'!M164))-'📋 سجل الأصول'!G164+1))-MIN(('📋 سجل الأصول'!H164-IF('📋 سجل الأصول'!I164="",0,'📋 سجل الأصول'!I164)),('📋 سجل الأصول'!H164-IF('📋 سجل الأصول'!I164="",0,'📋 سجل الأصول'!I164))*'📋 سجل الأصول'!J164/365*MAX(0,MIN(EOMONTH(DATE(2026,3,1),-1),IF('📋 سجل الأصول'!M164="",DATE(9999,12,31),'📋 سجل الأصول'!M164))-'📋 سجل الأصول'!G164+1))),0))</f>
        <v/>
      </c>
      <c r="J164" s="33" t="str">
        <f>IF('📋 سجل الأصول'!C164="","",IFERROR(MAX(0,MIN(('📋 سجل الأصول'!H164-IF('📋 سجل الأصول'!I164="",0,'📋 سجل الأصول'!I164)),('📋 سجل الأصول'!H164-IF('📋 سجل الأصول'!I164="",0,'📋 سجل الأصول'!I164))*'📋 سجل الأصول'!J164/365*MAX(0,MIN(EOMONTH(DATE(2026,4,1),0),IF('📋 سجل الأصول'!M164="",DATE(9999,12,31),'📋 سجل الأصول'!M164))-'📋 سجل الأصول'!G164+1))-MIN(('📋 سجل الأصول'!H164-IF('📋 سجل الأصول'!I164="",0,'📋 سجل الأصول'!I164)),('📋 سجل الأصول'!H164-IF('📋 سجل الأصول'!I164="",0,'📋 سجل الأصول'!I164))*'📋 سجل الأصول'!J164/365*MAX(0,MIN(EOMONTH(DATE(2026,4,1),-1),IF('📋 سجل الأصول'!M164="",DATE(9999,12,31),'📋 سجل الأصول'!M164))-'📋 سجل الأصول'!G164+1))),0))</f>
        <v/>
      </c>
      <c r="K164" s="33" t="str">
        <f>IF('📋 سجل الأصول'!C164="","",IFERROR(MAX(0,MIN(('📋 سجل الأصول'!H164-IF('📋 سجل الأصول'!I164="",0,'📋 سجل الأصول'!I164)),('📋 سجل الأصول'!H164-IF('📋 سجل الأصول'!I164="",0,'📋 سجل الأصول'!I164))*'📋 سجل الأصول'!J164/365*MAX(0,MIN(EOMONTH(DATE(2026,5,1),0),IF('📋 سجل الأصول'!M164="",DATE(9999,12,31),'📋 سجل الأصول'!M164))-'📋 سجل الأصول'!G164+1))-MIN(('📋 سجل الأصول'!H164-IF('📋 سجل الأصول'!I164="",0,'📋 سجل الأصول'!I164)),('📋 سجل الأصول'!H164-IF('📋 سجل الأصول'!I164="",0,'📋 سجل الأصول'!I164))*'📋 سجل الأصول'!J164/365*MAX(0,MIN(EOMONTH(DATE(2026,5,1),-1),IF('📋 سجل الأصول'!M164="",DATE(9999,12,31),'📋 سجل الأصول'!M164))-'📋 سجل الأصول'!G164+1))),0))</f>
        <v/>
      </c>
      <c r="L164" s="33" t="str">
        <f>IF('📋 سجل الأصول'!C164="","",IFERROR(MAX(0,MIN(('📋 سجل الأصول'!H164-IF('📋 سجل الأصول'!I164="",0,'📋 سجل الأصول'!I164)),('📋 سجل الأصول'!H164-IF('📋 سجل الأصول'!I164="",0,'📋 سجل الأصول'!I164))*'📋 سجل الأصول'!J164/365*MAX(0,MIN(EOMONTH(DATE(2026,6,1),0),IF('📋 سجل الأصول'!M164="",DATE(9999,12,31),'📋 سجل الأصول'!M164))-'📋 سجل الأصول'!G164+1))-MIN(('📋 سجل الأصول'!H164-IF('📋 سجل الأصول'!I164="",0,'📋 سجل الأصول'!I164)),('📋 سجل الأصول'!H164-IF('📋 سجل الأصول'!I164="",0,'📋 سجل الأصول'!I164))*'📋 سجل الأصول'!J164/365*MAX(0,MIN(EOMONTH(DATE(2026,6,1),-1),IF('📋 سجل الأصول'!M164="",DATE(9999,12,31),'📋 سجل الأصول'!M164))-'📋 سجل الأصول'!G164+1))),0))</f>
        <v/>
      </c>
      <c r="M164" s="33" t="str">
        <f>IF('📋 سجل الأصول'!C164="","",IFERROR(MAX(0,MIN(('📋 سجل الأصول'!H164-IF('📋 سجل الأصول'!I164="",0,'📋 سجل الأصول'!I164)),('📋 سجل الأصول'!H164-IF('📋 سجل الأصول'!I164="",0,'📋 سجل الأصول'!I164))*'📋 سجل الأصول'!J164/365*MAX(0,MIN(EOMONTH(DATE(2026,7,1),0),IF('📋 سجل الأصول'!M164="",DATE(9999,12,31),'📋 سجل الأصول'!M164))-'📋 سجل الأصول'!G164+1))-MIN(('📋 سجل الأصول'!H164-IF('📋 سجل الأصول'!I164="",0,'📋 سجل الأصول'!I164)),('📋 سجل الأصول'!H164-IF('📋 سجل الأصول'!I164="",0,'📋 سجل الأصول'!I164))*'📋 سجل الأصول'!J164/365*MAX(0,MIN(EOMONTH(DATE(2026,7,1),-1),IF('📋 سجل الأصول'!M164="",DATE(9999,12,31),'📋 سجل الأصول'!M164))-'📋 سجل الأصول'!G164+1))),0))</f>
        <v/>
      </c>
      <c r="N164" s="33" t="str">
        <f>IF('📋 سجل الأصول'!C164="","",IFERROR(MAX(0,MIN(('📋 سجل الأصول'!H164-IF('📋 سجل الأصول'!I164="",0,'📋 سجل الأصول'!I164)),('📋 سجل الأصول'!H164-IF('📋 سجل الأصول'!I164="",0,'📋 سجل الأصول'!I164))*'📋 سجل الأصول'!J164/365*MAX(0,MIN(EOMONTH(DATE(2026,8,1),0),IF('📋 سجل الأصول'!M164="",DATE(9999,12,31),'📋 سجل الأصول'!M164))-'📋 سجل الأصول'!G164+1))-MIN(('📋 سجل الأصول'!H164-IF('📋 سجل الأصول'!I164="",0,'📋 سجل الأصول'!I164)),('📋 سجل الأصول'!H164-IF('📋 سجل الأصول'!I164="",0,'📋 سجل الأصول'!I164))*'📋 سجل الأصول'!J164/365*MAX(0,MIN(EOMONTH(DATE(2026,8,1),-1),IF('📋 سجل الأصول'!M164="",DATE(9999,12,31),'📋 سجل الأصول'!M164))-'📋 سجل الأصول'!G164+1))),0))</f>
        <v/>
      </c>
      <c r="O164" s="33" t="str">
        <f>IF('📋 سجل الأصول'!C164="","",IFERROR(MAX(0,MIN(('📋 سجل الأصول'!H164-IF('📋 سجل الأصول'!I164="",0,'📋 سجل الأصول'!I164)),('📋 سجل الأصول'!H164-IF('📋 سجل الأصول'!I164="",0,'📋 سجل الأصول'!I164))*'📋 سجل الأصول'!J164/365*MAX(0,MIN(EOMONTH(DATE(2026,9,1),0),IF('📋 سجل الأصول'!M164="",DATE(9999,12,31),'📋 سجل الأصول'!M164))-'📋 سجل الأصول'!G164+1))-MIN(('📋 سجل الأصول'!H164-IF('📋 سجل الأصول'!I164="",0,'📋 سجل الأصول'!I164)),('📋 سجل الأصول'!H164-IF('📋 سجل الأصول'!I164="",0,'📋 سجل الأصول'!I164))*'📋 سجل الأصول'!J164/365*MAX(0,MIN(EOMONTH(DATE(2026,9,1),-1),IF('📋 سجل الأصول'!M164="",DATE(9999,12,31),'📋 سجل الأصول'!M164))-'📋 سجل الأصول'!G164+1))),0))</f>
        <v/>
      </c>
      <c r="P164" s="33" t="str">
        <f>IF('📋 سجل الأصول'!C164="","",IFERROR(MAX(0,MIN(('📋 سجل الأصول'!H164-IF('📋 سجل الأصول'!I164="",0,'📋 سجل الأصول'!I164)),('📋 سجل الأصول'!H164-IF('📋 سجل الأصول'!I164="",0,'📋 سجل الأصول'!I164))*'📋 سجل الأصول'!J164/365*MAX(0,MIN(EOMONTH(DATE(2026,10,1),0),IF('📋 سجل الأصول'!M164="",DATE(9999,12,31),'📋 سجل الأصول'!M164))-'📋 سجل الأصول'!G164+1))-MIN(('📋 سجل الأصول'!H164-IF('📋 سجل الأصول'!I164="",0,'📋 سجل الأصول'!I164)),('📋 سجل الأصول'!H164-IF('📋 سجل الأصول'!I164="",0,'📋 سجل الأصول'!I164))*'📋 سجل الأصول'!J164/365*MAX(0,MIN(EOMONTH(DATE(2026,10,1),-1),IF('📋 سجل الأصول'!M164="",DATE(9999,12,31),'📋 سجل الأصول'!M164))-'📋 سجل الأصول'!G164+1))),0))</f>
        <v/>
      </c>
      <c r="Q164" s="33" t="str">
        <f>IF('📋 سجل الأصول'!C164="","",IFERROR(MAX(0,MIN(('📋 سجل الأصول'!H164-IF('📋 سجل الأصول'!I164="",0,'📋 سجل الأصول'!I164)),('📋 سجل الأصول'!H164-IF('📋 سجل الأصول'!I164="",0,'📋 سجل الأصول'!I164))*'📋 سجل الأصول'!J164/365*MAX(0,MIN(EOMONTH(DATE(2026,11,1),0),IF('📋 سجل الأصول'!M164="",DATE(9999,12,31),'📋 سجل الأصول'!M164))-'📋 سجل الأصول'!G164+1))-MIN(('📋 سجل الأصول'!H164-IF('📋 سجل الأصول'!I164="",0,'📋 سجل الأصول'!I164)),('📋 سجل الأصول'!H164-IF('📋 سجل الأصول'!I164="",0,'📋 سجل الأصول'!I164))*'📋 سجل الأصول'!J164/365*MAX(0,MIN(EOMONTH(DATE(2026,11,1),-1),IF('📋 سجل الأصول'!M164="",DATE(9999,12,31),'📋 سجل الأصول'!M164))-'📋 سجل الأصول'!G164+1))),0))</f>
        <v/>
      </c>
      <c r="R164" s="33" t="str">
        <f>IF('📋 سجل الأصول'!C164="","",IFERROR(MAX(0,MIN(('📋 سجل الأصول'!H164-IF('📋 سجل الأصول'!I164="",0,'📋 سجل الأصول'!I164)),('📋 سجل الأصول'!H164-IF('📋 سجل الأصول'!I164="",0,'📋 سجل الأصول'!I164))*'📋 سجل الأصول'!J164/365*MAX(0,MIN(EOMONTH(DATE(2026,12,1),0),IF('📋 سجل الأصول'!M164="",DATE(9999,12,31),'📋 سجل الأصول'!M164))-'📋 سجل الأصول'!G164+1))-MIN(('📋 سجل الأصول'!H164-IF('📋 سجل الأصول'!I164="",0,'📋 سجل الأصول'!I164)),('📋 سجل الأصول'!H164-IF('📋 سجل الأصول'!I164="",0,'📋 سجل الأصول'!I164))*'📋 سجل الأصول'!J164/365*MAX(0,MIN(EOMONTH(DATE(2026,12,1),-1),IF('📋 سجل الأصول'!M164="",DATE(9999,12,31),'📋 سجل الأصول'!M164))-'📋 سجل الأصول'!G164+1))),0))</f>
        <v/>
      </c>
    </row>
    <row r="165" spans="1:18" ht="24.75" customHeight="1" x14ac:dyDescent="0.25">
      <c r="A165" s="18" t="str">
        <f>IF('📋 سجل الأصول'!C165="","",'📋 سجل الأصول'!A165)</f>
        <v/>
      </c>
      <c r="B165" s="18" t="str">
        <f>IF('📋 سجل الأصول'!C165="","",'📋 سجل الأصول'!B165)</f>
        <v/>
      </c>
      <c r="C165" s="36" t="str">
        <f>IF('📋 سجل الأصول'!C165="","",'📋 سجل الأصول'!C165)</f>
        <v/>
      </c>
      <c r="D165" s="18" t="str">
        <f>IF('📋 سجل الأصول'!C165="","",'📋 سجل الأصول'!E165)</f>
        <v/>
      </c>
      <c r="E165" s="37" t="str">
        <f>IF('📋 سجل الأصول'!C165="","",'📋 سجل الأصول'!G165)</f>
        <v/>
      </c>
      <c r="F165" s="25" t="str">
        <f>IF('📋 سجل الأصول'!C165="","",'📋 سجل الأصول'!H165)</f>
        <v/>
      </c>
      <c r="G165" s="25" t="str">
        <f>IF('📋 سجل الأصول'!C165="","",IFERROR(MAX(0,MIN(('📋 سجل الأصول'!H165-IF('📋 سجل الأصول'!I165="",0,'📋 سجل الأصول'!I165)),('📋 سجل الأصول'!H165-IF('📋 سجل الأصول'!I165="",0,'📋 سجل الأصول'!I165))*'📋 سجل الأصول'!J165/365*MAX(0,MIN(EOMONTH(DATE(2026,1,1),0),IF('📋 سجل الأصول'!M165="",DATE(9999,12,31),'📋 سجل الأصول'!M165))-'📋 سجل الأصول'!G165+1))-MIN(('📋 سجل الأصول'!H165-IF('📋 سجل الأصول'!I165="",0,'📋 سجل الأصول'!I165)),('📋 سجل الأصول'!H165-IF('📋 سجل الأصول'!I165="",0,'📋 سجل الأصول'!I165))*'📋 سجل الأصول'!J165/365*MAX(0,MIN(EOMONTH(DATE(2026,1,1),-1),IF('📋 سجل الأصول'!M165="",DATE(9999,12,31),'📋 سجل الأصول'!M165))-'📋 سجل الأصول'!G165+1))),0))</f>
        <v/>
      </c>
      <c r="H165" s="25" t="str">
        <f>IF('📋 سجل الأصول'!C165="","",IFERROR(MAX(0,MIN(('📋 سجل الأصول'!H165-IF('📋 سجل الأصول'!I165="",0,'📋 سجل الأصول'!I165)),('📋 سجل الأصول'!H165-IF('📋 سجل الأصول'!I165="",0,'📋 سجل الأصول'!I165))*'📋 سجل الأصول'!J165/365*MAX(0,MIN(EOMONTH(DATE(2026,2,1),0),IF('📋 سجل الأصول'!M165="",DATE(9999,12,31),'📋 سجل الأصول'!M165))-'📋 سجل الأصول'!G165+1))-MIN(('📋 سجل الأصول'!H165-IF('📋 سجل الأصول'!I165="",0,'📋 سجل الأصول'!I165)),('📋 سجل الأصول'!H165-IF('📋 سجل الأصول'!I165="",0,'📋 سجل الأصول'!I165))*'📋 سجل الأصول'!J165/365*MAX(0,MIN(EOMONTH(DATE(2026,2,1),-1),IF('📋 سجل الأصول'!M165="",DATE(9999,12,31),'📋 سجل الأصول'!M165))-'📋 سجل الأصول'!G165+1))),0))</f>
        <v/>
      </c>
      <c r="I165" s="25" t="str">
        <f>IF('📋 سجل الأصول'!C165="","",IFERROR(MAX(0,MIN(('📋 سجل الأصول'!H165-IF('📋 سجل الأصول'!I165="",0,'📋 سجل الأصول'!I165)),('📋 سجل الأصول'!H165-IF('📋 سجل الأصول'!I165="",0,'📋 سجل الأصول'!I165))*'📋 سجل الأصول'!J165/365*MAX(0,MIN(EOMONTH(DATE(2026,3,1),0),IF('📋 سجل الأصول'!M165="",DATE(9999,12,31),'📋 سجل الأصول'!M165))-'📋 سجل الأصول'!G165+1))-MIN(('📋 سجل الأصول'!H165-IF('📋 سجل الأصول'!I165="",0,'📋 سجل الأصول'!I165)),('📋 سجل الأصول'!H165-IF('📋 سجل الأصول'!I165="",0,'📋 سجل الأصول'!I165))*'📋 سجل الأصول'!J165/365*MAX(0,MIN(EOMONTH(DATE(2026,3,1),-1),IF('📋 سجل الأصول'!M165="",DATE(9999,12,31),'📋 سجل الأصول'!M165))-'📋 سجل الأصول'!G165+1))),0))</f>
        <v/>
      </c>
      <c r="J165" s="25" t="str">
        <f>IF('📋 سجل الأصول'!C165="","",IFERROR(MAX(0,MIN(('📋 سجل الأصول'!H165-IF('📋 سجل الأصول'!I165="",0,'📋 سجل الأصول'!I165)),('📋 سجل الأصول'!H165-IF('📋 سجل الأصول'!I165="",0,'📋 سجل الأصول'!I165))*'📋 سجل الأصول'!J165/365*MAX(0,MIN(EOMONTH(DATE(2026,4,1),0),IF('📋 سجل الأصول'!M165="",DATE(9999,12,31),'📋 سجل الأصول'!M165))-'📋 سجل الأصول'!G165+1))-MIN(('📋 سجل الأصول'!H165-IF('📋 سجل الأصول'!I165="",0,'📋 سجل الأصول'!I165)),('📋 سجل الأصول'!H165-IF('📋 سجل الأصول'!I165="",0,'📋 سجل الأصول'!I165))*'📋 سجل الأصول'!J165/365*MAX(0,MIN(EOMONTH(DATE(2026,4,1),-1),IF('📋 سجل الأصول'!M165="",DATE(9999,12,31),'📋 سجل الأصول'!M165))-'📋 سجل الأصول'!G165+1))),0))</f>
        <v/>
      </c>
      <c r="K165" s="25" t="str">
        <f>IF('📋 سجل الأصول'!C165="","",IFERROR(MAX(0,MIN(('📋 سجل الأصول'!H165-IF('📋 سجل الأصول'!I165="",0,'📋 سجل الأصول'!I165)),('📋 سجل الأصول'!H165-IF('📋 سجل الأصول'!I165="",0,'📋 سجل الأصول'!I165))*'📋 سجل الأصول'!J165/365*MAX(0,MIN(EOMONTH(DATE(2026,5,1),0),IF('📋 سجل الأصول'!M165="",DATE(9999,12,31),'📋 سجل الأصول'!M165))-'📋 سجل الأصول'!G165+1))-MIN(('📋 سجل الأصول'!H165-IF('📋 سجل الأصول'!I165="",0,'📋 سجل الأصول'!I165)),('📋 سجل الأصول'!H165-IF('📋 سجل الأصول'!I165="",0,'📋 سجل الأصول'!I165))*'📋 سجل الأصول'!J165/365*MAX(0,MIN(EOMONTH(DATE(2026,5,1),-1),IF('📋 سجل الأصول'!M165="",DATE(9999,12,31),'📋 سجل الأصول'!M165))-'📋 سجل الأصول'!G165+1))),0))</f>
        <v/>
      </c>
      <c r="L165" s="25" t="str">
        <f>IF('📋 سجل الأصول'!C165="","",IFERROR(MAX(0,MIN(('📋 سجل الأصول'!H165-IF('📋 سجل الأصول'!I165="",0,'📋 سجل الأصول'!I165)),('📋 سجل الأصول'!H165-IF('📋 سجل الأصول'!I165="",0,'📋 سجل الأصول'!I165))*'📋 سجل الأصول'!J165/365*MAX(0,MIN(EOMONTH(DATE(2026,6,1),0),IF('📋 سجل الأصول'!M165="",DATE(9999,12,31),'📋 سجل الأصول'!M165))-'📋 سجل الأصول'!G165+1))-MIN(('📋 سجل الأصول'!H165-IF('📋 سجل الأصول'!I165="",0,'📋 سجل الأصول'!I165)),('📋 سجل الأصول'!H165-IF('📋 سجل الأصول'!I165="",0,'📋 سجل الأصول'!I165))*'📋 سجل الأصول'!J165/365*MAX(0,MIN(EOMONTH(DATE(2026,6,1),-1),IF('📋 سجل الأصول'!M165="",DATE(9999,12,31),'📋 سجل الأصول'!M165))-'📋 سجل الأصول'!G165+1))),0))</f>
        <v/>
      </c>
      <c r="M165" s="25" t="str">
        <f>IF('📋 سجل الأصول'!C165="","",IFERROR(MAX(0,MIN(('📋 سجل الأصول'!H165-IF('📋 سجل الأصول'!I165="",0,'📋 سجل الأصول'!I165)),('📋 سجل الأصول'!H165-IF('📋 سجل الأصول'!I165="",0,'📋 سجل الأصول'!I165))*'📋 سجل الأصول'!J165/365*MAX(0,MIN(EOMONTH(DATE(2026,7,1),0),IF('📋 سجل الأصول'!M165="",DATE(9999,12,31),'📋 سجل الأصول'!M165))-'📋 سجل الأصول'!G165+1))-MIN(('📋 سجل الأصول'!H165-IF('📋 سجل الأصول'!I165="",0,'📋 سجل الأصول'!I165)),('📋 سجل الأصول'!H165-IF('📋 سجل الأصول'!I165="",0,'📋 سجل الأصول'!I165))*'📋 سجل الأصول'!J165/365*MAX(0,MIN(EOMONTH(DATE(2026,7,1),-1),IF('📋 سجل الأصول'!M165="",DATE(9999,12,31),'📋 سجل الأصول'!M165))-'📋 سجل الأصول'!G165+1))),0))</f>
        <v/>
      </c>
      <c r="N165" s="25" t="str">
        <f>IF('📋 سجل الأصول'!C165="","",IFERROR(MAX(0,MIN(('📋 سجل الأصول'!H165-IF('📋 سجل الأصول'!I165="",0,'📋 سجل الأصول'!I165)),('📋 سجل الأصول'!H165-IF('📋 سجل الأصول'!I165="",0,'📋 سجل الأصول'!I165))*'📋 سجل الأصول'!J165/365*MAX(0,MIN(EOMONTH(DATE(2026,8,1),0),IF('📋 سجل الأصول'!M165="",DATE(9999,12,31),'📋 سجل الأصول'!M165))-'📋 سجل الأصول'!G165+1))-MIN(('📋 سجل الأصول'!H165-IF('📋 سجل الأصول'!I165="",0,'📋 سجل الأصول'!I165)),('📋 سجل الأصول'!H165-IF('📋 سجل الأصول'!I165="",0,'📋 سجل الأصول'!I165))*'📋 سجل الأصول'!J165/365*MAX(0,MIN(EOMONTH(DATE(2026,8,1),-1),IF('📋 سجل الأصول'!M165="",DATE(9999,12,31),'📋 سجل الأصول'!M165))-'📋 سجل الأصول'!G165+1))),0))</f>
        <v/>
      </c>
      <c r="O165" s="25" t="str">
        <f>IF('📋 سجل الأصول'!C165="","",IFERROR(MAX(0,MIN(('📋 سجل الأصول'!H165-IF('📋 سجل الأصول'!I165="",0,'📋 سجل الأصول'!I165)),('📋 سجل الأصول'!H165-IF('📋 سجل الأصول'!I165="",0,'📋 سجل الأصول'!I165))*'📋 سجل الأصول'!J165/365*MAX(0,MIN(EOMONTH(DATE(2026,9,1),0),IF('📋 سجل الأصول'!M165="",DATE(9999,12,31),'📋 سجل الأصول'!M165))-'📋 سجل الأصول'!G165+1))-MIN(('📋 سجل الأصول'!H165-IF('📋 سجل الأصول'!I165="",0,'📋 سجل الأصول'!I165)),('📋 سجل الأصول'!H165-IF('📋 سجل الأصول'!I165="",0,'📋 سجل الأصول'!I165))*'📋 سجل الأصول'!J165/365*MAX(0,MIN(EOMONTH(DATE(2026,9,1),-1),IF('📋 سجل الأصول'!M165="",DATE(9999,12,31),'📋 سجل الأصول'!M165))-'📋 سجل الأصول'!G165+1))),0))</f>
        <v/>
      </c>
      <c r="P165" s="25" t="str">
        <f>IF('📋 سجل الأصول'!C165="","",IFERROR(MAX(0,MIN(('📋 سجل الأصول'!H165-IF('📋 سجل الأصول'!I165="",0,'📋 سجل الأصول'!I165)),('📋 سجل الأصول'!H165-IF('📋 سجل الأصول'!I165="",0,'📋 سجل الأصول'!I165))*'📋 سجل الأصول'!J165/365*MAX(0,MIN(EOMONTH(DATE(2026,10,1),0),IF('📋 سجل الأصول'!M165="",DATE(9999,12,31),'📋 سجل الأصول'!M165))-'📋 سجل الأصول'!G165+1))-MIN(('📋 سجل الأصول'!H165-IF('📋 سجل الأصول'!I165="",0,'📋 سجل الأصول'!I165)),('📋 سجل الأصول'!H165-IF('📋 سجل الأصول'!I165="",0,'📋 سجل الأصول'!I165))*'📋 سجل الأصول'!J165/365*MAX(0,MIN(EOMONTH(DATE(2026,10,1),-1),IF('📋 سجل الأصول'!M165="",DATE(9999,12,31),'📋 سجل الأصول'!M165))-'📋 سجل الأصول'!G165+1))),0))</f>
        <v/>
      </c>
      <c r="Q165" s="25" t="str">
        <f>IF('📋 سجل الأصول'!C165="","",IFERROR(MAX(0,MIN(('📋 سجل الأصول'!H165-IF('📋 سجل الأصول'!I165="",0,'📋 سجل الأصول'!I165)),('📋 سجل الأصول'!H165-IF('📋 سجل الأصول'!I165="",0,'📋 سجل الأصول'!I165))*'📋 سجل الأصول'!J165/365*MAX(0,MIN(EOMONTH(DATE(2026,11,1),0),IF('📋 سجل الأصول'!M165="",DATE(9999,12,31),'📋 سجل الأصول'!M165))-'📋 سجل الأصول'!G165+1))-MIN(('📋 سجل الأصول'!H165-IF('📋 سجل الأصول'!I165="",0,'📋 سجل الأصول'!I165)),('📋 سجل الأصول'!H165-IF('📋 سجل الأصول'!I165="",0,'📋 سجل الأصول'!I165))*'📋 سجل الأصول'!J165/365*MAX(0,MIN(EOMONTH(DATE(2026,11,1),-1),IF('📋 سجل الأصول'!M165="",DATE(9999,12,31),'📋 سجل الأصول'!M165))-'📋 سجل الأصول'!G165+1))),0))</f>
        <v/>
      </c>
      <c r="R165" s="25" t="str">
        <f>IF('📋 سجل الأصول'!C165="","",IFERROR(MAX(0,MIN(('📋 سجل الأصول'!H165-IF('📋 سجل الأصول'!I165="",0,'📋 سجل الأصول'!I165)),('📋 سجل الأصول'!H165-IF('📋 سجل الأصول'!I165="",0,'📋 سجل الأصول'!I165))*'📋 سجل الأصول'!J165/365*MAX(0,MIN(EOMONTH(DATE(2026,12,1),0),IF('📋 سجل الأصول'!M165="",DATE(9999,12,31),'📋 سجل الأصول'!M165))-'📋 سجل الأصول'!G165+1))-MIN(('📋 سجل الأصول'!H165-IF('📋 سجل الأصول'!I165="",0,'📋 سجل الأصول'!I165)),('📋 سجل الأصول'!H165-IF('📋 سجل الأصول'!I165="",0,'📋 سجل الأصول'!I165))*'📋 سجل الأصول'!J165/365*MAX(0,MIN(EOMONTH(DATE(2026,12,1),-1),IF('📋 سجل الأصول'!M165="",DATE(9999,12,31),'📋 سجل الأصول'!M165))-'📋 سجل الأصول'!G165+1))),0))</f>
        <v/>
      </c>
    </row>
    <row r="166" spans="1:18" ht="24.75" customHeight="1" x14ac:dyDescent="0.25">
      <c r="A166" s="26" t="str">
        <f>IF('📋 سجل الأصول'!C166="","",'📋 سجل الأصول'!A166)</f>
        <v/>
      </c>
      <c r="B166" s="26" t="str">
        <f>IF('📋 سجل الأصول'!C166="","",'📋 سجل الأصول'!B166)</f>
        <v/>
      </c>
      <c r="C166" s="38" t="str">
        <f>IF('📋 سجل الأصول'!C166="","",'📋 سجل الأصول'!C166)</f>
        <v/>
      </c>
      <c r="D166" s="26" t="str">
        <f>IF('📋 سجل الأصول'!C166="","",'📋 سجل الأصول'!E166)</f>
        <v/>
      </c>
      <c r="E166" s="39" t="str">
        <f>IF('📋 سجل الأصول'!C166="","",'📋 سجل الأصول'!G166)</f>
        <v/>
      </c>
      <c r="F166" s="33" t="str">
        <f>IF('📋 سجل الأصول'!C166="","",'📋 سجل الأصول'!H166)</f>
        <v/>
      </c>
      <c r="G166" s="33" t="str">
        <f>IF('📋 سجل الأصول'!C166="","",IFERROR(MAX(0,MIN(('📋 سجل الأصول'!H166-IF('📋 سجل الأصول'!I166="",0,'📋 سجل الأصول'!I166)),('📋 سجل الأصول'!H166-IF('📋 سجل الأصول'!I166="",0,'📋 سجل الأصول'!I166))*'📋 سجل الأصول'!J166/365*MAX(0,MIN(EOMONTH(DATE(2026,1,1),0),IF('📋 سجل الأصول'!M166="",DATE(9999,12,31),'📋 سجل الأصول'!M166))-'📋 سجل الأصول'!G166+1))-MIN(('📋 سجل الأصول'!H166-IF('📋 سجل الأصول'!I166="",0,'📋 سجل الأصول'!I166)),('📋 سجل الأصول'!H166-IF('📋 سجل الأصول'!I166="",0,'📋 سجل الأصول'!I166))*'📋 سجل الأصول'!J166/365*MAX(0,MIN(EOMONTH(DATE(2026,1,1),-1),IF('📋 سجل الأصول'!M166="",DATE(9999,12,31),'📋 سجل الأصول'!M166))-'📋 سجل الأصول'!G166+1))),0))</f>
        <v/>
      </c>
      <c r="H166" s="33" t="str">
        <f>IF('📋 سجل الأصول'!C166="","",IFERROR(MAX(0,MIN(('📋 سجل الأصول'!H166-IF('📋 سجل الأصول'!I166="",0,'📋 سجل الأصول'!I166)),('📋 سجل الأصول'!H166-IF('📋 سجل الأصول'!I166="",0,'📋 سجل الأصول'!I166))*'📋 سجل الأصول'!J166/365*MAX(0,MIN(EOMONTH(DATE(2026,2,1),0),IF('📋 سجل الأصول'!M166="",DATE(9999,12,31),'📋 سجل الأصول'!M166))-'📋 سجل الأصول'!G166+1))-MIN(('📋 سجل الأصول'!H166-IF('📋 سجل الأصول'!I166="",0,'📋 سجل الأصول'!I166)),('📋 سجل الأصول'!H166-IF('📋 سجل الأصول'!I166="",0,'📋 سجل الأصول'!I166))*'📋 سجل الأصول'!J166/365*MAX(0,MIN(EOMONTH(DATE(2026,2,1),-1),IF('📋 سجل الأصول'!M166="",DATE(9999,12,31),'📋 سجل الأصول'!M166))-'📋 سجل الأصول'!G166+1))),0))</f>
        <v/>
      </c>
      <c r="I166" s="33" t="str">
        <f>IF('📋 سجل الأصول'!C166="","",IFERROR(MAX(0,MIN(('📋 سجل الأصول'!H166-IF('📋 سجل الأصول'!I166="",0,'📋 سجل الأصول'!I166)),('📋 سجل الأصول'!H166-IF('📋 سجل الأصول'!I166="",0,'📋 سجل الأصول'!I166))*'📋 سجل الأصول'!J166/365*MAX(0,MIN(EOMONTH(DATE(2026,3,1),0),IF('📋 سجل الأصول'!M166="",DATE(9999,12,31),'📋 سجل الأصول'!M166))-'📋 سجل الأصول'!G166+1))-MIN(('📋 سجل الأصول'!H166-IF('📋 سجل الأصول'!I166="",0,'📋 سجل الأصول'!I166)),('📋 سجل الأصول'!H166-IF('📋 سجل الأصول'!I166="",0,'📋 سجل الأصول'!I166))*'📋 سجل الأصول'!J166/365*MAX(0,MIN(EOMONTH(DATE(2026,3,1),-1),IF('📋 سجل الأصول'!M166="",DATE(9999,12,31),'📋 سجل الأصول'!M166))-'📋 سجل الأصول'!G166+1))),0))</f>
        <v/>
      </c>
      <c r="J166" s="33" t="str">
        <f>IF('📋 سجل الأصول'!C166="","",IFERROR(MAX(0,MIN(('📋 سجل الأصول'!H166-IF('📋 سجل الأصول'!I166="",0,'📋 سجل الأصول'!I166)),('📋 سجل الأصول'!H166-IF('📋 سجل الأصول'!I166="",0,'📋 سجل الأصول'!I166))*'📋 سجل الأصول'!J166/365*MAX(0,MIN(EOMONTH(DATE(2026,4,1),0),IF('📋 سجل الأصول'!M166="",DATE(9999,12,31),'📋 سجل الأصول'!M166))-'📋 سجل الأصول'!G166+1))-MIN(('📋 سجل الأصول'!H166-IF('📋 سجل الأصول'!I166="",0,'📋 سجل الأصول'!I166)),('📋 سجل الأصول'!H166-IF('📋 سجل الأصول'!I166="",0,'📋 سجل الأصول'!I166))*'📋 سجل الأصول'!J166/365*MAX(0,MIN(EOMONTH(DATE(2026,4,1),-1),IF('📋 سجل الأصول'!M166="",DATE(9999,12,31),'📋 سجل الأصول'!M166))-'📋 سجل الأصول'!G166+1))),0))</f>
        <v/>
      </c>
      <c r="K166" s="33" t="str">
        <f>IF('📋 سجل الأصول'!C166="","",IFERROR(MAX(0,MIN(('📋 سجل الأصول'!H166-IF('📋 سجل الأصول'!I166="",0,'📋 سجل الأصول'!I166)),('📋 سجل الأصول'!H166-IF('📋 سجل الأصول'!I166="",0,'📋 سجل الأصول'!I166))*'📋 سجل الأصول'!J166/365*MAX(0,MIN(EOMONTH(DATE(2026,5,1),0),IF('📋 سجل الأصول'!M166="",DATE(9999,12,31),'📋 سجل الأصول'!M166))-'📋 سجل الأصول'!G166+1))-MIN(('📋 سجل الأصول'!H166-IF('📋 سجل الأصول'!I166="",0,'📋 سجل الأصول'!I166)),('📋 سجل الأصول'!H166-IF('📋 سجل الأصول'!I166="",0,'📋 سجل الأصول'!I166))*'📋 سجل الأصول'!J166/365*MAX(0,MIN(EOMONTH(DATE(2026,5,1),-1),IF('📋 سجل الأصول'!M166="",DATE(9999,12,31),'📋 سجل الأصول'!M166))-'📋 سجل الأصول'!G166+1))),0))</f>
        <v/>
      </c>
      <c r="L166" s="33" t="str">
        <f>IF('📋 سجل الأصول'!C166="","",IFERROR(MAX(0,MIN(('📋 سجل الأصول'!H166-IF('📋 سجل الأصول'!I166="",0,'📋 سجل الأصول'!I166)),('📋 سجل الأصول'!H166-IF('📋 سجل الأصول'!I166="",0,'📋 سجل الأصول'!I166))*'📋 سجل الأصول'!J166/365*MAX(0,MIN(EOMONTH(DATE(2026,6,1),0),IF('📋 سجل الأصول'!M166="",DATE(9999,12,31),'📋 سجل الأصول'!M166))-'📋 سجل الأصول'!G166+1))-MIN(('📋 سجل الأصول'!H166-IF('📋 سجل الأصول'!I166="",0,'📋 سجل الأصول'!I166)),('📋 سجل الأصول'!H166-IF('📋 سجل الأصول'!I166="",0,'📋 سجل الأصول'!I166))*'📋 سجل الأصول'!J166/365*MAX(0,MIN(EOMONTH(DATE(2026,6,1),-1),IF('📋 سجل الأصول'!M166="",DATE(9999,12,31),'📋 سجل الأصول'!M166))-'📋 سجل الأصول'!G166+1))),0))</f>
        <v/>
      </c>
      <c r="M166" s="33" t="str">
        <f>IF('📋 سجل الأصول'!C166="","",IFERROR(MAX(0,MIN(('📋 سجل الأصول'!H166-IF('📋 سجل الأصول'!I166="",0,'📋 سجل الأصول'!I166)),('📋 سجل الأصول'!H166-IF('📋 سجل الأصول'!I166="",0,'📋 سجل الأصول'!I166))*'📋 سجل الأصول'!J166/365*MAX(0,MIN(EOMONTH(DATE(2026,7,1),0),IF('📋 سجل الأصول'!M166="",DATE(9999,12,31),'📋 سجل الأصول'!M166))-'📋 سجل الأصول'!G166+1))-MIN(('📋 سجل الأصول'!H166-IF('📋 سجل الأصول'!I166="",0,'📋 سجل الأصول'!I166)),('📋 سجل الأصول'!H166-IF('📋 سجل الأصول'!I166="",0,'📋 سجل الأصول'!I166))*'📋 سجل الأصول'!J166/365*MAX(0,MIN(EOMONTH(DATE(2026,7,1),-1),IF('📋 سجل الأصول'!M166="",DATE(9999,12,31),'📋 سجل الأصول'!M166))-'📋 سجل الأصول'!G166+1))),0))</f>
        <v/>
      </c>
      <c r="N166" s="33" t="str">
        <f>IF('📋 سجل الأصول'!C166="","",IFERROR(MAX(0,MIN(('📋 سجل الأصول'!H166-IF('📋 سجل الأصول'!I166="",0,'📋 سجل الأصول'!I166)),('📋 سجل الأصول'!H166-IF('📋 سجل الأصول'!I166="",0,'📋 سجل الأصول'!I166))*'📋 سجل الأصول'!J166/365*MAX(0,MIN(EOMONTH(DATE(2026,8,1),0),IF('📋 سجل الأصول'!M166="",DATE(9999,12,31),'📋 سجل الأصول'!M166))-'📋 سجل الأصول'!G166+1))-MIN(('📋 سجل الأصول'!H166-IF('📋 سجل الأصول'!I166="",0,'📋 سجل الأصول'!I166)),('📋 سجل الأصول'!H166-IF('📋 سجل الأصول'!I166="",0,'📋 سجل الأصول'!I166))*'📋 سجل الأصول'!J166/365*MAX(0,MIN(EOMONTH(DATE(2026,8,1),-1),IF('📋 سجل الأصول'!M166="",DATE(9999,12,31),'📋 سجل الأصول'!M166))-'📋 سجل الأصول'!G166+1))),0))</f>
        <v/>
      </c>
      <c r="O166" s="33" t="str">
        <f>IF('📋 سجل الأصول'!C166="","",IFERROR(MAX(0,MIN(('📋 سجل الأصول'!H166-IF('📋 سجل الأصول'!I166="",0,'📋 سجل الأصول'!I166)),('📋 سجل الأصول'!H166-IF('📋 سجل الأصول'!I166="",0,'📋 سجل الأصول'!I166))*'📋 سجل الأصول'!J166/365*MAX(0,MIN(EOMONTH(DATE(2026,9,1),0),IF('📋 سجل الأصول'!M166="",DATE(9999,12,31),'📋 سجل الأصول'!M166))-'📋 سجل الأصول'!G166+1))-MIN(('📋 سجل الأصول'!H166-IF('📋 سجل الأصول'!I166="",0,'📋 سجل الأصول'!I166)),('📋 سجل الأصول'!H166-IF('📋 سجل الأصول'!I166="",0,'📋 سجل الأصول'!I166))*'📋 سجل الأصول'!J166/365*MAX(0,MIN(EOMONTH(DATE(2026,9,1),-1),IF('📋 سجل الأصول'!M166="",DATE(9999,12,31),'📋 سجل الأصول'!M166))-'📋 سجل الأصول'!G166+1))),0))</f>
        <v/>
      </c>
      <c r="P166" s="33" t="str">
        <f>IF('📋 سجل الأصول'!C166="","",IFERROR(MAX(0,MIN(('📋 سجل الأصول'!H166-IF('📋 سجل الأصول'!I166="",0,'📋 سجل الأصول'!I166)),('📋 سجل الأصول'!H166-IF('📋 سجل الأصول'!I166="",0,'📋 سجل الأصول'!I166))*'📋 سجل الأصول'!J166/365*MAX(0,MIN(EOMONTH(DATE(2026,10,1),0),IF('📋 سجل الأصول'!M166="",DATE(9999,12,31),'📋 سجل الأصول'!M166))-'📋 سجل الأصول'!G166+1))-MIN(('📋 سجل الأصول'!H166-IF('📋 سجل الأصول'!I166="",0,'📋 سجل الأصول'!I166)),('📋 سجل الأصول'!H166-IF('📋 سجل الأصول'!I166="",0,'📋 سجل الأصول'!I166))*'📋 سجل الأصول'!J166/365*MAX(0,MIN(EOMONTH(DATE(2026,10,1),-1),IF('📋 سجل الأصول'!M166="",DATE(9999,12,31),'📋 سجل الأصول'!M166))-'📋 سجل الأصول'!G166+1))),0))</f>
        <v/>
      </c>
      <c r="Q166" s="33" t="str">
        <f>IF('📋 سجل الأصول'!C166="","",IFERROR(MAX(0,MIN(('📋 سجل الأصول'!H166-IF('📋 سجل الأصول'!I166="",0,'📋 سجل الأصول'!I166)),('📋 سجل الأصول'!H166-IF('📋 سجل الأصول'!I166="",0,'📋 سجل الأصول'!I166))*'📋 سجل الأصول'!J166/365*MAX(0,MIN(EOMONTH(DATE(2026,11,1),0),IF('📋 سجل الأصول'!M166="",DATE(9999,12,31),'📋 سجل الأصول'!M166))-'📋 سجل الأصول'!G166+1))-MIN(('📋 سجل الأصول'!H166-IF('📋 سجل الأصول'!I166="",0,'📋 سجل الأصول'!I166)),('📋 سجل الأصول'!H166-IF('📋 سجل الأصول'!I166="",0,'📋 سجل الأصول'!I166))*'📋 سجل الأصول'!J166/365*MAX(0,MIN(EOMONTH(DATE(2026,11,1),-1),IF('📋 سجل الأصول'!M166="",DATE(9999,12,31),'📋 سجل الأصول'!M166))-'📋 سجل الأصول'!G166+1))),0))</f>
        <v/>
      </c>
      <c r="R166" s="33" t="str">
        <f>IF('📋 سجل الأصول'!C166="","",IFERROR(MAX(0,MIN(('📋 سجل الأصول'!H166-IF('📋 سجل الأصول'!I166="",0,'📋 سجل الأصول'!I166)),('📋 سجل الأصول'!H166-IF('📋 سجل الأصول'!I166="",0,'📋 سجل الأصول'!I166))*'📋 سجل الأصول'!J166/365*MAX(0,MIN(EOMONTH(DATE(2026,12,1),0),IF('📋 سجل الأصول'!M166="",DATE(9999,12,31),'📋 سجل الأصول'!M166))-'📋 سجل الأصول'!G166+1))-MIN(('📋 سجل الأصول'!H166-IF('📋 سجل الأصول'!I166="",0,'📋 سجل الأصول'!I166)),('📋 سجل الأصول'!H166-IF('📋 سجل الأصول'!I166="",0,'📋 سجل الأصول'!I166))*'📋 سجل الأصول'!J166/365*MAX(0,MIN(EOMONTH(DATE(2026,12,1),-1),IF('📋 سجل الأصول'!M166="",DATE(9999,12,31),'📋 سجل الأصول'!M166))-'📋 سجل الأصول'!G166+1))),0))</f>
        <v/>
      </c>
    </row>
    <row r="167" spans="1:18" ht="24.75" customHeight="1" x14ac:dyDescent="0.25">
      <c r="A167" s="18" t="str">
        <f>IF('📋 سجل الأصول'!C167="","",'📋 سجل الأصول'!A167)</f>
        <v/>
      </c>
      <c r="B167" s="18" t="str">
        <f>IF('📋 سجل الأصول'!C167="","",'📋 سجل الأصول'!B167)</f>
        <v/>
      </c>
      <c r="C167" s="36" t="str">
        <f>IF('📋 سجل الأصول'!C167="","",'📋 سجل الأصول'!C167)</f>
        <v/>
      </c>
      <c r="D167" s="18" t="str">
        <f>IF('📋 سجل الأصول'!C167="","",'📋 سجل الأصول'!E167)</f>
        <v/>
      </c>
      <c r="E167" s="37" t="str">
        <f>IF('📋 سجل الأصول'!C167="","",'📋 سجل الأصول'!G167)</f>
        <v/>
      </c>
      <c r="F167" s="25" t="str">
        <f>IF('📋 سجل الأصول'!C167="","",'📋 سجل الأصول'!H167)</f>
        <v/>
      </c>
      <c r="G167" s="25" t="str">
        <f>IF('📋 سجل الأصول'!C167="","",IFERROR(MAX(0,MIN(('📋 سجل الأصول'!H167-IF('📋 سجل الأصول'!I167="",0,'📋 سجل الأصول'!I167)),('📋 سجل الأصول'!H167-IF('📋 سجل الأصول'!I167="",0,'📋 سجل الأصول'!I167))*'📋 سجل الأصول'!J167/365*MAX(0,MIN(EOMONTH(DATE(2026,1,1),0),IF('📋 سجل الأصول'!M167="",DATE(9999,12,31),'📋 سجل الأصول'!M167))-'📋 سجل الأصول'!G167+1))-MIN(('📋 سجل الأصول'!H167-IF('📋 سجل الأصول'!I167="",0,'📋 سجل الأصول'!I167)),('📋 سجل الأصول'!H167-IF('📋 سجل الأصول'!I167="",0,'📋 سجل الأصول'!I167))*'📋 سجل الأصول'!J167/365*MAX(0,MIN(EOMONTH(DATE(2026,1,1),-1),IF('📋 سجل الأصول'!M167="",DATE(9999,12,31),'📋 سجل الأصول'!M167))-'📋 سجل الأصول'!G167+1))),0))</f>
        <v/>
      </c>
      <c r="H167" s="25" t="str">
        <f>IF('📋 سجل الأصول'!C167="","",IFERROR(MAX(0,MIN(('📋 سجل الأصول'!H167-IF('📋 سجل الأصول'!I167="",0,'📋 سجل الأصول'!I167)),('📋 سجل الأصول'!H167-IF('📋 سجل الأصول'!I167="",0,'📋 سجل الأصول'!I167))*'📋 سجل الأصول'!J167/365*MAX(0,MIN(EOMONTH(DATE(2026,2,1),0),IF('📋 سجل الأصول'!M167="",DATE(9999,12,31),'📋 سجل الأصول'!M167))-'📋 سجل الأصول'!G167+1))-MIN(('📋 سجل الأصول'!H167-IF('📋 سجل الأصول'!I167="",0,'📋 سجل الأصول'!I167)),('📋 سجل الأصول'!H167-IF('📋 سجل الأصول'!I167="",0,'📋 سجل الأصول'!I167))*'📋 سجل الأصول'!J167/365*MAX(0,MIN(EOMONTH(DATE(2026,2,1),-1),IF('📋 سجل الأصول'!M167="",DATE(9999,12,31),'📋 سجل الأصول'!M167))-'📋 سجل الأصول'!G167+1))),0))</f>
        <v/>
      </c>
      <c r="I167" s="25" t="str">
        <f>IF('📋 سجل الأصول'!C167="","",IFERROR(MAX(0,MIN(('📋 سجل الأصول'!H167-IF('📋 سجل الأصول'!I167="",0,'📋 سجل الأصول'!I167)),('📋 سجل الأصول'!H167-IF('📋 سجل الأصول'!I167="",0,'📋 سجل الأصول'!I167))*'📋 سجل الأصول'!J167/365*MAX(0,MIN(EOMONTH(DATE(2026,3,1),0),IF('📋 سجل الأصول'!M167="",DATE(9999,12,31),'📋 سجل الأصول'!M167))-'📋 سجل الأصول'!G167+1))-MIN(('📋 سجل الأصول'!H167-IF('📋 سجل الأصول'!I167="",0,'📋 سجل الأصول'!I167)),('📋 سجل الأصول'!H167-IF('📋 سجل الأصول'!I167="",0,'📋 سجل الأصول'!I167))*'📋 سجل الأصول'!J167/365*MAX(0,MIN(EOMONTH(DATE(2026,3,1),-1),IF('📋 سجل الأصول'!M167="",DATE(9999,12,31),'📋 سجل الأصول'!M167))-'📋 سجل الأصول'!G167+1))),0))</f>
        <v/>
      </c>
      <c r="J167" s="25" t="str">
        <f>IF('📋 سجل الأصول'!C167="","",IFERROR(MAX(0,MIN(('📋 سجل الأصول'!H167-IF('📋 سجل الأصول'!I167="",0,'📋 سجل الأصول'!I167)),('📋 سجل الأصول'!H167-IF('📋 سجل الأصول'!I167="",0,'📋 سجل الأصول'!I167))*'📋 سجل الأصول'!J167/365*MAX(0,MIN(EOMONTH(DATE(2026,4,1),0),IF('📋 سجل الأصول'!M167="",DATE(9999,12,31),'📋 سجل الأصول'!M167))-'📋 سجل الأصول'!G167+1))-MIN(('📋 سجل الأصول'!H167-IF('📋 سجل الأصول'!I167="",0,'📋 سجل الأصول'!I167)),('📋 سجل الأصول'!H167-IF('📋 سجل الأصول'!I167="",0,'📋 سجل الأصول'!I167))*'📋 سجل الأصول'!J167/365*MAX(0,MIN(EOMONTH(DATE(2026,4,1),-1),IF('📋 سجل الأصول'!M167="",DATE(9999,12,31),'📋 سجل الأصول'!M167))-'📋 سجل الأصول'!G167+1))),0))</f>
        <v/>
      </c>
      <c r="K167" s="25" t="str">
        <f>IF('📋 سجل الأصول'!C167="","",IFERROR(MAX(0,MIN(('📋 سجل الأصول'!H167-IF('📋 سجل الأصول'!I167="",0,'📋 سجل الأصول'!I167)),('📋 سجل الأصول'!H167-IF('📋 سجل الأصول'!I167="",0,'📋 سجل الأصول'!I167))*'📋 سجل الأصول'!J167/365*MAX(0,MIN(EOMONTH(DATE(2026,5,1),0),IF('📋 سجل الأصول'!M167="",DATE(9999,12,31),'📋 سجل الأصول'!M167))-'📋 سجل الأصول'!G167+1))-MIN(('📋 سجل الأصول'!H167-IF('📋 سجل الأصول'!I167="",0,'📋 سجل الأصول'!I167)),('📋 سجل الأصول'!H167-IF('📋 سجل الأصول'!I167="",0,'📋 سجل الأصول'!I167))*'📋 سجل الأصول'!J167/365*MAX(0,MIN(EOMONTH(DATE(2026,5,1),-1),IF('📋 سجل الأصول'!M167="",DATE(9999,12,31),'📋 سجل الأصول'!M167))-'📋 سجل الأصول'!G167+1))),0))</f>
        <v/>
      </c>
      <c r="L167" s="25" t="str">
        <f>IF('📋 سجل الأصول'!C167="","",IFERROR(MAX(0,MIN(('📋 سجل الأصول'!H167-IF('📋 سجل الأصول'!I167="",0,'📋 سجل الأصول'!I167)),('📋 سجل الأصول'!H167-IF('📋 سجل الأصول'!I167="",0,'📋 سجل الأصول'!I167))*'📋 سجل الأصول'!J167/365*MAX(0,MIN(EOMONTH(DATE(2026,6,1),0),IF('📋 سجل الأصول'!M167="",DATE(9999,12,31),'📋 سجل الأصول'!M167))-'📋 سجل الأصول'!G167+1))-MIN(('📋 سجل الأصول'!H167-IF('📋 سجل الأصول'!I167="",0,'📋 سجل الأصول'!I167)),('📋 سجل الأصول'!H167-IF('📋 سجل الأصول'!I167="",0,'📋 سجل الأصول'!I167))*'📋 سجل الأصول'!J167/365*MAX(0,MIN(EOMONTH(DATE(2026,6,1),-1),IF('📋 سجل الأصول'!M167="",DATE(9999,12,31),'📋 سجل الأصول'!M167))-'📋 سجل الأصول'!G167+1))),0))</f>
        <v/>
      </c>
      <c r="M167" s="25" t="str">
        <f>IF('📋 سجل الأصول'!C167="","",IFERROR(MAX(0,MIN(('📋 سجل الأصول'!H167-IF('📋 سجل الأصول'!I167="",0,'📋 سجل الأصول'!I167)),('📋 سجل الأصول'!H167-IF('📋 سجل الأصول'!I167="",0,'📋 سجل الأصول'!I167))*'📋 سجل الأصول'!J167/365*MAX(0,MIN(EOMONTH(DATE(2026,7,1),0),IF('📋 سجل الأصول'!M167="",DATE(9999,12,31),'📋 سجل الأصول'!M167))-'📋 سجل الأصول'!G167+1))-MIN(('📋 سجل الأصول'!H167-IF('📋 سجل الأصول'!I167="",0,'📋 سجل الأصول'!I167)),('📋 سجل الأصول'!H167-IF('📋 سجل الأصول'!I167="",0,'📋 سجل الأصول'!I167))*'📋 سجل الأصول'!J167/365*MAX(0,MIN(EOMONTH(DATE(2026,7,1),-1),IF('📋 سجل الأصول'!M167="",DATE(9999,12,31),'📋 سجل الأصول'!M167))-'📋 سجل الأصول'!G167+1))),0))</f>
        <v/>
      </c>
      <c r="N167" s="25" t="str">
        <f>IF('📋 سجل الأصول'!C167="","",IFERROR(MAX(0,MIN(('📋 سجل الأصول'!H167-IF('📋 سجل الأصول'!I167="",0,'📋 سجل الأصول'!I167)),('📋 سجل الأصول'!H167-IF('📋 سجل الأصول'!I167="",0,'📋 سجل الأصول'!I167))*'📋 سجل الأصول'!J167/365*MAX(0,MIN(EOMONTH(DATE(2026,8,1),0),IF('📋 سجل الأصول'!M167="",DATE(9999,12,31),'📋 سجل الأصول'!M167))-'📋 سجل الأصول'!G167+1))-MIN(('📋 سجل الأصول'!H167-IF('📋 سجل الأصول'!I167="",0,'📋 سجل الأصول'!I167)),('📋 سجل الأصول'!H167-IF('📋 سجل الأصول'!I167="",0,'📋 سجل الأصول'!I167))*'📋 سجل الأصول'!J167/365*MAX(0,MIN(EOMONTH(DATE(2026,8,1),-1),IF('📋 سجل الأصول'!M167="",DATE(9999,12,31),'📋 سجل الأصول'!M167))-'📋 سجل الأصول'!G167+1))),0))</f>
        <v/>
      </c>
      <c r="O167" s="25" t="str">
        <f>IF('📋 سجل الأصول'!C167="","",IFERROR(MAX(0,MIN(('📋 سجل الأصول'!H167-IF('📋 سجل الأصول'!I167="",0,'📋 سجل الأصول'!I167)),('📋 سجل الأصول'!H167-IF('📋 سجل الأصول'!I167="",0,'📋 سجل الأصول'!I167))*'📋 سجل الأصول'!J167/365*MAX(0,MIN(EOMONTH(DATE(2026,9,1),0),IF('📋 سجل الأصول'!M167="",DATE(9999,12,31),'📋 سجل الأصول'!M167))-'📋 سجل الأصول'!G167+1))-MIN(('📋 سجل الأصول'!H167-IF('📋 سجل الأصول'!I167="",0,'📋 سجل الأصول'!I167)),('📋 سجل الأصول'!H167-IF('📋 سجل الأصول'!I167="",0,'📋 سجل الأصول'!I167))*'📋 سجل الأصول'!J167/365*MAX(0,MIN(EOMONTH(DATE(2026,9,1),-1),IF('📋 سجل الأصول'!M167="",DATE(9999,12,31),'📋 سجل الأصول'!M167))-'📋 سجل الأصول'!G167+1))),0))</f>
        <v/>
      </c>
      <c r="P167" s="25" t="str">
        <f>IF('📋 سجل الأصول'!C167="","",IFERROR(MAX(0,MIN(('📋 سجل الأصول'!H167-IF('📋 سجل الأصول'!I167="",0,'📋 سجل الأصول'!I167)),('📋 سجل الأصول'!H167-IF('📋 سجل الأصول'!I167="",0,'📋 سجل الأصول'!I167))*'📋 سجل الأصول'!J167/365*MAX(0,MIN(EOMONTH(DATE(2026,10,1),0),IF('📋 سجل الأصول'!M167="",DATE(9999,12,31),'📋 سجل الأصول'!M167))-'📋 سجل الأصول'!G167+1))-MIN(('📋 سجل الأصول'!H167-IF('📋 سجل الأصول'!I167="",0,'📋 سجل الأصول'!I167)),('📋 سجل الأصول'!H167-IF('📋 سجل الأصول'!I167="",0,'📋 سجل الأصول'!I167))*'📋 سجل الأصول'!J167/365*MAX(0,MIN(EOMONTH(DATE(2026,10,1),-1),IF('📋 سجل الأصول'!M167="",DATE(9999,12,31),'📋 سجل الأصول'!M167))-'📋 سجل الأصول'!G167+1))),0))</f>
        <v/>
      </c>
      <c r="Q167" s="25" t="str">
        <f>IF('📋 سجل الأصول'!C167="","",IFERROR(MAX(0,MIN(('📋 سجل الأصول'!H167-IF('📋 سجل الأصول'!I167="",0,'📋 سجل الأصول'!I167)),('📋 سجل الأصول'!H167-IF('📋 سجل الأصول'!I167="",0,'📋 سجل الأصول'!I167))*'📋 سجل الأصول'!J167/365*MAX(0,MIN(EOMONTH(DATE(2026,11,1),0),IF('📋 سجل الأصول'!M167="",DATE(9999,12,31),'📋 سجل الأصول'!M167))-'📋 سجل الأصول'!G167+1))-MIN(('📋 سجل الأصول'!H167-IF('📋 سجل الأصول'!I167="",0,'📋 سجل الأصول'!I167)),('📋 سجل الأصول'!H167-IF('📋 سجل الأصول'!I167="",0,'📋 سجل الأصول'!I167))*'📋 سجل الأصول'!J167/365*MAX(0,MIN(EOMONTH(DATE(2026,11,1),-1),IF('📋 سجل الأصول'!M167="",DATE(9999,12,31),'📋 سجل الأصول'!M167))-'📋 سجل الأصول'!G167+1))),0))</f>
        <v/>
      </c>
      <c r="R167" s="25" t="str">
        <f>IF('📋 سجل الأصول'!C167="","",IFERROR(MAX(0,MIN(('📋 سجل الأصول'!H167-IF('📋 سجل الأصول'!I167="",0,'📋 سجل الأصول'!I167)),('📋 سجل الأصول'!H167-IF('📋 سجل الأصول'!I167="",0,'📋 سجل الأصول'!I167))*'📋 سجل الأصول'!J167/365*MAX(0,MIN(EOMONTH(DATE(2026,12,1),0),IF('📋 سجل الأصول'!M167="",DATE(9999,12,31),'📋 سجل الأصول'!M167))-'📋 سجل الأصول'!G167+1))-MIN(('📋 سجل الأصول'!H167-IF('📋 سجل الأصول'!I167="",0,'📋 سجل الأصول'!I167)),('📋 سجل الأصول'!H167-IF('📋 سجل الأصول'!I167="",0,'📋 سجل الأصول'!I167))*'📋 سجل الأصول'!J167/365*MAX(0,MIN(EOMONTH(DATE(2026,12,1),-1),IF('📋 سجل الأصول'!M167="",DATE(9999,12,31),'📋 سجل الأصول'!M167))-'📋 سجل الأصول'!G167+1))),0))</f>
        <v/>
      </c>
    </row>
    <row r="168" spans="1:18" ht="24.75" customHeight="1" x14ac:dyDescent="0.25">
      <c r="A168" s="26" t="str">
        <f>IF('📋 سجل الأصول'!C168="","",'📋 سجل الأصول'!A168)</f>
        <v/>
      </c>
      <c r="B168" s="26" t="str">
        <f>IF('📋 سجل الأصول'!C168="","",'📋 سجل الأصول'!B168)</f>
        <v/>
      </c>
      <c r="C168" s="38" t="str">
        <f>IF('📋 سجل الأصول'!C168="","",'📋 سجل الأصول'!C168)</f>
        <v/>
      </c>
      <c r="D168" s="26" t="str">
        <f>IF('📋 سجل الأصول'!C168="","",'📋 سجل الأصول'!E168)</f>
        <v/>
      </c>
      <c r="E168" s="39" t="str">
        <f>IF('📋 سجل الأصول'!C168="","",'📋 سجل الأصول'!G168)</f>
        <v/>
      </c>
      <c r="F168" s="33" t="str">
        <f>IF('📋 سجل الأصول'!C168="","",'📋 سجل الأصول'!H168)</f>
        <v/>
      </c>
      <c r="G168" s="33" t="str">
        <f>IF('📋 سجل الأصول'!C168="","",IFERROR(MAX(0,MIN(('📋 سجل الأصول'!H168-IF('📋 سجل الأصول'!I168="",0,'📋 سجل الأصول'!I168)),('📋 سجل الأصول'!H168-IF('📋 سجل الأصول'!I168="",0,'📋 سجل الأصول'!I168))*'📋 سجل الأصول'!J168/365*MAX(0,MIN(EOMONTH(DATE(2026,1,1),0),IF('📋 سجل الأصول'!M168="",DATE(9999,12,31),'📋 سجل الأصول'!M168))-'📋 سجل الأصول'!G168+1))-MIN(('📋 سجل الأصول'!H168-IF('📋 سجل الأصول'!I168="",0,'📋 سجل الأصول'!I168)),('📋 سجل الأصول'!H168-IF('📋 سجل الأصول'!I168="",0,'📋 سجل الأصول'!I168))*'📋 سجل الأصول'!J168/365*MAX(0,MIN(EOMONTH(DATE(2026,1,1),-1),IF('📋 سجل الأصول'!M168="",DATE(9999,12,31),'📋 سجل الأصول'!M168))-'📋 سجل الأصول'!G168+1))),0))</f>
        <v/>
      </c>
      <c r="H168" s="33" t="str">
        <f>IF('📋 سجل الأصول'!C168="","",IFERROR(MAX(0,MIN(('📋 سجل الأصول'!H168-IF('📋 سجل الأصول'!I168="",0,'📋 سجل الأصول'!I168)),('📋 سجل الأصول'!H168-IF('📋 سجل الأصول'!I168="",0,'📋 سجل الأصول'!I168))*'📋 سجل الأصول'!J168/365*MAX(0,MIN(EOMONTH(DATE(2026,2,1),0),IF('📋 سجل الأصول'!M168="",DATE(9999,12,31),'📋 سجل الأصول'!M168))-'📋 سجل الأصول'!G168+1))-MIN(('📋 سجل الأصول'!H168-IF('📋 سجل الأصول'!I168="",0,'📋 سجل الأصول'!I168)),('📋 سجل الأصول'!H168-IF('📋 سجل الأصول'!I168="",0,'📋 سجل الأصول'!I168))*'📋 سجل الأصول'!J168/365*MAX(0,MIN(EOMONTH(DATE(2026,2,1),-1),IF('📋 سجل الأصول'!M168="",DATE(9999,12,31),'📋 سجل الأصول'!M168))-'📋 سجل الأصول'!G168+1))),0))</f>
        <v/>
      </c>
      <c r="I168" s="33" t="str">
        <f>IF('📋 سجل الأصول'!C168="","",IFERROR(MAX(0,MIN(('📋 سجل الأصول'!H168-IF('📋 سجل الأصول'!I168="",0,'📋 سجل الأصول'!I168)),('📋 سجل الأصول'!H168-IF('📋 سجل الأصول'!I168="",0,'📋 سجل الأصول'!I168))*'📋 سجل الأصول'!J168/365*MAX(0,MIN(EOMONTH(DATE(2026,3,1),0),IF('📋 سجل الأصول'!M168="",DATE(9999,12,31),'📋 سجل الأصول'!M168))-'📋 سجل الأصول'!G168+1))-MIN(('📋 سجل الأصول'!H168-IF('📋 سجل الأصول'!I168="",0,'📋 سجل الأصول'!I168)),('📋 سجل الأصول'!H168-IF('📋 سجل الأصول'!I168="",0,'📋 سجل الأصول'!I168))*'📋 سجل الأصول'!J168/365*MAX(0,MIN(EOMONTH(DATE(2026,3,1),-1),IF('📋 سجل الأصول'!M168="",DATE(9999,12,31),'📋 سجل الأصول'!M168))-'📋 سجل الأصول'!G168+1))),0))</f>
        <v/>
      </c>
      <c r="J168" s="33" t="str">
        <f>IF('📋 سجل الأصول'!C168="","",IFERROR(MAX(0,MIN(('📋 سجل الأصول'!H168-IF('📋 سجل الأصول'!I168="",0,'📋 سجل الأصول'!I168)),('📋 سجل الأصول'!H168-IF('📋 سجل الأصول'!I168="",0,'📋 سجل الأصول'!I168))*'📋 سجل الأصول'!J168/365*MAX(0,MIN(EOMONTH(DATE(2026,4,1),0),IF('📋 سجل الأصول'!M168="",DATE(9999,12,31),'📋 سجل الأصول'!M168))-'📋 سجل الأصول'!G168+1))-MIN(('📋 سجل الأصول'!H168-IF('📋 سجل الأصول'!I168="",0,'📋 سجل الأصول'!I168)),('📋 سجل الأصول'!H168-IF('📋 سجل الأصول'!I168="",0,'📋 سجل الأصول'!I168))*'📋 سجل الأصول'!J168/365*MAX(0,MIN(EOMONTH(DATE(2026,4,1),-1),IF('📋 سجل الأصول'!M168="",DATE(9999,12,31),'📋 سجل الأصول'!M168))-'📋 سجل الأصول'!G168+1))),0))</f>
        <v/>
      </c>
      <c r="K168" s="33" t="str">
        <f>IF('📋 سجل الأصول'!C168="","",IFERROR(MAX(0,MIN(('📋 سجل الأصول'!H168-IF('📋 سجل الأصول'!I168="",0,'📋 سجل الأصول'!I168)),('📋 سجل الأصول'!H168-IF('📋 سجل الأصول'!I168="",0,'📋 سجل الأصول'!I168))*'📋 سجل الأصول'!J168/365*MAX(0,MIN(EOMONTH(DATE(2026,5,1),0),IF('📋 سجل الأصول'!M168="",DATE(9999,12,31),'📋 سجل الأصول'!M168))-'📋 سجل الأصول'!G168+1))-MIN(('📋 سجل الأصول'!H168-IF('📋 سجل الأصول'!I168="",0,'📋 سجل الأصول'!I168)),('📋 سجل الأصول'!H168-IF('📋 سجل الأصول'!I168="",0,'📋 سجل الأصول'!I168))*'📋 سجل الأصول'!J168/365*MAX(0,MIN(EOMONTH(DATE(2026,5,1),-1),IF('📋 سجل الأصول'!M168="",DATE(9999,12,31),'📋 سجل الأصول'!M168))-'📋 سجل الأصول'!G168+1))),0))</f>
        <v/>
      </c>
      <c r="L168" s="33" t="str">
        <f>IF('📋 سجل الأصول'!C168="","",IFERROR(MAX(0,MIN(('📋 سجل الأصول'!H168-IF('📋 سجل الأصول'!I168="",0,'📋 سجل الأصول'!I168)),('📋 سجل الأصول'!H168-IF('📋 سجل الأصول'!I168="",0,'📋 سجل الأصول'!I168))*'📋 سجل الأصول'!J168/365*MAX(0,MIN(EOMONTH(DATE(2026,6,1),0),IF('📋 سجل الأصول'!M168="",DATE(9999,12,31),'📋 سجل الأصول'!M168))-'📋 سجل الأصول'!G168+1))-MIN(('📋 سجل الأصول'!H168-IF('📋 سجل الأصول'!I168="",0,'📋 سجل الأصول'!I168)),('📋 سجل الأصول'!H168-IF('📋 سجل الأصول'!I168="",0,'📋 سجل الأصول'!I168))*'📋 سجل الأصول'!J168/365*MAX(0,MIN(EOMONTH(DATE(2026,6,1),-1),IF('📋 سجل الأصول'!M168="",DATE(9999,12,31),'📋 سجل الأصول'!M168))-'📋 سجل الأصول'!G168+1))),0))</f>
        <v/>
      </c>
      <c r="M168" s="33" t="str">
        <f>IF('📋 سجل الأصول'!C168="","",IFERROR(MAX(0,MIN(('📋 سجل الأصول'!H168-IF('📋 سجل الأصول'!I168="",0,'📋 سجل الأصول'!I168)),('📋 سجل الأصول'!H168-IF('📋 سجل الأصول'!I168="",0,'📋 سجل الأصول'!I168))*'📋 سجل الأصول'!J168/365*MAX(0,MIN(EOMONTH(DATE(2026,7,1),0),IF('📋 سجل الأصول'!M168="",DATE(9999,12,31),'📋 سجل الأصول'!M168))-'📋 سجل الأصول'!G168+1))-MIN(('📋 سجل الأصول'!H168-IF('📋 سجل الأصول'!I168="",0,'📋 سجل الأصول'!I168)),('📋 سجل الأصول'!H168-IF('📋 سجل الأصول'!I168="",0,'📋 سجل الأصول'!I168))*'📋 سجل الأصول'!J168/365*MAX(0,MIN(EOMONTH(DATE(2026,7,1),-1),IF('📋 سجل الأصول'!M168="",DATE(9999,12,31),'📋 سجل الأصول'!M168))-'📋 سجل الأصول'!G168+1))),0))</f>
        <v/>
      </c>
      <c r="N168" s="33" t="str">
        <f>IF('📋 سجل الأصول'!C168="","",IFERROR(MAX(0,MIN(('📋 سجل الأصول'!H168-IF('📋 سجل الأصول'!I168="",0,'📋 سجل الأصول'!I168)),('📋 سجل الأصول'!H168-IF('📋 سجل الأصول'!I168="",0,'📋 سجل الأصول'!I168))*'📋 سجل الأصول'!J168/365*MAX(0,MIN(EOMONTH(DATE(2026,8,1),0),IF('📋 سجل الأصول'!M168="",DATE(9999,12,31),'📋 سجل الأصول'!M168))-'📋 سجل الأصول'!G168+1))-MIN(('📋 سجل الأصول'!H168-IF('📋 سجل الأصول'!I168="",0,'📋 سجل الأصول'!I168)),('📋 سجل الأصول'!H168-IF('📋 سجل الأصول'!I168="",0,'📋 سجل الأصول'!I168))*'📋 سجل الأصول'!J168/365*MAX(0,MIN(EOMONTH(DATE(2026,8,1),-1),IF('📋 سجل الأصول'!M168="",DATE(9999,12,31),'📋 سجل الأصول'!M168))-'📋 سجل الأصول'!G168+1))),0))</f>
        <v/>
      </c>
      <c r="O168" s="33" t="str">
        <f>IF('📋 سجل الأصول'!C168="","",IFERROR(MAX(0,MIN(('📋 سجل الأصول'!H168-IF('📋 سجل الأصول'!I168="",0,'📋 سجل الأصول'!I168)),('📋 سجل الأصول'!H168-IF('📋 سجل الأصول'!I168="",0,'📋 سجل الأصول'!I168))*'📋 سجل الأصول'!J168/365*MAX(0,MIN(EOMONTH(DATE(2026,9,1),0),IF('📋 سجل الأصول'!M168="",DATE(9999,12,31),'📋 سجل الأصول'!M168))-'📋 سجل الأصول'!G168+1))-MIN(('📋 سجل الأصول'!H168-IF('📋 سجل الأصول'!I168="",0,'📋 سجل الأصول'!I168)),('📋 سجل الأصول'!H168-IF('📋 سجل الأصول'!I168="",0,'📋 سجل الأصول'!I168))*'📋 سجل الأصول'!J168/365*MAX(0,MIN(EOMONTH(DATE(2026,9,1),-1),IF('📋 سجل الأصول'!M168="",DATE(9999,12,31),'📋 سجل الأصول'!M168))-'📋 سجل الأصول'!G168+1))),0))</f>
        <v/>
      </c>
      <c r="P168" s="33" t="str">
        <f>IF('📋 سجل الأصول'!C168="","",IFERROR(MAX(0,MIN(('📋 سجل الأصول'!H168-IF('📋 سجل الأصول'!I168="",0,'📋 سجل الأصول'!I168)),('📋 سجل الأصول'!H168-IF('📋 سجل الأصول'!I168="",0,'📋 سجل الأصول'!I168))*'📋 سجل الأصول'!J168/365*MAX(0,MIN(EOMONTH(DATE(2026,10,1),0),IF('📋 سجل الأصول'!M168="",DATE(9999,12,31),'📋 سجل الأصول'!M168))-'📋 سجل الأصول'!G168+1))-MIN(('📋 سجل الأصول'!H168-IF('📋 سجل الأصول'!I168="",0,'📋 سجل الأصول'!I168)),('📋 سجل الأصول'!H168-IF('📋 سجل الأصول'!I168="",0,'📋 سجل الأصول'!I168))*'📋 سجل الأصول'!J168/365*MAX(0,MIN(EOMONTH(DATE(2026,10,1),-1),IF('📋 سجل الأصول'!M168="",DATE(9999,12,31),'📋 سجل الأصول'!M168))-'📋 سجل الأصول'!G168+1))),0))</f>
        <v/>
      </c>
      <c r="Q168" s="33" t="str">
        <f>IF('📋 سجل الأصول'!C168="","",IFERROR(MAX(0,MIN(('📋 سجل الأصول'!H168-IF('📋 سجل الأصول'!I168="",0,'📋 سجل الأصول'!I168)),('📋 سجل الأصول'!H168-IF('📋 سجل الأصول'!I168="",0,'📋 سجل الأصول'!I168))*'📋 سجل الأصول'!J168/365*MAX(0,MIN(EOMONTH(DATE(2026,11,1),0),IF('📋 سجل الأصول'!M168="",DATE(9999,12,31),'📋 سجل الأصول'!M168))-'📋 سجل الأصول'!G168+1))-MIN(('📋 سجل الأصول'!H168-IF('📋 سجل الأصول'!I168="",0,'📋 سجل الأصول'!I168)),('📋 سجل الأصول'!H168-IF('📋 سجل الأصول'!I168="",0,'📋 سجل الأصول'!I168))*'📋 سجل الأصول'!J168/365*MAX(0,MIN(EOMONTH(DATE(2026,11,1),-1),IF('📋 سجل الأصول'!M168="",DATE(9999,12,31),'📋 سجل الأصول'!M168))-'📋 سجل الأصول'!G168+1))),0))</f>
        <v/>
      </c>
      <c r="R168" s="33" t="str">
        <f>IF('📋 سجل الأصول'!C168="","",IFERROR(MAX(0,MIN(('📋 سجل الأصول'!H168-IF('📋 سجل الأصول'!I168="",0,'📋 سجل الأصول'!I168)),('📋 سجل الأصول'!H168-IF('📋 سجل الأصول'!I168="",0,'📋 سجل الأصول'!I168))*'📋 سجل الأصول'!J168/365*MAX(0,MIN(EOMONTH(DATE(2026,12,1),0),IF('📋 سجل الأصول'!M168="",DATE(9999,12,31),'📋 سجل الأصول'!M168))-'📋 سجل الأصول'!G168+1))-MIN(('📋 سجل الأصول'!H168-IF('📋 سجل الأصول'!I168="",0,'📋 سجل الأصول'!I168)),('📋 سجل الأصول'!H168-IF('📋 سجل الأصول'!I168="",0,'📋 سجل الأصول'!I168))*'📋 سجل الأصول'!J168/365*MAX(0,MIN(EOMONTH(DATE(2026,12,1),-1),IF('📋 سجل الأصول'!M168="",DATE(9999,12,31),'📋 سجل الأصول'!M168))-'📋 سجل الأصول'!G168+1))),0))</f>
        <v/>
      </c>
    </row>
    <row r="169" spans="1:18" ht="24.75" customHeight="1" x14ac:dyDescent="0.25">
      <c r="A169" s="18" t="str">
        <f>IF('📋 سجل الأصول'!C169="","",'📋 سجل الأصول'!A169)</f>
        <v/>
      </c>
      <c r="B169" s="18" t="str">
        <f>IF('📋 سجل الأصول'!C169="","",'📋 سجل الأصول'!B169)</f>
        <v/>
      </c>
      <c r="C169" s="36" t="str">
        <f>IF('📋 سجل الأصول'!C169="","",'📋 سجل الأصول'!C169)</f>
        <v/>
      </c>
      <c r="D169" s="18" t="str">
        <f>IF('📋 سجل الأصول'!C169="","",'📋 سجل الأصول'!E169)</f>
        <v/>
      </c>
      <c r="E169" s="37" t="str">
        <f>IF('📋 سجل الأصول'!C169="","",'📋 سجل الأصول'!G169)</f>
        <v/>
      </c>
      <c r="F169" s="25" t="str">
        <f>IF('📋 سجل الأصول'!C169="","",'📋 سجل الأصول'!H169)</f>
        <v/>
      </c>
      <c r="G169" s="25" t="str">
        <f>IF('📋 سجل الأصول'!C169="","",IFERROR(MAX(0,MIN(('📋 سجل الأصول'!H169-IF('📋 سجل الأصول'!I169="",0,'📋 سجل الأصول'!I169)),('📋 سجل الأصول'!H169-IF('📋 سجل الأصول'!I169="",0,'📋 سجل الأصول'!I169))*'📋 سجل الأصول'!J169/365*MAX(0,MIN(EOMONTH(DATE(2026,1,1),0),IF('📋 سجل الأصول'!M169="",DATE(9999,12,31),'📋 سجل الأصول'!M169))-'📋 سجل الأصول'!G169+1))-MIN(('📋 سجل الأصول'!H169-IF('📋 سجل الأصول'!I169="",0,'📋 سجل الأصول'!I169)),('📋 سجل الأصول'!H169-IF('📋 سجل الأصول'!I169="",0,'📋 سجل الأصول'!I169))*'📋 سجل الأصول'!J169/365*MAX(0,MIN(EOMONTH(DATE(2026,1,1),-1),IF('📋 سجل الأصول'!M169="",DATE(9999,12,31),'📋 سجل الأصول'!M169))-'📋 سجل الأصول'!G169+1))),0))</f>
        <v/>
      </c>
      <c r="H169" s="25" t="str">
        <f>IF('📋 سجل الأصول'!C169="","",IFERROR(MAX(0,MIN(('📋 سجل الأصول'!H169-IF('📋 سجل الأصول'!I169="",0,'📋 سجل الأصول'!I169)),('📋 سجل الأصول'!H169-IF('📋 سجل الأصول'!I169="",0,'📋 سجل الأصول'!I169))*'📋 سجل الأصول'!J169/365*MAX(0,MIN(EOMONTH(DATE(2026,2,1),0),IF('📋 سجل الأصول'!M169="",DATE(9999,12,31),'📋 سجل الأصول'!M169))-'📋 سجل الأصول'!G169+1))-MIN(('📋 سجل الأصول'!H169-IF('📋 سجل الأصول'!I169="",0,'📋 سجل الأصول'!I169)),('📋 سجل الأصول'!H169-IF('📋 سجل الأصول'!I169="",0,'📋 سجل الأصول'!I169))*'📋 سجل الأصول'!J169/365*MAX(0,MIN(EOMONTH(DATE(2026,2,1),-1),IF('📋 سجل الأصول'!M169="",DATE(9999,12,31),'📋 سجل الأصول'!M169))-'📋 سجل الأصول'!G169+1))),0))</f>
        <v/>
      </c>
      <c r="I169" s="25" t="str">
        <f>IF('📋 سجل الأصول'!C169="","",IFERROR(MAX(0,MIN(('📋 سجل الأصول'!H169-IF('📋 سجل الأصول'!I169="",0,'📋 سجل الأصول'!I169)),('📋 سجل الأصول'!H169-IF('📋 سجل الأصول'!I169="",0,'📋 سجل الأصول'!I169))*'📋 سجل الأصول'!J169/365*MAX(0,MIN(EOMONTH(DATE(2026,3,1),0),IF('📋 سجل الأصول'!M169="",DATE(9999,12,31),'📋 سجل الأصول'!M169))-'📋 سجل الأصول'!G169+1))-MIN(('📋 سجل الأصول'!H169-IF('📋 سجل الأصول'!I169="",0,'📋 سجل الأصول'!I169)),('📋 سجل الأصول'!H169-IF('📋 سجل الأصول'!I169="",0,'📋 سجل الأصول'!I169))*'📋 سجل الأصول'!J169/365*MAX(0,MIN(EOMONTH(DATE(2026,3,1),-1),IF('📋 سجل الأصول'!M169="",DATE(9999,12,31),'📋 سجل الأصول'!M169))-'📋 سجل الأصول'!G169+1))),0))</f>
        <v/>
      </c>
      <c r="J169" s="25" t="str">
        <f>IF('📋 سجل الأصول'!C169="","",IFERROR(MAX(0,MIN(('📋 سجل الأصول'!H169-IF('📋 سجل الأصول'!I169="",0,'📋 سجل الأصول'!I169)),('📋 سجل الأصول'!H169-IF('📋 سجل الأصول'!I169="",0,'📋 سجل الأصول'!I169))*'📋 سجل الأصول'!J169/365*MAX(0,MIN(EOMONTH(DATE(2026,4,1),0),IF('📋 سجل الأصول'!M169="",DATE(9999,12,31),'📋 سجل الأصول'!M169))-'📋 سجل الأصول'!G169+1))-MIN(('📋 سجل الأصول'!H169-IF('📋 سجل الأصول'!I169="",0,'📋 سجل الأصول'!I169)),('📋 سجل الأصول'!H169-IF('📋 سجل الأصول'!I169="",0,'📋 سجل الأصول'!I169))*'📋 سجل الأصول'!J169/365*MAX(0,MIN(EOMONTH(DATE(2026,4,1),-1),IF('📋 سجل الأصول'!M169="",DATE(9999,12,31),'📋 سجل الأصول'!M169))-'📋 سجل الأصول'!G169+1))),0))</f>
        <v/>
      </c>
      <c r="K169" s="25" t="str">
        <f>IF('📋 سجل الأصول'!C169="","",IFERROR(MAX(0,MIN(('📋 سجل الأصول'!H169-IF('📋 سجل الأصول'!I169="",0,'📋 سجل الأصول'!I169)),('📋 سجل الأصول'!H169-IF('📋 سجل الأصول'!I169="",0,'📋 سجل الأصول'!I169))*'📋 سجل الأصول'!J169/365*MAX(0,MIN(EOMONTH(DATE(2026,5,1),0),IF('📋 سجل الأصول'!M169="",DATE(9999,12,31),'📋 سجل الأصول'!M169))-'📋 سجل الأصول'!G169+1))-MIN(('📋 سجل الأصول'!H169-IF('📋 سجل الأصول'!I169="",0,'📋 سجل الأصول'!I169)),('📋 سجل الأصول'!H169-IF('📋 سجل الأصول'!I169="",0,'📋 سجل الأصول'!I169))*'📋 سجل الأصول'!J169/365*MAX(0,MIN(EOMONTH(DATE(2026,5,1),-1),IF('📋 سجل الأصول'!M169="",DATE(9999,12,31),'📋 سجل الأصول'!M169))-'📋 سجل الأصول'!G169+1))),0))</f>
        <v/>
      </c>
      <c r="L169" s="25" t="str">
        <f>IF('📋 سجل الأصول'!C169="","",IFERROR(MAX(0,MIN(('📋 سجل الأصول'!H169-IF('📋 سجل الأصول'!I169="",0,'📋 سجل الأصول'!I169)),('📋 سجل الأصول'!H169-IF('📋 سجل الأصول'!I169="",0,'📋 سجل الأصول'!I169))*'📋 سجل الأصول'!J169/365*MAX(0,MIN(EOMONTH(DATE(2026,6,1),0),IF('📋 سجل الأصول'!M169="",DATE(9999,12,31),'📋 سجل الأصول'!M169))-'📋 سجل الأصول'!G169+1))-MIN(('📋 سجل الأصول'!H169-IF('📋 سجل الأصول'!I169="",0,'📋 سجل الأصول'!I169)),('📋 سجل الأصول'!H169-IF('📋 سجل الأصول'!I169="",0,'📋 سجل الأصول'!I169))*'📋 سجل الأصول'!J169/365*MAX(0,MIN(EOMONTH(DATE(2026,6,1),-1),IF('📋 سجل الأصول'!M169="",DATE(9999,12,31),'📋 سجل الأصول'!M169))-'📋 سجل الأصول'!G169+1))),0))</f>
        <v/>
      </c>
      <c r="M169" s="25" t="str">
        <f>IF('📋 سجل الأصول'!C169="","",IFERROR(MAX(0,MIN(('📋 سجل الأصول'!H169-IF('📋 سجل الأصول'!I169="",0,'📋 سجل الأصول'!I169)),('📋 سجل الأصول'!H169-IF('📋 سجل الأصول'!I169="",0,'📋 سجل الأصول'!I169))*'📋 سجل الأصول'!J169/365*MAX(0,MIN(EOMONTH(DATE(2026,7,1),0),IF('📋 سجل الأصول'!M169="",DATE(9999,12,31),'📋 سجل الأصول'!M169))-'📋 سجل الأصول'!G169+1))-MIN(('📋 سجل الأصول'!H169-IF('📋 سجل الأصول'!I169="",0,'📋 سجل الأصول'!I169)),('📋 سجل الأصول'!H169-IF('📋 سجل الأصول'!I169="",0,'📋 سجل الأصول'!I169))*'📋 سجل الأصول'!J169/365*MAX(0,MIN(EOMONTH(DATE(2026,7,1),-1),IF('📋 سجل الأصول'!M169="",DATE(9999,12,31),'📋 سجل الأصول'!M169))-'📋 سجل الأصول'!G169+1))),0))</f>
        <v/>
      </c>
      <c r="N169" s="25" t="str">
        <f>IF('📋 سجل الأصول'!C169="","",IFERROR(MAX(0,MIN(('📋 سجل الأصول'!H169-IF('📋 سجل الأصول'!I169="",0,'📋 سجل الأصول'!I169)),('📋 سجل الأصول'!H169-IF('📋 سجل الأصول'!I169="",0,'📋 سجل الأصول'!I169))*'📋 سجل الأصول'!J169/365*MAX(0,MIN(EOMONTH(DATE(2026,8,1),0),IF('📋 سجل الأصول'!M169="",DATE(9999,12,31),'📋 سجل الأصول'!M169))-'📋 سجل الأصول'!G169+1))-MIN(('📋 سجل الأصول'!H169-IF('📋 سجل الأصول'!I169="",0,'📋 سجل الأصول'!I169)),('📋 سجل الأصول'!H169-IF('📋 سجل الأصول'!I169="",0,'📋 سجل الأصول'!I169))*'📋 سجل الأصول'!J169/365*MAX(0,MIN(EOMONTH(DATE(2026,8,1),-1),IF('📋 سجل الأصول'!M169="",DATE(9999,12,31),'📋 سجل الأصول'!M169))-'📋 سجل الأصول'!G169+1))),0))</f>
        <v/>
      </c>
      <c r="O169" s="25" t="str">
        <f>IF('📋 سجل الأصول'!C169="","",IFERROR(MAX(0,MIN(('📋 سجل الأصول'!H169-IF('📋 سجل الأصول'!I169="",0,'📋 سجل الأصول'!I169)),('📋 سجل الأصول'!H169-IF('📋 سجل الأصول'!I169="",0,'📋 سجل الأصول'!I169))*'📋 سجل الأصول'!J169/365*MAX(0,MIN(EOMONTH(DATE(2026,9,1),0),IF('📋 سجل الأصول'!M169="",DATE(9999,12,31),'📋 سجل الأصول'!M169))-'📋 سجل الأصول'!G169+1))-MIN(('📋 سجل الأصول'!H169-IF('📋 سجل الأصول'!I169="",0,'📋 سجل الأصول'!I169)),('📋 سجل الأصول'!H169-IF('📋 سجل الأصول'!I169="",0,'📋 سجل الأصول'!I169))*'📋 سجل الأصول'!J169/365*MAX(0,MIN(EOMONTH(DATE(2026,9,1),-1),IF('📋 سجل الأصول'!M169="",DATE(9999,12,31),'📋 سجل الأصول'!M169))-'📋 سجل الأصول'!G169+1))),0))</f>
        <v/>
      </c>
      <c r="P169" s="25" t="str">
        <f>IF('📋 سجل الأصول'!C169="","",IFERROR(MAX(0,MIN(('📋 سجل الأصول'!H169-IF('📋 سجل الأصول'!I169="",0,'📋 سجل الأصول'!I169)),('📋 سجل الأصول'!H169-IF('📋 سجل الأصول'!I169="",0,'📋 سجل الأصول'!I169))*'📋 سجل الأصول'!J169/365*MAX(0,MIN(EOMONTH(DATE(2026,10,1),0),IF('📋 سجل الأصول'!M169="",DATE(9999,12,31),'📋 سجل الأصول'!M169))-'📋 سجل الأصول'!G169+1))-MIN(('📋 سجل الأصول'!H169-IF('📋 سجل الأصول'!I169="",0,'📋 سجل الأصول'!I169)),('📋 سجل الأصول'!H169-IF('📋 سجل الأصول'!I169="",0,'📋 سجل الأصول'!I169))*'📋 سجل الأصول'!J169/365*MAX(0,MIN(EOMONTH(DATE(2026,10,1),-1),IF('📋 سجل الأصول'!M169="",DATE(9999,12,31),'📋 سجل الأصول'!M169))-'📋 سجل الأصول'!G169+1))),0))</f>
        <v/>
      </c>
      <c r="Q169" s="25" t="str">
        <f>IF('📋 سجل الأصول'!C169="","",IFERROR(MAX(0,MIN(('📋 سجل الأصول'!H169-IF('📋 سجل الأصول'!I169="",0,'📋 سجل الأصول'!I169)),('📋 سجل الأصول'!H169-IF('📋 سجل الأصول'!I169="",0,'📋 سجل الأصول'!I169))*'📋 سجل الأصول'!J169/365*MAX(0,MIN(EOMONTH(DATE(2026,11,1),0),IF('📋 سجل الأصول'!M169="",DATE(9999,12,31),'📋 سجل الأصول'!M169))-'📋 سجل الأصول'!G169+1))-MIN(('📋 سجل الأصول'!H169-IF('📋 سجل الأصول'!I169="",0,'📋 سجل الأصول'!I169)),('📋 سجل الأصول'!H169-IF('📋 سجل الأصول'!I169="",0,'📋 سجل الأصول'!I169))*'📋 سجل الأصول'!J169/365*MAX(0,MIN(EOMONTH(DATE(2026,11,1),-1),IF('📋 سجل الأصول'!M169="",DATE(9999,12,31),'📋 سجل الأصول'!M169))-'📋 سجل الأصول'!G169+1))),0))</f>
        <v/>
      </c>
      <c r="R169" s="25" t="str">
        <f>IF('📋 سجل الأصول'!C169="","",IFERROR(MAX(0,MIN(('📋 سجل الأصول'!H169-IF('📋 سجل الأصول'!I169="",0,'📋 سجل الأصول'!I169)),('📋 سجل الأصول'!H169-IF('📋 سجل الأصول'!I169="",0,'📋 سجل الأصول'!I169))*'📋 سجل الأصول'!J169/365*MAX(0,MIN(EOMONTH(DATE(2026,12,1),0),IF('📋 سجل الأصول'!M169="",DATE(9999,12,31),'📋 سجل الأصول'!M169))-'📋 سجل الأصول'!G169+1))-MIN(('📋 سجل الأصول'!H169-IF('📋 سجل الأصول'!I169="",0,'📋 سجل الأصول'!I169)),('📋 سجل الأصول'!H169-IF('📋 سجل الأصول'!I169="",0,'📋 سجل الأصول'!I169))*'📋 سجل الأصول'!J169/365*MAX(0,MIN(EOMONTH(DATE(2026,12,1),-1),IF('📋 سجل الأصول'!M169="",DATE(9999,12,31),'📋 سجل الأصول'!M169))-'📋 سجل الأصول'!G169+1))),0))</f>
        <v/>
      </c>
    </row>
    <row r="170" spans="1:18" ht="24.75" customHeight="1" x14ac:dyDescent="0.25">
      <c r="A170" s="26" t="str">
        <f>IF('📋 سجل الأصول'!C170="","",'📋 سجل الأصول'!A170)</f>
        <v/>
      </c>
      <c r="B170" s="26" t="str">
        <f>IF('📋 سجل الأصول'!C170="","",'📋 سجل الأصول'!B170)</f>
        <v/>
      </c>
      <c r="C170" s="38" t="str">
        <f>IF('📋 سجل الأصول'!C170="","",'📋 سجل الأصول'!C170)</f>
        <v/>
      </c>
      <c r="D170" s="26" t="str">
        <f>IF('📋 سجل الأصول'!C170="","",'📋 سجل الأصول'!E170)</f>
        <v/>
      </c>
      <c r="E170" s="39" t="str">
        <f>IF('📋 سجل الأصول'!C170="","",'📋 سجل الأصول'!G170)</f>
        <v/>
      </c>
      <c r="F170" s="33" t="str">
        <f>IF('📋 سجل الأصول'!C170="","",'📋 سجل الأصول'!H170)</f>
        <v/>
      </c>
      <c r="G170" s="33" t="str">
        <f>IF('📋 سجل الأصول'!C170="","",IFERROR(MAX(0,MIN(('📋 سجل الأصول'!H170-IF('📋 سجل الأصول'!I170="",0,'📋 سجل الأصول'!I170)),('📋 سجل الأصول'!H170-IF('📋 سجل الأصول'!I170="",0,'📋 سجل الأصول'!I170))*'📋 سجل الأصول'!J170/365*MAX(0,MIN(EOMONTH(DATE(2026,1,1),0),IF('📋 سجل الأصول'!M170="",DATE(9999,12,31),'📋 سجل الأصول'!M170))-'📋 سجل الأصول'!G170+1))-MIN(('📋 سجل الأصول'!H170-IF('📋 سجل الأصول'!I170="",0,'📋 سجل الأصول'!I170)),('📋 سجل الأصول'!H170-IF('📋 سجل الأصول'!I170="",0,'📋 سجل الأصول'!I170))*'📋 سجل الأصول'!J170/365*MAX(0,MIN(EOMONTH(DATE(2026,1,1),-1),IF('📋 سجل الأصول'!M170="",DATE(9999,12,31),'📋 سجل الأصول'!M170))-'📋 سجل الأصول'!G170+1))),0))</f>
        <v/>
      </c>
      <c r="H170" s="33" t="str">
        <f>IF('📋 سجل الأصول'!C170="","",IFERROR(MAX(0,MIN(('📋 سجل الأصول'!H170-IF('📋 سجل الأصول'!I170="",0,'📋 سجل الأصول'!I170)),('📋 سجل الأصول'!H170-IF('📋 سجل الأصول'!I170="",0,'📋 سجل الأصول'!I170))*'📋 سجل الأصول'!J170/365*MAX(0,MIN(EOMONTH(DATE(2026,2,1),0),IF('📋 سجل الأصول'!M170="",DATE(9999,12,31),'📋 سجل الأصول'!M170))-'📋 سجل الأصول'!G170+1))-MIN(('📋 سجل الأصول'!H170-IF('📋 سجل الأصول'!I170="",0,'📋 سجل الأصول'!I170)),('📋 سجل الأصول'!H170-IF('📋 سجل الأصول'!I170="",0,'📋 سجل الأصول'!I170))*'📋 سجل الأصول'!J170/365*MAX(0,MIN(EOMONTH(DATE(2026,2,1),-1),IF('📋 سجل الأصول'!M170="",DATE(9999,12,31),'📋 سجل الأصول'!M170))-'📋 سجل الأصول'!G170+1))),0))</f>
        <v/>
      </c>
      <c r="I170" s="33" t="str">
        <f>IF('📋 سجل الأصول'!C170="","",IFERROR(MAX(0,MIN(('📋 سجل الأصول'!H170-IF('📋 سجل الأصول'!I170="",0,'📋 سجل الأصول'!I170)),('📋 سجل الأصول'!H170-IF('📋 سجل الأصول'!I170="",0,'📋 سجل الأصول'!I170))*'📋 سجل الأصول'!J170/365*MAX(0,MIN(EOMONTH(DATE(2026,3,1),0),IF('📋 سجل الأصول'!M170="",DATE(9999,12,31),'📋 سجل الأصول'!M170))-'📋 سجل الأصول'!G170+1))-MIN(('📋 سجل الأصول'!H170-IF('📋 سجل الأصول'!I170="",0,'📋 سجل الأصول'!I170)),('📋 سجل الأصول'!H170-IF('📋 سجل الأصول'!I170="",0,'📋 سجل الأصول'!I170))*'📋 سجل الأصول'!J170/365*MAX(0,MIN(EOMONTH(DATE(2026,3,1),-1),IF('📋 سجل الأصول'!M170="",DATE(9999,12,31),'📋 سجل الأصول'!M170))-'📋 سجل الأصول'!G170+1))),0))</f>
        <v/>
      </c>
      <c r="J170" s="33" t="str">
        <f>IF('📋 سجل الأصول'!C170="","",IFERROR(MAX(0,MIN(('📋 سجل الأصول'!H170-IF('📋 سجل الأصول'!I170="",0,'📋 سجل الأصول'!I170)),('📋 سجل الأصول'!H170-IF('📋 سجل الأصول'!I170="",0,'📋 سجل الأصول'!I170))*'📋 سجل الأصول'!J170/365*MAX(0,MIN(EOMONTH(DATE(2026,4,1),0),IF('📋 سجل الأصول'!M170="",DATE(9999,12,31),'📋 سجل الأصول'!M170))-'📋 سجل الأصول'!G170+1))-MIN(('📋 سجل الأصول'!H170-IF('📋 سجل الأصول'!I170="",0,'📋 سجل الأصول'!I170)),('📋 سجل الأصول'!H170-IF('📋 سجل الأصول'!I170="",0,'📋 سجل الأصول'!I170))*'📋 سجل الأصول'!J170/365*MAX(0,MIN(EOMONTH(DATE(2026,4,1),-1),IF('📋 سجل الأصول'!M170="",DATE(9999,12,31),'📋 سجل الأصول'!M170))-'📋 سجل الأصول'!G170+1))),0))</f>
        <v/>
      </c>
      <c r="K170" s="33" t="str">
        <f>IF('📋 سجل الأصول'!C170="","",IFERROR(MAX(0,MIN(('📋 سجل الأصول'!H170-IF('📋 سجل الأصول'!I170="",0,'📋 سجل الأصول'!I170)),('📋 سجل الأصول'!H170-IF('📋 سجل الأصول'!I170="",0,'📋 سجل الأصول'!I170))*'📋 سجل الأصول'!J170/365*MAX(0,MIN(EOMONTH(DATE(2026,5,1),0),IF('📋 سجل الأصول'!M170="",DATE(9999,12,31),'📋 سجل الأصول'!M170))-'📋 سجل الأصول'!G170+1))-MIN(('📋 سجل الأصول'!H170-IF('📋 سجل الأصول'!I170="",0,'📋 سجل الأصول'!I170)),('📋 سجل الأصول'!H170-IF('📋 سجل الأصول'!I170="",0,'📋 سجل الأصول'!I170))*'📋 سجل الأصول'!J170/365*MAX(0,MIN(EOMONTH(DATE(2026,5,1),-1),IF('📋 سجل الأصول'!M170="",DATE(9999,12,31),'📋 سجل الأصول'!M170))-'📋 سجل الأصول'!G170+1))),0))</f>
        <v/>
      </c>
      <c r="L170" s="33" t="str">
        <f>IF('📋 سجل الأصول'!C170="","",IFERROR(MAX(0,MIN(('📋 سجل الأصول'!H170-IF('📋 سجل الأصول'!I170="",0,'📋 سجل الأصول'!I170)),('📋 سجل الأصول'!H170-IF('📋 سجل الأصول'!I170="",0,'📋 سجل الأصول'!I170))*'📋 سجل الأصول'!J170/365*MAX(0,MIN(EOMONTH(DATE(2026,6,1),0),IF('📋 سجل الأصول'!M170="",DATE(9999,12,31),'📋 سجل الأصول'!M170))-'📋 سجل الأصول'!G170+1))-MIN(('📋 سجل الأصول'!H170-IF('📋 سجل الأصول'!I170="",0,'📋 سجل الأصول'!I170)),('📋 سجل الأصول'!H170-IF('📋 سجل الأصول'!I170="",0,'📋 سجل الأصول'!I170))*'📋 سجل الأصول'!J170/365*MAX(0,MIN(EOMONTH(DATE(2026,6,1),-1),IF('📋 سجل الأصول'!M170="",DATE(9999,12,31),'📋 سجل الأصول'!M170))-'📋 سجل الأصول'!G170+1))),0))</f>
        <v/>
      </c>
      <c r="M170" s="33" t="str">
        <f>IF('📋 سجل الأصول'!C170="","",IFERROR(MAX(0,MIN(('📋 سجل الأصول'!H170-IF('📋 سجل الأصول'!I170="",0,'📋 سجل الأصول'!I170)),('📋 سجل الأصول'!H170-IF('📋 سجل الأصول'!I170="",0,'📋 سجل الأصول'!I170))*'📋 سجل الأصول'!J170/365*MAX(0,MIN(EOMONTH(DATE(2026,7,1),0),IF('📋 سجل الأصول'!M170="",DATE(9999,12,31),'📋 سجل الأصول'!M170))-'📋 سجل الأصول'!G170+1))-MIN(('📋 سجل الأصول'!H170-IF('📋 سجل الأصول'!I170="",0,'📋 سجل الأصول'!I170)),('📋 سجل الأصول'!H170-IF('📋 سجل الأصول'!I170="",0,'📋 سجل الأصول'!I170))*'📋 سجل الأصول'!J170/365*MAX(0,MIN(EOMONTH(DATE(2026,7,1),-1),IF('📋 سجل الأصول'!M170="",DATE(9999,12,31),'📋 سجل الأصول'!M170))-'📋 سجل الأصول'!G170+1))),0))</f>
        <v/>
      </c>
      <c r="N170" s="33" t="str">
        <f>IF('📋 سجل الأصول'!C170="","",IFERROR(MAX(0,MIN(('📋 سجل الأصول'!H170-IF('📋 سجل الأصول'!I170="",0,'📋 سجل الأصول'!I170)),('📋 سجل الأصول'!H170-IF('📋 سجل الأصول'!I170="",0,'📋 سجل الأصول'!I170))*'📋 سجل الأصول'!J170/365*MAX(0,MIN(EOMONTH(DATE(2026,8,1),0),IF('📋 سجل الأصول'!M170="",DATE(9999,12,31),'📋 سجل الأصول'!M170))-'📋 سجل الأصول'!G170+1))-MIN(('📋 سجل الأصول'!H170-IF('📋 سجل الأصول'!I170="",0,'📋 سجل الأصول'!I170)),('📋 سجل الأصول'!H170-IF('📋 سجل الأصول'!I170="",0,'📋 سجل الأصول'!I170))*'📋 سجل الأصول'!J170/365*MAX(0,MIN(EOMONTH(DATE(2026,8,1),-1),IF('📋 سجل الأصول'!M170="",DATE(9999,12,31),'📋 سجل الأصول'!M170))-'📋 سجل الأصول'!G170+1))),0))</f>
        <v/>
      </c>
      <c r="O170" s="33" t="str">
        <f>IF('📋 سجل الأصول'!C170="","",IFERROR(MAX(0,MIN(('📋 سجل الأصول'!H170-IF('📋 سجل الأصول'!I170="",0,'📋 سجل الأصول'!I170)),('📋 سجل الأصول'!H170-IF('📋 سجل الأصول'!I170="",0,'📋 سجل الأصول'!I170))*'📋 سجل الأصول'!J170/365*MAX(0,MIN(EOMONTH(DATE(2026,9,1),0),IF('📋 سجل الأصول'!M170="",DATE(9999,12,31),'📋 سجل الأصول'!M170))-'📋 سجل الأصول'!G170+1))-MIN(('📋 سجل الأصول'!H170-IF('📋 سجل الأصول'!I170="",0,'📋 سجل الأصول'!I170)),('📋 سجل الأصول'!H170-IF('📋 سجل الأصول'!I170="",0,'📋 سجل الأصول'!I170))*'📋 سجل الأصول'!J170/365*MAX(0,MIN(EOMONTH(DATE(2026,9,1),-1),IF('📋 سجل الأصول'!M170="",DATE(9999,12,31),'📋 سجل الأصول'!M170))-'📋 سجل الأصول'!G170+1))),0))</f>
        <v/>
      </c>
      <c r="P170" s="33" t="str">
        <f>IF('📋 سجل الأصول'!C170="","",IFERROR(MAX(0,MIN(('📋 سجل الأصول'!H170-IF('📋 سجل الأصول'!I170="",0,'📋 سجل الأصول'!I170)),('📋 سجل الأصول'!H170-IF('📋 سجل الأصول'!I170="",0,'📋 سجل الأصول'!I170))*'📋 سجل الأصول'!J170/365*MAX(0,MIN(EOMONTH(DATE(2026,10,1),0),IF('📋 سجل الأصول'!M170="",DATE(9999,12,31),'📋 سجل الأصول'!M170))-'📋 سجل الأصول'!G170+1))-MIN(('📋 سجل الأصول'!H170-IF('📋 سجل الأصول'!I170="",0,'📋 سجل الأصول'!I170)),('📋 سجل الأصول'!H170-IF('📋 سجل الأصول'!I170="",0,'📋 سجل الأصول'!I170))*'📋 سجل الأصول'!J170/365*MAX(0,MIN(EOMONTH(DATE(2026,10,1),-1),IF('📋 سجل الأصول'!M170="",DATE(9999,12,31),'📋 سجل الأصول'!M170))-'📋 سجل الأصول'!G170+1))),0))</f>
        <v/>
      </c>
      <c r="Q170" s="33" t="str">
        <f>IF('📋 سجل الأصول'!C170="","",IFERROR(MAX(0,MIN(('📋 سجل الأصول'!H170-IF('📋 سجل الأصول'!I170="",0,'📋 سجل الأصول'!I170)),('📋 سجل الأصول'!H170-IF('📋 سجل الأصول'!I170="",0,'📋 سجل الأصول'!I170))*'📋 سجل الأصول'!J170/365*MAX(0,MIN(EOMONTH(DATE(2026,11,1),0),IF('📋 سجل الأصول'!M170="",DATE(9999,12,31),'📋 سجل الأصول'!M170))-'📋 سجل الأصول'!G170+1))-MIN(('📋 سجل الأصول'!H170-IF('📋 سجل الأصول'!I170="",0,'📋 سجل الأصول'!I170)),('📋 سجل الأصول'!H170-IF('📋 سجل الأصول'!I170="",0,'📋 سجل الأصول'!I170))*'📋 سجل الأصول'!J170/365*MAX(0,MIN(EOMONTH(DATE(2026,11,1),-1),IF('📋 سجل الأصول'!M170="",DATE(9999,12,31),'📋 سجل الأصول'!M170))-'📋 سجل الأصول'!G170+1))),0))</f>
        <v/>
      </c>
      <c r="R170" s="33" t="str">
        <f>IF('📋 سجل الأصول'!C170="","",IFERROR(MAX(0,MIN(('📋 سجل الأصول'!H170-IF('📋 سجل الأصول'!I170="",0,'📋 سجل الأصول'!I170)),('📋 سجل الأصول'!H170-IF('📋 سجل الأصول'!I170="",0,'📋 سجل الأصول'!I170))*'📋 سجل الأصول'!J170/365*MAX(0,MIN(EOMONTH(DATE(2026,12,1),0),IF('📋 سجل الأصول'!M170="",DATE(9999,12,31),'📋 سجل الأصول'!M170))-'📋 سجل الأصول'!G170+1))-MIN(('📋 سجل الأصول'!H170-IF('📋 سجل الأصول'!I170="",0,'📋 سجل الأصول'!I170)),('📋 سجل الأصول'!H170-IF('📋 سجل الأصول'!I170="",0,'📋 سجل الأصول'!I170))*'📋 سجل الأصول'!J170/365*MAX(0,MIN(EOMONTH(DATE(2026,12,1),-1),IF('📋 سجل الأصول'!M170="",DATE(9999,12,31),'📋 سجل الأصول'!M170))-'📋 سجل الأصول'!G170+1))),0))</f>
        <v/>
      </c>
    </row>
    <row r="171" spans="1:18" ht="24.75" customHeight="1" x14ac:dyDescent="0.25">
      <c r="A171" s="18" t="str">
        <f>IF('📋 سجل الأصول'!C171="","",'📋 سجل الأصول'!A171)</f>
        <v/>
      </c>
      <c r="B171" s="18" t="str">
        <f>IF('📋 سجل الأصول'!C171="","",'📋 سجل الأصول'!B171)</f>
        <v/>
      </c>
      <c r="C171" s="36" t="str">
        <f>IF('📋 سجل الأصول'!C171="","",'📋 سجل الأصول'!C171)</f>
        <v/>
      </c>
      <c r="D171" s="18" t="str">
        <f>IF('📋 سجل الأصول'!C171="","",'📋 سجل الأصول'!E171)</f>
        <v/>
      </c>
      <c r="E171" s="37" t="str">
        <f>IF('📋 سجل الأصول'!C171="","",'📋 سجل الأصول'!G171)</f>
        <v/>
      </c>
      <c r="F171" s="25" t="str">
        <f>IF('📋 سجل الأصول'!C171="","",'📋 سجل الأصول'!H171)</f>
        <v/>
      </c>
      <c r="G171" s="25" t="str">
        <f>IF('📋 سجل الأصول'!C171="","",IFERROR(MAX(0,MIN(('📋 سجل الأصول'!H171-IF('📋 سجل الأصول'!I171="",0,'📋 سجل الأصول'!I171)),('📋 سجل الأصول'!H171-IF('📋 سجل الأصول'!I171="",0,'📋 سجل الأصول'!I171))*'📋 سجل الأصول'!J171/365*MAX(0,MIN(EOMONTH(DATE(2026,1,1),0),IF('📋 سجل الأصول'!M171="",DATE(9999,12,31),'📋 سجل الأصول'!M171))-'📋 سجل الأصول'!G171+1))-MIN(('📋 سجل الأصول'!H171-IF('📋 سجل الأصول'!I171="",0,'📋 سجل الأصول'!I171)),('📋 سجل الأصول'!H171-IF('📋 سجل الأصول'!I171="",0,'📋 سجل الأصول'!I171))*'📋 سجل الأصول'!J171/365*MAX(0,MIN(EOMONTH(DATE(2026,1,1),-1),IF('📋 سجل الأصول'!M171="",DATE(9999,12,31),'📋 سجل الأصول'!M171))-'📋 سجل الأصول'!G171+1))),0))</f>
        <v/>
      </c>
      <c r="H171" s="25" t="str">
        <f>IF('📋 سجل الأصول'!C171="","",IFERROR(MAX(0,MIN(('📋 سجل الأصول'!H171-IF('📋 سجل الأصول'!I171="",0,'📋 سجل الأصول'!I171)),('📋 سجل الأصول'!H171-IF('📋 سجل الأصول'!I171="",0,'📋 سجل الأصول'!I171))*'📋 سجل الأصول'!J171/365*MAX(0,MIN(EOMONTH(DATE(2026,2,1),0),IF('📋 سجل الأصول'!M171="",DATE(9999,12,31),'📋 سجل الأصول'!M171))-'📋 سجل الأصول'!G171+1))-MIN(('📋 سجل الأصول'!H171-IF('📋 سجل الأصول'!I171="",0,'📋 سجل الأصول'!I171)),('📋 سجل الأصول'!H171-IF('📋 سجل الأصول'!I171="",0,'📋 سجل الأصول'!I171))*'📋 سجل الأصول'!J171/365*MAX(0,MIN(EOMONTH(DATE(2026,2,1),-1),IF('📋 سجل الأصول'!M171="",DATE(9999,12,31),'📋 سجل الأصول'!M171))-'📋 سجل الأصول'!G171+1))),0))</f>
        <v/>
      </c>
      <c r="I171" s="25" t="str">
        <f>IF('📋 سجل الأصول'!C171="","",IFERROR(MAX(0,MIN(('📋 سجل الأصول'!H171-IF('📋 سجل الأصول'!I171="",0,'📋 سجل الأصول'!I171)),('📋 سجل الأصول'!H171-IF('📋 سجل الأصول'!I171="",0,'📋 سجل الأصول'!I171))*'📋 سجل الأصول'!J171/365*MAX(0,MIN(EOMONTH(DATE(2026,3,1),0),IF('📋 سجل الأصول'!M171="",DATE(9999,12,31),'📋 سجل الأصول'!M171))-'📋 سجل الأصول'!G171+1))-MIN(('📋 سجل الأصول'!H171-IF('📋 سجل الأصول'!I171="",0,'📋 سجل الأصول'!I171)),('📋 سجل الأصول'!H171-IF('📋 سجل الأصول'!I171="",0,'📋 سجل الأصول'!I171))*'📋 سجل الأصول'!J171/365*MAX(0,MIN(EOMONTH(DATE(2026,3,1),-1),IF('📋 سجل الأصول'!M171="",DATE(9999,12,31),'📋 سجل الأصول'!M171))-'📋 سجل الأصول'!G171+1))),0))</f>
        <v/>
      </c>
      <c r="J171" s="25" t="str">
        <f>IF('📋 سجل الأصول'!C171="","",IFERROR(MAX(0,MIN(('📋 سجل الأصول'!H171-IF('📋 سجل الأصول'!I171="",0,'📋 سجل الأصول'!I171)),('📋 سجل الأصول'!H171-IF('📋 سجل الأصول'!I171="",0,'📋 سجل الأصول'!I171))*'📋 سجل الأصول'!J171/365*MAX(0,MIN(EOMONTH(DATE(2026,4,1),0),IF('📋 سجل الأصول'!M171="",DATE(9999,12,31),'📋 سجل الأصول'!M171))-'📋 سجل الأصول'!G171+1))-MIN(('📋 سجل الأصول'!H171-IF('📋 سجل الأصول'!I171="",0,'📋 سجل الأصول'!I171)),('📋 سجل الأصول'!H171-IF('📋 سجل الأصول'!I171="",0,'📋 سجل الأصول'!I171))*'📋 سجل الأصول'!J171/365*MAX(0,MIN(EOMONTH(DATE(2026,4,1),-1),IF('📋 سجل الأصول'!M171="",DATE(9999,12,31),'📋 سجل الأصول'!M171))-'📋 سجل الأصول'!G171+1))),0))</f>
        <v/>
      </c>
      <c r="K171" s="25" t="str">
        <f>IF('📋 سجل الأصول'!C171="","",IFERROR(MAX(0,MIN(('📋 سجل الأصول'!H171-IF('📋 سجل الأصول'!I171="",0,'📋 سجل الأصول'!I171)),('📋 سجل الأصول'!H171-IF('📋 سجل الأصول'!I171="",0,'📋 سجل الأصول'!I171))*'📋 سجل الأصول'!J171/365*MAX(0,MIN(EOMONTH(DATE(2026,5,1),0),IF('📋 سجل الأصول'!M171="",DATE(9999,12,31),'📋 سجل الأصول'!M171))-'📋 سجل الأصول'!G171+1))-MIN(('📋 سجل الأصول'!H171-IF('📋 سجل الأصول'!I171="",0,'📋 سجل الأصول'!I171)),('📋 سجل الأصول'!H171-IF('📋 سجل الأصول'!I171="",0,'📋 سجل الأصول'!I171))*'📋 سجل الأصول'!J171/365*MAX(0,MIN(EOMONTH(DATE(2026,5,1),-1),IF('📋 سجل الأصول'!M171="",DATE(9999,12,31),'📋 سجل الأصول'!M171))-'📋 سجل الأصول'!G171+1))),0))</f>
        <v/>
      </c>
      <c r="L171" s="25" t="str">
        <f>IF('📋 سجل الأصول'!C171="","",IFERROR(MAX(0,MIN(('📋 سجل الأصول'!H171-IF('📋 سجل الأصول'!I171="",0,'📋 سجل الأصول'!I171)),('📋 سجل الأصول'!H171-IF('📋 سجل الأصول'!I171="",0,'📋 سجل الأصول'!I171))*'📋 سجل الأصول'!J171/365*MAX(0,MIN(EOMONTH(DATE(2026,6,1),0),IF('📋 سجل الأصول'!M171="",DATE(9999,12,31),'📋 سجل الأصول'!M171))-'📋 سجل الأصول'!G171+1))-MIN(('📋 سجل الأصول'!H171-IF('📋 سجل الأصول'!I171="",0,'📋 سجل الأصول'!I171)),('📋 سجل الأصول'!H171-IF('📋 سجل الأصول'!I171="",0,'📋 سجل الأصول'!I171))*'📋 سجل الأصول'!J171/365*MAX(0,MIN(EOMONTH(DATE(2026,6,1),-1),IF('📋 سجل الأصول'!M171="",DATE(9999,12,31),'📋 سجل الأصول'!M171))-'📋 سجل الأصول'!G171+1))),0))</f>
        <v/>
      </c>
      <c r="M171" s="25" t="str">
        <f>IF('📋 سجل الأصول'!C171="","",IFERROR(MAX(0,MIN(('📋 سجل الأصول'!H171-IF('📋 سجل الأصول'!I171="",0,'📋 سجل الأصول'!I171)),('📋 سجل الأصول'!H171-IF('📋 سجل الأصول'!I171="",0,'📋 سجل الأصول'!I171))*'📋 سجل الأصول'!J171/365*MAX(0,MIN(EOMONTH(DATE(2026,7,1),0),IF('📋 سجل الأصول'!M171="",DATE(9999,12,31),'📋 سجل الأصول'!M171))-'📋 سجل الأصول'!G171+1))-MIN(('📋 سجل الأصول'!H171-IF('📋 سجل الأصول'!I171="",0,'📋 سجل الأصول'!I171)),('📋 سجل الأصول'!H171-IF('📋 سجل الأصول'!I171="",0,'📋 سجل الأصول'!I171))*'📋 سجل الأصول'!J171/365*MAX(0,MIN(EOMONTH(DATE(2026,7,1),-1),IF('📋 سجل الأصول'!M171="",DATE(9999,12,31),'📋 سجل الأصول'!M171))-'📋 سجل الأصول'!G171+1))),0))</f>
        <v/>
      </c>
      <c r="N171" s="25" t="str">
        <f>IF('📋 سجل الأصول'!C171="","",IFERROR(MAX(0,MIN(('📋 سجل الأصول'!H171-IF('📋 سجل الأصول'!I171="",0,'📋 سجل الأصول'!I171)),('📋 سجل الأصول'!H171-IF('📋 سجل الأصول'!I171="",0,'📋 سجل الأصول'!I171))*'📋 سجل الأصول'!J171/365*MAX(0,MIN(EOMONTH(DATE(2026,8,1),0),IF('📋 سجل الأصول'!M171="",DATE(9999,12,31),'📋 سجل الأصول'!M171))-'📋 سجل الأصول'!G171+1))-MIN(('📋 سجل الأصول'!H171-IF('📋 سجل الأصول'!I171="",0,'📋 سجل الأصول'!I171)),('📋 سجل الأصول'!H171-IF('📋 سجل الأصول'!I171="",0,'📋 سجل الأصول'!I171))*'📋 سجل الأصول'!J171/365*MAX(0,MIN(EOMONTH(DATE(2026,8,1),-1),IF('📋 سجل الأصول'!M171="",DATE(9999,12,31),'📋 سجل الأصول'!M171))-'📋 سجل الأصول'!G171+1))),0))</f>
        <v/>
      </c>
      <c r="O171" s="25" t="str">
        <f>IF('📋 سجل الأصول'!C171="","",IFERROR(MAX(0,MIN(('📋 سجل الأصول'!H171-IF('📋 سجل الأصول'!I171="",0,'📋 سجل الأصول'!I171)),('📋 سجل الأصول'!H171-IF('📋 سجل الأصول'!I171="",0,'📋 سجل الأصول'!I171))*'📋 سجل الأصول'!J171/365*MAX(0,MIN(EOMONTH(DATE(2026,9,1),0),IF('📋 سجل الأصول'!M171="",DATE(9999,12,31),'📋 سجل الأصول'!M171))-'📋 سجل الأصول'!G171+1))-MIN(('📋 سجل الأصول'!H171-IF('📋 سجل الأصول'!I171="",0,'📋 سجل الأصول'!I171)),('📋 سجل الأصول'!H171-IF('📋 سجل الأصول'!I171="",0,'📋 سجل الأصول'!I171))*'📋 سجل الأصول'!J171/365*MAX(0,MIN(EOMONTH(DATE(2026,9,1),-1),IF('📋 سجل الأصول'!M171="",DATE(9999,12,31),'📋 سجل الأصول'!M171))-'📋 سجل الأصول'!G171+1))),0))</f>
        <v/>
      </c>
      <c r="P171" s="25" t="str">
        <f>IF('📋 سجل الأصول'!C171="","",IFERROR(MAX(0,MIN(('📋 سجل الأصول'!H171-IF('📋 سجل الأصول'!I171="",0,'📋 سجل الأصول'!I171)),('📋 سجل الأصول'!H171-IF('📋 سجل الأصول'!I171="",0,'📋 سجل الأصول'!I171))*'📋 سجل الأصول'!J171/365*MAX(0,MIN(EOMONTH(DATE(2026,10,1),0),IF('📋 سجل الأصول'!M171="",DATE(9999,12,31),'📋 سجل الأصول'!M171))-'📋 سجل الأصول'!G171+1))-MIN(('📋 سجل الأصول'!H171-IF('📋 سجل الأصول'!I171="",0,'📋 سجل الأصول'!I171)),('📋 سجل الأصول'!H171-IF('📋 سجل الأصول'!I171="",0,'📋 سجل الأصول'!I171))*'📋 سجل الأصول'!J171/365*MAX(0,MIN(EOMONTH(DATE(2026,10,1),-1),IF('📋 سجل الأصول'!M171="",DATE(9999,12,31),'📋 سجل الأصول'!M171))-'📋 سجل الأصول'!G171+1))),0))</f>
        <v/>
      </c>
      <c r="Q171" s="25" t="str">
        <f>IF('📋 سجل الأصول'!C171="","",IFERROR(MAX(0,MIN(('📋 سجل الأصول'!H171-IF('📋 سجل الأصول'!I171="",0,'📋 سجل الأصول'!I171)),('📋 سجل الأصول'!H171-IF('📋 سجل الأصول'!I171="",0,'📋 سجل الأصول'!I171))*'📋 سجل الأصول'!J171/365*MAX(0,MIN(EOMONTH(DATE(2026,11,1),0),IF('📋 سجل الأصول'!M171="",DATE(9999,12,31),'📋 سجل الأصول'!M171))-'📋 سجل الأصول'!G171+1))-MIN(('📋 سجل الأصول'!H171-IF('📋 سجل الأصول'!I171="",0,'📋 سجل الأصول'!I171)),('📋 سجل الأصول'!H171-IF('📋 سجل الأصول'!I171="",0,'📋 سجل الأصول'!I171))*'📋 سجل الأصول'!J171/365*MAX(0,MIN(EOMONTH(DATE(2026,11,1),-1),IF('📋 سجل الأصول'!M171="",DATE(9999,12,31),'📋 سجل الأصول'!M171))-'📋 سجل الأصول'!G171+1))),0))</f>
        <v/>
      </c>
      <c r="R171" s="25" t="str">
        <f>IF('📋 سجل الأصول'!C171="","",IFERROR(MAX(0,MIN(('📋 سجل الأصول'!H171-IF('📋 سجل الأصول'!I171="",0,'📋 سجل الأصول'!I171)),('📋 سجل الأصول'!H171-IF('📋 سجل الأصول'!I171="",0,'📋 سجل الأصول'!I171))*'📋 سجل الأصول'!J171/365*MAX(0,MIN(EOMONTH(DATE(2026,12,1),0),IF('📋 سجل الأصول'!M171="",DATE(9999,12,31),'📋 سجل الأصول'!M171))-'📋 سجل الأصول'!G171+1))-MIN(('📋 سجل الأصول'!H171-IF('📋 سجل الأصول'!I171="",0,'📋 سجل الأصول'!I171)),('📋 سجل الأصول'!H171-IF('📋 سجل الأصول'!I171="",0,'📋 سجل الأصول'!I171))*'📋 سجل الأصول'!J171/365*MAX(0,MIN(EOMONTH(DATE(2026,12,1),-1),IF('📋 سجل الأصول'!M171="",DATE(9999,12,31),'📋 سجل الأصول'!M171))-'📋 سجل الأصول'!G171+1))),0))</f>
        <v/>
      </c>
    </row>
    <row r="172" spans="1:18" ht="24.75" customHeight="1" x14ac:dyDescent="0.25">
      <c r="A172" s="26" t="str">
        <f>IF('📋 سجل الأصول'!C172="","",'📋 سجل الأصول'!A172)</f>
        <v/>
      </c>
      <c r="B172" s="26" t="str">
        <f>IF('📋 سجل الأصول'!C172="","",'📋 سجل الأصول'!B172)</f>
        <v/>
      </c>
      <c r="C172" s="38" t="str">
        <f>IF('📋 سجل الأصول'!C172="","",'📋 سجل الأصول'!C172)</f>
        <v/>
      </c>
      <c r="D172" s="26" t="str">
        <f>IF('📋 سجل الأصول'!C172="","",'📋 سجل الأصول'!E172)</f>
        <v/>
      </c>
      <c r="E172" s="39" t="str">
        <f>IF('📋 سجل الأصول'!C172="","",'📋 سجل الأصول'!G172)</f>
        <v/>
      </c>
      <c r="F172" s="33" t="str">
        <f>IF('📋 سجل الأصول'!C172="","",'📋 سجل الأصول'!H172)</f>
        <v/>
      </c>
      <c r="G172" s="33" t="str">
        <f>IF('📋 سجل الأصول'!C172="","",IFERROR(MAX(0,MIN(('📋 سجل الأصول'!H172-IF('📋 سجل الأصول'!I172="",0,'📋 سجل الأصول'!I172)),('📋 سجل الأصول'!H172-IF('📋 سجل الأصول'!I172="",0,'📋 سجل الأصول'!I172))*'📋 سجل الأصول'!J172/365*MAX(0,MIN(EOMONTH(DATE(2026,1,1),0),IF('📋 سجل الأصول'!M172="",DATE(9999,12,31),'📋 سجل الأصول'!M172))-'📋 سجل الأصول'!G172+1))-MIN(('📋 سجل الأصول'!H172-IF('📋 سجل الأصول'!I172="",0,'📋 سجل الأصول'!I172)),('📋 سجل الأصول'!H172-IF('📋 سجل الأصول'!I172="",0,'📋 سجل الأصول'!I172))*'📋 سجل الأصول'!J172/365*MAX(0,MIN(EOMONTH(DATE(2026,1,1),-1),IF('📋 سجل الأصول'!M172="",DATE(9999,12,31),'📋 سجل الأصول'!M172))-'📋 سجل الأصول'!G172+1))),0))</f>
        <v/>
      </c>
      <c r="H172" s="33" t="str">
        <f>IF('📋 سجل الأصول'!C172="","",IFERROR(MAX(0,MIN(('📋 سجل الأصول'!H172-IF('📋 سجل الأصول'!I172="",0,'📋 سجل الأصول'!I172)),('📋 سجل الأصول'!H172-IF('📋 سجل الأصول'!I172="",0,'📋 سجل الأصول'!I172))*'📋 سجل الأصول'!J172/365*MAX(0,MIN(EOMONTH(DATE(2026,2,1),0),IF('📋 سجل الأصول'!M172="",DATE(9999,12,31),'📋 سجل الأصول'!M172))-'📋 سجل الأصول'!G172+1))-MIN(('📋 سجل الأصول'!H172-IF('📋 سجل الأصول'!I172="",0,'📋 سجل الأصول'!I172)),('📋 سجل الأصول'!H172-IF('📋 سجل الأصول'!I172="",0,'📋 سجل الأصول'!I172))*'📋 سجل الأصول'!J172/365*MAX(0,MIN(EOMONTH(DATE(2026,2,1),-1),IF('📋 سجل الأصول'!M172="",DATE(9999,12,31),'📋 سجل الأصول'!M172))-'📋 سجل الأصول'!G172+1))),0))</f>
        <v/>
      </c>
      <c r="I172" s="33" t="str">
        <f>IF('📋 سجل الأصول'!C172="","",IFERROR(MAX(0,MIN(('📋 سجل الأصول'!H172-IF('📋 سجل الأصول'!I172="",0,'📋 سجل الأصول'!I172)),('📋 سجل الأصول'!H172-IF('📋 سجل الأصول'!I172="",0,'📋 سجل الأصول'!I172))*'📋 سجل الأصول'!J172/365*MAX(0,MIN(EOMONTH(DATE(2026,3,1),0),IF('📋 سجل الأصول'!M172="",DATE(9999,12,31),'📋 سجل الأصول'!M172))-'📋 سجل الأصول'!G172+1))-MIN(('📋 سجل الأصول'!H172-IF('📋 سجل الأصول'!I172="",0,'📋 سجل الأصول'!I172)),('📋 سجل الأصول'!H172-IF('📋 سجل الأصول'!I172="",0,'📋 سجل الأصول'!I172))*'📋 سجل الأصول'!J172/365*MAX(0,MIN(EOMONTH(DATE(2026,3,1),-1),IF('📋 سجل الأصول'!M172="",DATE(9999,12,31),'📋 سجل الأصول'!M172))-'📋 سجل الأصول'!G172+1))),0))</f>
        <v/>
      </c>
      <c r="J172" s="33" t="str">
        <f>IF('📋 سجل الأصول'!C172="","",IFERROR(MAX(0,MIN(('📋 سجل الأصول'!H172-IF('📋 سجل الأصول'!I172="",0,'📋 سجل الأصول'!I172)),('📋 سجل الأصول'!H172-IF('📋 سجل الأصول'!I172="",0,'📋 سجل الأصول'!I172))*'📋 سجل الأصول'!J172/365*MAX(0,MIN(EOMONTH(DATE(2026,4,1),0),IF('📋 سجل الأصول'!M172="",DATE(9999,12,31),'📋 سجل الأصول'!M172))-'📋 سجل الأصول'!G172+1))-MIN(('📋 سجل الأصول'!H172-IF('📋 سجل الأصول'!I172="",0,'📋 سجل الأصول'!I172)),('📋 سجل الأصول'!H172-IF('📋 سجل الأصول'!I172="",0,'📋 سجل الأصول'!I172))*'📋 سجل الأصول'!J172/365*MAX(0,MIN(EOMONTH(DATE(2026,4,1),-1),IF('📋 سجل الأصول'!M172="",DATE(9999,12,31),'📋 سجل الأصول'!M172))-'📋 سجل الأصول'!G172+1))),0))</f>
        <v/>
      </c>
      <c r="K172" s="33" t="str">
        <f>IF('📋 سجل الأصول'!C172="","",IFERROR(MAX(0,MIN(('📋 سجل الأصول'!H172-IF('📋 سجل الأصول'!I172="",0,'📋 سجل الأصول'!I172)),('📋 سجل الأصول'!H172-IF('📋 سجل الأصول'!I172="",0,'📋 سجل الأصول'!I172))*'📋 سجل الأصول'!J172/365*MAX(0,MIN(EOMONTH(DATE(2026,5,1),0),IF('📋 سجل الأصول'!M172="",DATE(9999,12,31),'📋 سجل الأصول'!M172))-'📋 سجل الأصول'!G172+1))-MIN(('📋 سجل الأصول'!H172-IF('📋 سجل الأصول'!I172="",0,'📋 سجل الأصول'!I172)),('📋 سجل الأصول'!H172-IF('📋 سجل الأصول'!I172="",0,'📋 سجل الأصول'!I172))*'📋 سجل الأصول'!J172/365*MAX(0,MIN(EOMONTH(DATE(2026,5,1),-1),IF('📋 سجل الأصول'!M172="",DATE(9999,12,31),'📋 سجل الأصول'!M172))-'📋 سجل الأصول'!G172+1))),0))</f>
        <v/>
      </c>
      <c r="L172" s="33" t="str">
        <f>IF('📋 سجل الأصول'!C172="","",IFERROR(MAX(0,MIN(('📋 سجل الأصول'!H172-IF('📋 سجل الأصول'!I172="",0,'📋 سجل الأصول'!I172)),('📋 سجل الأصول'!H172-IF('📋 سجل الأصول'!I172="",0,'📋 سجل الأصول'!I172))*'📋 سجل الأصول'!J172/365*MAX(0,MIN(EOMONTH(DATE(2026,6,1),0),IF('📋 سجل الأصول'!M172="",DATE(9999,12,31),'📋 سجل الأصول'!M172))-'📋 سجل الأصول'!G172+1))-MIN(('📋 سجل الأصول'!H172-IF('📋 سجل الأصول'!I172="",0,'📋 سجل الأصول'!I172)),('📋 سجل الأصول'!H172-IF('📋 سجل الأصول'!I172="",0,'📋 سجل الأصول'!I172))*'📋 سجل الأصول'!J172/365*MAX(0,MIN(EOMONTH(DATE(2026,6,1),-1),IF('📋 سجل الأصول'!M172="",DATE(9999,12,31),'📋 سجل الأصول'!M172))-'📋 سجل الأصول'!G172+1))),0))</f>
        <v/>
      </c>
      <c r="M172" s="33" t="str">
        <f>IF('📋 سجل الأصول'!C172="","",IFERROR(MAX(0,MIN(('📋 سجل الأصول'!H172-IF('📋 سجل الأصول'!I172="",0,'📋 سجل الأصول'!I172)),('📋 سجل الأصول'!H172-IF('📋 سجل الأصول'!I172="",0,'📋 سجل الأصول'!I172))*'📋 سجل الأصول'!J172/365*MAX(0,MIN(EOMONTH(DATE(2026,7,1),0),IF('📋 سجل الأصول'!M172="",DATE(9999,12,31),'📋 سجل الأصول'!M172))-'📋 سجل الأصول'!G172+1))-MIN(('📋 سجل الأصول'!H172-IF('📋 سجل الأصول'!I172="",0,'📋 سجل الأصول'!I172)),('📋 سجل الأصول'!H172-IF('📋 سجل الأصول'!I172="",0,'📋 سجل الأصول'!I172))*'📋 سجل الأصول'!J172/365*MAX(0,MIN(EOMONTH(DATE(2026,7,1),-1),IF('📋 سجل الأصول'!M172="",DATE(9999,12,31),'📋 سجل الأصول'!M172))-'📋 سجل الأصول'!G172+1))),0))</f>
        <v/>
      </c>
      <c r="N172" s="33" t="str">
        <f>IF('📋 سجل الأصول'!C172="","",IFERROR(MAX(0,MIN(('📋 سجل الأصول'!H172-IF('📋 سجل الأصول'!I172="",0,'📋 سجل الأصول'!I172)),('📋 سجل الأصول'!H172-IF('📋 سجل الأصول'!I172="",0,'📋 سجل الأصول'!I172))*'📋 سجل الأصول'!J172/365*MAX(0,MIN(EOMONTH(DATE(2026,8,1),0),IF('📋 سجل الأصول'!M172="",DATE(9999,12,31),'📋 سجل الأصول'!M172))-'📋 سجل الأصول'!G172+1))-MIN(('📋 سجل الأصول'!H172-IF('📋 سجل الأصول'!I172="",0,'📋 سجل الأصول'!I172)),('📋 سجل الأصول'!H172-IF('📋 سجل الأصول'!I172="",0,'📋 سجل الأصول'!I172))*'📋 سجل الأصول'!J172/365*MAX(0,MIN(EOMONTH(DATE(2026,8,1),-1),IF('📋 سجل الأصول'!M172="",DATE(9999,12,31),'📋 سجل الأصول'!M172))-'📋 سجل الأصول'!G172+1))),0))</f>
        <v/>
      </c>
      <c r="O172" s="33" t="str">
        <f>IF('📋 سجل الأصول'!C172="","",IFERROR(MAX(0,MIN(('📋 سجل الأصول'!H172-IF('📋 سجل الأصول'!I172="",0,'📋 سجل الأصول'!I172)),('📋 سجل الأصول'!H172-IF('📋 سجل الأصول'!I172="",0,'📋 سجل الأصول'!I172))*'📋 سجل الأصول'!J172/365*MAX(0,MIN(EOMONTH(DATE(2026,9,1),0),IF('📋 سجل الأصول'!M172="",DATE(9999,12,31),'📋 سجل الأصول'!M172))-'📋 سجل الأصول'!G172+1))-MIN(('📋 سجل الأصول'!H172-IF('📋 سجل الأصول'!I172="",0,'📋 سجل الأصول'!I172)),('📋 سجل الأصول'!H172-IF('📋 سجل الأصول'!I172="",0,'📋 سجل الأصول'!I172))*'📋 سجل الأصول'!J172/365*MAX(0,MIN(EOMONTH(DATE(2026,9,1),-1),IF('📋 سجل الأصول'!M172="",DATE(9999,12,31),'📋 سجل الأصول'!M172))-'📋 سجل الأصول'!G172+1))),0))</f>
        <v/>
      </c>
      <c r="P172" s="33" t="str">
        <f>IF('📋 سجل الأصول'!C172="","",IFERROR(MAX(0,MIN(('📋 سجل الأصول'!H172-IF('📋 سجل الأصول'!I172="",0,'📋 سجل الأصول'!I172)),('📋 سجل الأصول'!H172-IF('📋 سجل الأصول'!I172="",0,'📋 سجل الأصول'!I172))*'📋 سجل الأصول'!J172/365*MAX(0,MIN(EOMONTH(DATE(2026,10,1),0),IF('📋 سجل الأصول'!M172="",DATE(9999,12,31),'📋 سجل الأصول'!M172))-'📋 سجل الأصول'!G172+1))-MIN(('📋 سجل الأصول'!H172-IF('📋 سجل الأصول'!I172="",0,'📋 سجل الأصول'!I172)),('📋 سجل الأصول'!H172-IF('📋 سجل الأصول'!I172="",0,'📋 سجل الأصول'!I172))*'📋 سجل الأصول'!J172/365*MAX(0,MIN(EOMONTH(DATE(2026,10,1),-1),IF('📋 سجل الأصول'!M172="",DATE(9999,12,31),'📋 سجل الأصول'!M172))-'📋 سجل الأصول'!G172+1))),0))</f>
        <v/>
      </c>
      <c r="Q172" s="33" t="str">
        <f>IF('📋 سجل الأصول'!C172="","",IFERROR(MAX(0,MIN(('📋 سجل الأصول'!H172-IF('📋 سجل الأصول'!I172="",0,'📋 سجل الأصول'!I172)),('📋 سجل الأصول'!H172-IF('📋 سجل الأصول'!I172="",0,'📋 سجل الأصول'!I172))*'📋 سجل الأصول'!J172/365*MAX(0,MIN(EOMONTH(DATE(2026,11,1),0),IF('📋 سجل الأصول'!M172="",DATE(9999,12,31),'📋 سجل الأصول'!M172))-'📋 سجل الأصول'!G172+1))-MIN(('📋 سجل الأصول'!H172-IF('📋 سجل الأصول'!I172="",0,'📋 سجل الأصول'!I172)),('📋 سجل الأصول'!H172-IF('📋 سجل الأصول'!I172="",0,'📋 سجل الأصول'!I172))*'📋 سجل الأصول'!J172/365*MAX(0,MIN(EOMONTH(DATE(2026,11,1),-1),IF('📋 سجل الأصول'!M172="",DATE(9999,12,31),'📋 سجل الأصول'!M172))-'📋 سجل الأصول'!G172+1))),0))</f>
        <v/>
      </c>
      <c r="R172" s="33" t="str">
        <f>IF('📋 سجل الأصول'!C172="","",IFERROR(MAX(0,MIN(('📋 سجل الأصول'!H172-IF('📋 سجل الأصول'!I172="",0,'📋 سجل الأصول'!I172)),('📋 سجل الأصول'!H172-IF('📋 سجل الأصول'!I172="",0,'📋 سجل الأصول'!I172))*'📋 سجل الأصول'!J172/365*MAX(0,MIN(EOMONTH(DATE(2026,12,1),0),IF('📋 سجل الأصول'!M172="",DATE(9999,12,31),'📋 سجل الأصول'!M172))-'📋 سجل الأصول'!G172+1))-MIN(('📋 سجل الأصول'!H172-IF('📋 سجل الأصول'!I172="",0,'📋 سجل الأصول'!I172)),('📋 سجل الأصول'!H172-IF('📋 سجل الأصول'!I172="",0,'📋 سجل الأصول'!I172))*'📋 سجل الأصول'!J172/365*MAX(0,MIN(EOMONTH(DATE(2026,12,1),-1),IF('📋 سجل الأصول'!M172="",DATE(9999,12,31),'📋 سجل الأصول'!M172))-'📋 سجل الأصول'!G172+1))),0))</f>
        <v/>
      </c>
    </row>
    <row r="173" spans="1:18" ht="24.75" customHeight="1" x14ac:dyDescent="0.25">
      <c r="A173" s="18" t="str">
        <f>IF('📋 سجل الأصول'!C173="","",'📋 سجل الأصول'!A173)</f>
        <v/>
      </c>
      <c r="B173" s="18" t="str">
        <f>IF('📋 سجل الأصول'!C173="","",'📋 سجل الأصول'!B173)</f>
        <v/>
      </c>
      <c r="C173" s="36" t="str">
        <f>IF('📋 سجل الأصول'!C173="","",'📋 سجل الأصول'!C173)</f>
        <v/>
      </c>
      <c r="D173" s="18" t="str">
        <f>IF('📋 سجل الأصول'!C173="","",'📋 سجل الأصول'!E173)</f>
        <v/>
      </c>
      <c r="E173" s="37" t="str">
        <f>IF('📋 سجل الأصول'!C173="","",'📋 سجل الأصول'!G173)</f>
        <v/>
      </c>
      <c r="F173" s="25" t="str">
        <f>IF('📋 سجل الأصول'!C173="","",'📋 سجل الأصول'!H173)</f>
        <v/>
      </c>
      <c r="G173" s="25" t="str">
        <f>IF('📋 سجل الأصول'!C173="","",IFERROR(MAX(0,MIN(('📋 سجل الأصول'!H173-IF('📋 سجل الأصول'!I173="",0,'📋 سجل الأصول'!I173)),('📋 سجل الأصول'!H173-IF('📋 سجل الأصول'!I173="",0,'📋 سجل الأصول'!I173))*'📋 سجل الأصول'!J173/365*MAX(0,MIN(EOMONTH(DATE(2026,1,1),0),IF('📋 سجل الأصول'!M173="",DATE(9999,12,31),'📋 سجل الأصول'!M173))-'📋 سجل الأصول'!G173+1))-MIN(('📋 سجل الأصول'!H173-IF('📋 سجل الأصول'!I173="",0,'📋 سجل الأصول'!I173)),('📋 سجل الأصول'!H173-IF('📋 سجل الأصول'!I173="",0,'📋 سجل الأصول'!I173))*'📋 سجل الأصول'!J173/365*MAX(0,MIN(EOMONTH(DATE(2026,1,1),-1),IF('📋 سجل الأصول'!M173="",DATE(9999,12,31),'📋 سجل الأصول'!M173))-'📋 سجل الأصول'!G173+1))),0))</f>
        <v/>
      </c>
      <c r="H173" s="25" t="str">
        <f>IF('📋 سجل الأصول'!C173="","",IFERROR(MAX(0,MIN(('📋 سجل الأصول'!H173-IF('📋 سجل الأصول'!I173="",0,'📋 سجل الأصول'!I173)),('📋 سجل الأصول'!H173-IF('📋 سجل الأصول'!I173="",0,'📋 سجل الأصول'!I173))*'📋 سجل الأصول'!J173/365*MAX(0,MIN(EOMONTH(DATE(2026,2,1),0),IF('📋 سجل الأصول'!M173="",DATE(9999,12,31),'📋 سجل الأصول'!M173))-'📋 سجل الأصول'!G173+1))-MIN(('📋 سجل الأصول'!H173-IF('📋 سجل الأصول'!I173="",0,'📋 سجل الأصول'!I173)),('📋 سجل الأصول'!H173-IF('📋 سجل الأصول'!I173="",0,'📋 سجل الأصول'!I173))*'📋 سجل الأصول'!J173/365*MAX(0,MIN(EOMONTH(DATE(2026,2,1),-1),IF('📋 سجل الأصول'!M173="",DATE(9999,12,31),'📋 سجل الأصول'!M173))-'📋 سجل الأصول'!G173+1))),0))</f>
        <v/>
      </c>
      <c r="I173" s="25" t="str">
        <f>IF('📋 سجل الأصول'!C173="","",IFERROR(MAX(0,MIN(('📋 سجل الأصول'!H173-IF('📋 سجل الأصول'!I173="",0,'📋 سجل الأصول'!I173)),('📋 سجل الأصول'!H173-IF('📋 سجل الأصول'!I173="",0,'📋 سجل الأصول'!I173))*'📋 سجل الأصول'!J173/365*MAX(0,MIN(EOMONTH(DATE(2026,3,1),0),IF('📋 سجل الأصول'!M173="",DATE(9999,12,31),'📋 سجل الأصول'!M173))-'📋 سجل الأصول'!G173+1))-MIN(('📋 سجل الأصول'!H173-IF('📋 سجل الأصول'!I173="",0,'📋 سجل الأصول'!I173)),('📋 سجل الأصول'!H173-IF('📋 سجل الأصول'!I173="",0,'📋 سجل الأصول'!I173))*'📋 سجل الأصول'!J173/365*MAX(0,MIN(EOMONTH(DATE(2026,3,1),-1),IF('📋 سجل الأصول'!M173="",DATE(9999,12,31),'📋 سجل الأصول'!M173))-'📋 سجل الأصول'!G173+1))),0))</f>
        <v/>
      </c>
      <c r="J173" s="25" t="str">
        <f>IF('📋 سجل الأصول'!C173="","",IFERROR(MAX(0,MIN(('📋 سجل الأصول'!H173-IF('📋 سجل الأصول'!I173="",0,'📋 سجل الأصول'!I173)),('📋 سجل الأصول'!H173-IF('📋 سجل الأصول'!I173="",0,'📋 سجل الأصول'!I173))*'📋 سجل الأصول'!J173/365*MAX(0,MIN(EOMONTH(DATE(2026,4,1),0),IF('📋 سجل الأصول'!M173="",DATE(9999,12,31),'📋 سجل الأصول'!M173))-'📋 سجل الأصول'!G173+1))-MIN(('📋 سجل الأصول'!H173-IF('📋 سجل الأصول'!I173="",0,'📋 سجل الأصول'!I173)),('📋 سجل الأصول'!H173-IF('📋 سجل الأصول'!I173="",0,'📋 سجل الأصول'!I173))*'📋 سجل الأصول'!J173/365*MAX(0,MIN(EOMONTH(DATE(2026,4,1),-1),IF('📋 سجل الأصول'!M173="",DATE(9999,12,31),'📋 سجل الأصول'!M173))-'📋 سجل الأصول'!G173+1))),0))</f>
        <v/>
      </c>
      <c r="K173" s="25" t="str">
        <f>IF('📋 سجل الأصول'!C173="","",IFERROR(MAX(0,MIN(('📋 سجل الأصول'!H173-IF('📋 سجل الأصول'!I173="",0,'📋 سجل الأصول'!I173)),('📋 سجل الأصول'!H173-IF('📋 سجل الأصول'!I173="",0,'📋 سجل الأصول'!I173))*'📋 سجل الأصول'!J173/365*MAX(0,MIN(EOMONTH(DATE(2026,5,1),0),IF('📋 سجل الأصول'!M173="",DATE(9999,12,31),'📋 سجل الأصول'!M173))-'📋 سجل الأصول'!G173+1))-MIN(('📋 سجل الأصول'!H173-IF('📋 سجل الأصول'!I173="",0,'📋 سجل الأصول'!I173)),('📋 سجل الأصول'!H173-IF('📋 سجل الأصول'!I173="",0,'📋 سجل الأصول'!I173))*'📋 سجل الأصول'!J173/365*MAX(0,MIN(EOMONTH(DATE(2026,5,1),-1),IF('📋 سجل الأصول'!M173="",DATE(9999,12,31),'📋 سجل الأصول'!M173))-'📋 سجل الأصول'!G173+1))),0))</f>
        <v/>
      </c>
      <c r="L173" s="25" t="str">
        <f>IF('📋 سجل الأصول'!C173="","",IFERROR(MAX(0,MIN(('📋 سجل الأصول'!H173-IF('📋 سجل الأصول'!I173="",0,'📋 سجل الأصول'!I173)),('📋 سجل الأصول'!H173-IF('📋 سجل الأصول'!I173="",0,'📋 سجل الأصول'!I173))*'📋 سجل الأصول'!J173/365*MAX(0,MIN(EOMONTH(DATE(2026,6,1),0),IF('📋 سجل الأصول'!M173="",DATE(9999,12,31),'📋 سجل الأصول'!M173))-'📋 سجل الأصول'!G173+1))-MIN(('📋 سجل الأصول'!H173-IF('📋 سجل الأصول'!I173="",0,'📋 سجل الأصول'!I173)),('📋 سجل الأصول'!H173-IF('📋 سجل الأصول'!I173="",0,'📋 سجل الأصول'!I173))*'📋 سجل الأصول'!J173/365*MAX(0,MIN(EOMONTH(DATE(2026,6,1),-1),IF('📋 سجل الأصول'!M173="",DATE(9999,12,31),'📋 سجل الأصول'!M173))-'📋 سجل الأصول'!G173+1))),0))</f>
        <v/>
      </c>
      <c r="M173" s="25" t="str">
        <f>IF('📋 سجل الأصول'!C173="","",IFERROR(MAX(0,MIN(('📋 سجل الأصول'!H173-IF('📋 سجل الأصول'!I173="",0,'📋 سجل الأصول'!I173)),('📋 سجل الأصول'!H173-IF('📋 سجل الأصول'!I173="",0,'📋 سجل الأصول'!I173))*'📋 سجل الأصول'!J173/365*MAX(0,MIN(EOMONTH(DATE(2026,7,1),0),IF('📋 سجل الأصول'!M173="",DATE(9999,12,31),'📋 سجل الأصول'!M173))-'📋 سجل الأصول'!G173+1))-MIN(('📋 سجل الأصول'!H173-IF('📋 سجل الأصول'!I173="",0,'📋 سجل الأصول'!I173)),('📋 سجل الأصول'!H173-IF('📋 سجل الأصول'!I173="",0,'📋 سجل الأصول'!I173))*'📋 سجل الأصول'!J173/365*MAX(0,MIN(EOMONTH(DATE(2026,7,1),-1),IF('📋 سجل الأصول'!M173="",DATE(9999,12,31),'📋 سجل الأصول'!M173))-'📋 سجل الأصول'!G173+1))),0))</f>
        <v/>
      </c>
      <c r="N173" s="25" t="str">
        <f>IF('📋 سجل الأصول'!C173="","",IFERROR(MAX(0,MIN(('📋 سجل الأصول'!H173-IF('📋 سجل الأصول'!I173="",0,'📋 سجل الأصول'!I173)),('📋 سجل الأصول'!H173-IF('📋 سجل الأصول'!I173="",0,'📋 سجل الأصول'!I173))*'📋 سجل الأصول'!J173/365*MAX(0,MIN(EOMONTH(DATE(2026,8,1),0),IF('📋 سجل الأصول'!M173="",DATE(9999,12,31),'📋 سجل الأصول'!M173))-'📋 سجل الأصول'!G173+1))-MIN(('📋 سجل الأصول'!H173-IF('📋 سجل الأصول'!I173="",0,'📋 سجل الأصول'!I173)),('📋 سجل الأصول'!H173-IF('📋 سجل الأصول'!I173="",0,'📋 سجل الأصول'!I173))*'📋 سجل الأصول'!J173/365*MAX(0,MIN(EOMONTH(DATE(2026,8,1),-1),IF('📋 سجل الأصول'!M173="",DATE(9999,12,31),'📋 سجل الأصول'!M173))-'📋 سجل الأصول'!G173+1))),0))</f>
        <v/>
      </c>
      <c r="O173" s="25" t="str">
        <f>IF('📋 سجل الأصول'!C173="","",IFERROR(MAX(0,MIN(('📋 سجل الأصول'!H173-IF('📋 سجل الأصول'!I173="",0,'📋 سجل الأصول'!I173)),('📋 سجل الأصول'!H173-IF('📋 سجل الأصول'!I173="",0,'📋 سجل الأصول'!I173))*'📋 سجل الأصول'!J173/365*MAX(0,MIN(EOMONTH(DATE(2026,9,1),0),IF('📋 سجل الأصول'!M173="",DATE(9999,12,31),'📋 سجل الأصول'!M173))-'📋 سجل الأصول'!G173+1))-MIN(('📋 سجل الأصول'!H173-IF('📋 سجل الأصول'!I173="",0,'📋 سجل الأصول'!I173)),('📋 سجل الأصول'!H173-IF('📋 سجل الأصول'!I173="",0,'📋 سجل الأصول'!I173))*'📋 سجل الأصول'!J173/365*MAX(0,MIN(EOMONTH(DATE(2026,9,1),-1),IF('📋 سجل الأصول'!M173="",DATE(9999,12,31),'📋 سجل الأصول'!M173))-'📋 سجل الأصول'!G173+1))),0))</f>
        <v/>
      </c>
      <c r="P173" s="25" t="str">
        <f>IF('📋 سجل الأصول'!C173="","",IFERROR(MAX(0,MIN(('📋 سجل الأصول'!H173-IF('📋 سجل الأصول'!I173="",0,'📋 سجل الأصول'!I173)),('📋 سجل الأصول'!H173-IF('📋 سجل الأصول'!I173="",0,'📋 سجل الأصول'!I173))*'📋 سجل الأصول'!J173/365*MAX(0,MIN(EOMONTH(DATE(2026,10,1),0),IF('📋 سجل الأصول'!M173="",DATE(9999,12,31),'📋 سجل الأصول'!M173))-'📋 سجل الأصول'!G173+1))-MIN(('📋 سجل الأصول'!H173-IF('📋 سجل الأصول'!I173="",0,'📋 سجل الأصول'!I173)),('📋 سجل الأصول'!H173-IF('📋 سجل الأصول'!I173="",0,'📋 سجل الأصول'!I173))*'📋 سجل الأصول'!J173/365*MAX(0,MIN(EOMONTH(DATE(2026,10,1),-1),IF('📋 سجل الأصول'!M173="",DATE(9999,12,31),'📋 سجل الأصول'!M173))-'📋 سجل الأصول'!G173+1))),0))</f>
        <v/>
      </c>
      <c r="Q173" s="25" t="str">
        <f>IF('📋 سجل الأصول'!C173="","",IFERROR(MAX(0,MIN(('📋 سجل الأصول'!H173-IF('📋 سجل الأصول'!I173="",0,'📋 سجل الأصول'!I173)),('📋 سجل الأصول'!H173-IF('📋 سجل الأصول'!I173="",0,'📋 سجل الأصول'!I173))*'📋 سجل الأصول'!J173/365*MAX(0,MIN(EOMONTH(DATE(2026,11,1),0),IF('📋 سجل الأصول'!M173="",DATE(9999,12,31),'📋 سجل الأصول'!M173))-'📋 سجل الأصول'!G173+1))-MIN(('📋 سجل الأصول'!H173-IF('📋 سجل الأصول'!I173="",0,'📋 سجل الأصول'!I173)),('📋 سجل الأصول'!H173-IF('📋 سجل الأصول'!I173="",0,'📋 سجل الأصول'!I173))*'📋 سجل الأصول'!J173/365*MAX(0,MIN(EOMONTH(DATE(2026,11,1),-1),IF('📋 سجل الأصول'!M173="",DATE(9999,12,31),'📋 سجل الأصول'!M173))-'📋 سجل الأصول'!G173+1))),0))</f>
        <v/>
      </c>
      <c r="R173" s="25" t="str">
        <f>IF('📋 سجل الأصول'!C173="","",IFERROR(MAX(0,MIN(('📋 سجل الأصول'!H173-IF('📋 سجل الأصول'!I173="",0,'📋 سجل الأصول'!I173)),('📋 سجل الأصول'!H173-IF('📋 سجل الأصول'!I173="",0,'📋 سجل الأصول'!I173))*'📋 سجل الأصول'!J173/365*MAX(0,MIN(EOMONTH(DATE(2026,12,1),0),IF('📋 سجل الأصول'!M173="",DATE(9999,12,31),'📋 سجل الأصول'!M173))-'📋 سجل الأصول'!G173+1))-MIN(('📋 سجل الأصول'!H173-IF('📋 سجل الأصول'!I173="",0,'📋 سجل الأصول'!I173)),('📋 سجل الأصول'!H173-IF('📋 سجل الأصول'!I173="",0,'📋 سجل الأصول'!I173))*'📋 سجل الأصول'!J173/365*MAX(0,MIN(EOMONTH(DATE(2026,12,1),-1),IF('📋 سجل الأصول'!M173="",DATE(9999,12,31),'📋 سجل الأصول'!M173))-'📋 سجل الأصول'!G173+1))),0))</f>
        <v/>
      </c>
    </row>
    <row r="174" spans="1:18" ht="24.75" customHeight="1" x14ac:dyDescent="0.25">
      <c r="A174" s="26" t="str">
        <f>IF('📋 سجل الأصول'!C174="","",'📋 سجل الأصول'!A174)</f>
        <v/>
      </c>
      <c r="B174" s="26" t="str">
        <f>IF('📋 سجل الأصول'!C174="","",'📋 سجل الأصول'!B174)</f>
        <v/>
      </c>
      <c r="C174" s="38" t="str">
        <f>IF('📋 سجل الأصول'!C174="","",'📋 سجل الأصول'!C174)</f>
        <v/>
      </c>
      <c r="D174" s="26" t="str">
        <f>IF('📋 سجل الأصول'!C174="","",'📋 سجل الأصول'!E174)</f>
        <v/>
      </c>
      <c r="E174" s="39" t="str">
        <f>IF('📋 سجل الأصول'!C174="","",'📋 سجل الأصول'!G174)</f>
        <v/>
      </c>
      <c r="F174" s="33" t="str">
        <f>IF('📋 سجل الأصول'!C174="","",'📋 سجل الأصول'!H174)</f>
        <v/>
      </c>
      <c r="G174" s="33" t="str">
        <f>IF('📋 سجل الأصول'!C174="","",IFERROR(MAX(0,MIN(('📋 سجل الأصول'!H174-IF('📋 سجل الأصول'!I174="",0,'📋 سجل الأصول'!I174)),('📋 سجل الأصول'!H174-IF('📋 سجل الأصول'!I174="",0,'📋 سجل الأصول'!I174))*'📋 سجل الأصول'!J174/365*MAX(0,MIN(EOMONTH(DATE(2026,1,1),0),IF('📋 سجل الأصول'!M174="",DATE(9999,12,31),'📋 سجل الأصول'!M174))-'📋 سجل الأصول'!G174+1))-MIN(('📋 سجل الأصول'!H174-IF('📋 سجل الأصول'!I174="",0,'📋 سجل الأصول'!I174)),('📋 سجل الأصول'!H174-IF('📋 سجل الأصول'!I174="",0,'📋 سجل الأصول'!I174))*'📋 سجل الأصول'!J174/365*MAX(0,MIN(EOMONTH(DATE(2026,1,1),-1),IF('📋 سجل الأصول'!M174="",DATE(9999,12,31),'📋 سجل الأصول'!M174))-'📋 سجل الأصول'!G174+1))),0))</f>
        <v/>
      </c>
      <c r="H174" s="33" t="str">
        <f>IF('📋 سجل الأصول'!C174="","",IFERROR(MAX(0,MIN(('📋 سجل الأصول'!H174-IF('📋 سجل الأصول'!I174="",0,'📋 سجل الأصول'!I174)),('📋 سجل الأصول'!H174-IF('📋 سجل الأصول'!I174="",0,'📋 سجل الأصول'!I174))*'📋 سجل الأصول'!J174/365*MAX(0,MIN(EOMONTH(DATE(2026,2,1),0),IF('📋 سجل الأصول'!M174="",DATE(9999,12,31),'📋 سجل الأصول'!M174))-'📋 سجل الأصول'!G174+1))-MIN(('📋 سجل الأصول'!H174-IF('📋 سجل الأصول'!I174="",0,'📋 سجل الأصول'!I174)),('📋 سجل الأصول'!H174-IF('📋 سجل الأصول'!I174="",0,'📋 سجل الأصول'!I174))*'📋 سجل الأصول'!J174/365*MAX(0,MIN(EOMONTH(DATE(2026,2,1),-1),IF('📋 سجل الأصول'!M174="",DATE(9999,12,31),'📋 سجل الأصول'!M174))-'📋 سجل الأصول'!G174+1))),0))</f>
        <v/>
      </c>
      <c r="I174" s="33" t="str">
        <f>IF('📋 سجل الأصول'!C174="","",IFERROR(MAX(0,MIN(('📋 سجل الأصول'!H174-IF('📋 سجل الأصول'!I174="",0,'📋 سجل الأصول'!I174)),('📋 سجل الأصول'!H174-IF('📋 سجل الأصول'!I174="",0,'📋 سجل الأصول'!I174))*'📋 سجل الأصول'!J174/365*MAX(0,MIN(EOMONTH(DATE(2026,3,1),0),IF('📋 سجل الأصول'!M174="",DATE(9999,12,31),'📋 سجل الأصول'!M174))-'📋 سجل الأصول'!G174+1))-MIN(('📋 سجل الأصول'!H174-IF('📋 سجل الأصول'!I174="",0,'📋 سجل الأصول'!I174)),('📋 سجل الأصول'!H174-IF('📋 سجل الأصول'!I174="",0,'📋 سجل الأصول'!I174))*'📋 سجل الأصول'!J174/365*MAX(0,MIN(EOMONTH(DATE(2026,3,1),-1),IF('📋 سجل الأصول'!M174="",DATE(9999,12,31),'📋 سجل الأصول'!M174))-'📋 سجل الأصول'!G174+1))),0))</f>
        <v/>
      </c>
      <c r="J174" s="33" t="str">
        <f>IF('📋 سجل الأصول'!C174="","",IFERROR(MAX(0,MIN(('📋 سجل الأصول'!H174-IF('📋 سجل الأصول'!I174="",0,'📋 سجل الأصول'!I174)),('📋 سجل الأصول'!H174-IF('📋 سجل الأصول'!I174="",0,'📋 سجل الأصول'!I174))*'📋 سجل الأصول'!J174/365*MAX(0,MIN(EOMONTH(DATE(2026,4,1),0),IF('📋 سجل الأصول'!M174="",DATE(9999,12,31),'📋 سجل الأصول'!M174))-'📋 سجل الأصول'!G174+1))-MIN(('📋 سجل الأصول'!H174-IF('📋 سجل الأصول'!I174="",0,'📋 سجل الأصول'!I174)),('📋 سجل الأصول'!H174-IF('📋 سجل الأصول'!I174="",0,'📋 سجل الأصول'!I174))*'📋 سجل الأصول'!J174/365*MAX(0,MIN(EOMONTH(DATE(2026,4,1),-1),IF('📋 سجل الأصول'!M174="",DATE(9999,12,31),'📋 سجل الأصول'!M174))-'📋 سجل الأصول'!G174+1))),0))</f>
        <v/>
      </c>
      <c r="K174" s="33" t="str">
        <f>IF('📋 سجل الأصول'!C174="","",IFERROR(MAX(0,MIN(('📋 سجل الأصول'!H174-IF('📋 سجل الأصول'!I174="",0,'📋 سجل الأصول'!I174)),('📋 سجل الأصول'!H174-IF('📋 سجل الأصول'!I174="",0,'📋 سجل الأصول'!I174))*'📋 سجل الأصول'!J174/365*MAX(0,MIN(EOMONTH(DATE(2026,5,1),0),IF('📋 سجل الأصول'!M174="",DATE(9999,12,31),'📋 سجل الأصول'!M174))-'📋 سجل الأصول'!G174+1))-MIN(('📋 سجل الأصول'!H174-IF('📋 سجل الأصول'!I174="",0,'📋 سجل الأصول'!I174)),('📋 سجل الأصول'!H174-IF('📋 سجل الأصول'!I174="",0,'📋 سجل الأصول'!I174))*'📋 سجل الأصول'!J174/365*MAX(0,MIN(EOMONTH(DATE(2026,5,1),-1),IF('📋 سجل الأصول'!M174="",DATE(9999,12,31),'📋 سجل الأصول'!M174))-'📋 سجل الأصول'!G174+1))),0))</f>
        <v/>
      </c>
      <c r="L174" s="33" t="str">
        <f>IF('📋 سجل الأصول'!C174="","",IFERROR(MAX(0,MIN(('📋 سجل الأصول'!H174-IF('📋 سجل الأصول'!I174="",0,'📋 سجل الأصول'!I174)),('📋 سجل الأصول'!H174-IF('📋 سجل الأصول'!I174="",0,'📋 سجل الأصول'!I174))*'📋 سجل الأصول'!J174/365*MAX(0,MIN(EOMONTH(DATE(2026,6,1),0),IF('📋 سجل الأصول'!M174="",DATE(9999,12,31),'📋 سجل الأصول'!M174))-'📋 سجل الأصول'!G174+1))-MIN(('📋 سجل الأصول'!H174-IF('📋 سجل الأصول'!I174="",0,'📋 سجل الأصول'!I174)),('📋 سجل الأصول'!H174-IF('📋 سجل الأصول'!I174="",0,'📋 سجل الأصول'!I174))*'📋 سجل الأصول'!J174/365*MAX(0,MIN(EOMONTH(DATE(2026,6,1),-1),IF('📋 سجل الأصول'!M174="",DATE(9999,12,31),'📋 سجل الأصول'!M174))-'📋 سجل الأصول'!G174+1))),0))</f>
        <v/>
      </c>
      <c r="M174" s="33" t="str">
        <f>IF('📋 سجل الأصول'!C174="","",IFERROR(MAX(0,MIN(('📋 سجل الأصول'!H174-IF('📋 سجل الأصول'!I174="",0,'📋 سجل الأصول'!I174)),('📋 سجل الأصول'!H174-IF('📋 سجل الأصول'!I174="",0,'📋 سجل الأصول'!I174))*'📋 سجل الأصول'!J174/365*MAX(0,MIN(EOMONTH(DATE(2026,7,1),0),IF('📋 سجل الأصول'!M174="",DATE(9999,12,31),'📋 سجل الأصول'!M174))-'📋 سجل الأصول'!G174+1))-MIN(('📋 سجل الأصول'!H174-IF('📋 سجل الأصول'!I174="",0,'📋 سجل الأصول'!I174)),('📋 سجل الأصول'!H174-IF('📋 سجل الأصول'!I174="",0,'📋 سجل الأصول'!I174))*'📋 سجل الأصول'!J174/365*MAX(0,MIN(EOMONTH(DATE(2026,7,1),-1),IF('📋 سجل الأصول'!M174="",DATE(9999,12,31),'📋 سجل الأصول'!M174))-'📋 سجل الأصول'!G174+1))),0))</f>
        <v/>
      </c>
      <c r="N174" s="33" t="str">
        <f>IF('📋 سجل الأصول'!C174="","",IFERROR(MAX(0,MIN(('📋 سجل الأصول'!H174-IF('📋 سجل الأصول'!I174="",0,'📋 سجل الأصول'!I174)),('📋 سجل الأصول'!H174-IF('📋 سجل الأصول'!I174="",0,'📋 سجل الأصول'!I174))*'📋 سجل الأصول'!J174/365*MAX(0,MIN(EOMONTH(DATE(2026,8,1),0),IF('📋 سجل الأصول'!M174="",DATE(9999,12,31),'📋 سجل الأصول'!M174))-'📋 سجل الأصول'!G174+1))-MIN(('📋 سجل الأصول'!H174-IF('📋 سجل الأصول'!I174="",0,'📋 سجل الأصول'!I174)),('📋 سجل الأصول'!H174-IF('📋 سجل الأصول'!I174="",0,'📋 سجل الأصول'!I174))*'📋 سجل الأصول'!J174/365*MAX(0,MIN(EOMONTH(DATE(2026,8,1),-1),IF('📋 سجل الأصول'!M174="",DATE(9999,12,31),'📋 سجل الأصول'!M174))-'📋 سجل الأصول'!G174+1))),0))</f>
        <v/>
      </c>
      <c r="O174" s="33" t="str">
        <f>IF('📋 سجل الأصول'!C174="","",IFERROR(MAX(0,MIN(('📋 سجل الأصول'!H174-IF('📋 سجل الأصول'!I174="",0,'📋 سجل الأصول'!I174)),('📋 سجل الأصول'!H174-IF('📋 سجل الأصول'!I174="",0,'📋 سجل الأصول'!I174))*'📋 سجل الأصول'!J174/365*MAX(0,MIN(EOMONTH(DATE(2026,9,1),0),IF('📋 سجل الأصول'!M174="",DATE(9999,12,31),'📋 سجل الأصول'!M174))-'📋 سجل الأصول'!G174+1))-MIN(('📋 سجل الأصول'!H174-IF('📋 سجل الأصول'!I174="",0,'📋 سجل الأصول'!I174)),('📋 سجل الأصول'!H174-IF('📋 سجل الأصول'!I174="",0,'📋 سجل الأصول'!I174))*'📋 سجل الأصول'!J174/365*MAX(0,MIN(EOMONTH(DATE(2026,9,1),-1),IF('📋 سجل الأصول'!M174="",DATE(9999,12,31),'📋 سجل الأصول'!M174))-'📋 سجل الأصول'!G174+1))),0))</f>
        <v/>
      </c>
      <c r="P174" s="33" t="str">
        <f>IF('📋 سجل الأصول'!C174="","",IFERROR(MAX(0,MIN(('📋 سجل الأصول'!H174-IF('📋 سجل الأصول'!I174="",0,'📋 سجل الأصول'!I174)),('📋 سجل الأصول'!H174-IF('📋 سجل الأصول'!I174="",0,'📋 سجل الأصول'!I174))*'📋 سجل الأصول'!J174/365*MAX(0,MIN(EOMONTH(DATE(2026,10,1),0),IF('📋 سجل الأصول'!M174="",DATE(9999,12,31),'📋 سجل الأصول'!M174))-'📋 سجل الأصول'!G174+1))-MIN(('📋 سجل الأصول'!H174-IF('📋 سجل الأصول'!I174="",0,'📋 سجل الأصول'!I174)),('📋 سجل الأصول'!H174-IF('📋 سجل الأصول'!I174="",0,'📋 سجل الأصول'!I174))*'📋 سجل الأصول'!J174/365*MAX(0,MIN(EOMONTH(DATE(2026,10,1),-1),IF('📋 سجل الأصول'!M174="",DATE(9999,12,31),'📋 سجل الأصول'!M174))-'📋 سجل الأصول'!G174+1))),0))</f>
        <v/>
      </c>
      <c r="Q174" s="33" t="str">
        <f>IF('📋 سجل الأصول'!C174="","",IFERROR(MAX(0,MIN(('📋 سجل الأصول'!H174-IF('📋 سجل الأصول'!I174="",0,'📋 سجل الأصول'!I174)),('📋 سجل الأصول'!H174-IF('📋 سجل الأصول'!I174="",0,'📋 سجل الأصول'!I174))*'📋 سجل الأصول'!J174/365*MAX(0,MIN(EOMONTH(DATE(2026,11,1),0),IF('📋 سجل الأصول'!M174="",DATE(9999,12,31),'📋 سجل الأصول'!M174))-'📋 سجل الأصول'!G174+1))-MIN(('📋 سجل الأصول'!H174-IF('📋 سجل الأصول'!I174="",0,'📋 سجل الأصول'!I174)),('📋 سجل الأصول'!H174-IF('📋 سجل الأصول'!I174="",0,'📋 سجل الأصول'!I174))*'📋 سجل الأصول'!J174/365*MAX(0,MIN(EOMONTH(DATE(2026,11,1),-1),IF('📋 سجل الأصول'!M174="",DATE(9999,12,31),'📋 سجل الأصول'!M174))-'📋 سجل الأصول'!G174+1))),0))</f>
        <v/>
      </c>
      <c r="R174" s="33" t="str">
        <f>IF('📋 سجل الأصول'!C174="","",IFERROR(MAX(0,MIN(('📋 سجل الأصول'!H174-IF('📋 سجل الأصول'!I174="",0,'📋 سجل الأصول'!I174)),('📋 سجل الأصول'!H174-IF('📋 سجل الأصول'!I174="",0,'📋 سجل الأصول'!I174))*'📋 سجل الأصول'!J174/365*MAX(0,MIN(EOMONTH(DATE(2026,12,1),0),IF('📋 سجل الأصول'!M174="",DATE(9999,12,31),'📋 سجل الأصول'!M174))-'📋 سجل الأصول'!G174+1))-MIN(('📋 سجل الأصول'!H174-IF('📋 سجل الأصول'!I174="",0,'📋 سجل الأصول'!I174)),('📋 سجل الأصول'!H174-IF('📋 سجل الأصول'!I174="",0,'📋 سجل الأصول'!I174))*'📋 سجل الأصول'!J174/365*MAX(0,MIN(EOMONTH(DATE(2026,12,1),-1),IF('📋 سجل الأصول'!M174="",DATE(9999,12,31),'📋 سجل الأصول'!M174))-'📋 سجل الأصول'!G174+1))),0))</f>
        <v/>
      </c>
    </row>
    <row r="175" spans="1:18" ht="24.75" customHeight="1" x14ac:dyDescent="0.25">
      <c r="A175" s="18" t="str">
        <f>IF('📋 سجل الأصول'!C175="","",'📋 سجل الأصول'!A175)</f>
        <v/>
      </c>
      <c r="B175" s="18" t="str">
        <f>IF('📋 سجل الأصول'!C175="","",'📋 سجل الأصول'!B175)</f>
        <v/>
      </c>
      <c r="C175" s="36" t="str">
        <f>IF('📋 سجل الأصول'!C175="","",'📋 سجل الأصول'!C175)</f>
        <v/>
      </c>
      <c r="D175" s="18" t="str">
        <f>IF('📋 سجل الأصول'!C175="","",'📋 سجل الأصول'!E175)</f>
        <v/>
      </c>
      <c r="E175" s="37" t="str">
        <f>IF('📋 سجل الأصول'!C175="","",'📋 سجل الأصول'!G175)</f>
        <v/>
      </c>
      <c r="F175" s="25" t="str">
        <f>IF('📋 سجل الأصول'!C175="","",'📋 سجل الأصول'!H175)</f>
        <v/>
      </c>
      <c r="G175" s="25" t="str">
        <f>IF('📋 سجل الأصول'!C175="","",IFERROR(MAX(0,MIN(('📋 سجل الأصول'!H175-IF('📋 سجل الأصول'!I175="",0,'📋 سجل الأصول'!I175)),('📋 سجل الأصول'!H175-IF('📋 سجل الأصول'!I175="",0,'📋 سجل الأصول'!I175))*'📋 سجل الأصول'!J175/365*MAX(0,MIN(EOMONTH(DATE(2026,1,1),0),IF('📋 سجل الأصول'!M175="",DATE(9999,12,31),'📋 سجل الأصول'!M175))-'📋 سجل الأصول'!G175+1))-MIN(('📋 سجل الأصول'!H175-IF('📋 سجل الأصول'!I175="",0,'📋 سجل الأصول'!I175)),('📋 سجل الأصول'!H175-IF('📋 سجل الأصول'!I175="",0,'📋 سجل الأصول'!I175))*'📋 سجل الأصول'!J175/365*MAX(0,MIN(EOMONTH(DATE(2026,1,1),-1),IF('📋 سجل الأصول'!M175="",DATE(9999,12,31),'📋 سجل الأصول'!M175))-'📋 سجل الأصول'!G175+1))),0))</f>
        <v/>
      </c>
      <c r="H175" s="25" t="str">
        <f>IF('📋 سجل الأصول'!C175="","",IFERROR(MAX(0,MIN(('📋 سجل الأصول'!H175-IF('📋 سجل الأصول'!I175="",0,'📋 سجل الأصول'!I175)),('📋 سجل الأصول'!H175-IF('📋 سجل الأصول'!I175="",0,'📋 سجل الأصول'!I175))*'📋 سجل الأصول'!J175/365*MAX(0,MIN(EOMONTH(DATE(2026,2,1),0),IF('📋 سجل الأصول'!M175="",DATE(9999,12,31),'📋 سجل الأصول'!M175))-'📋 سجل الأصول'!G175+1))-MIN(('📋 سجل الأصول'!H175-IF('📋 سجل الأصول'!I175="",0,'📋 سجل الأصول'!I175)),('📋 سجل الأصول'!H175-IF('📋 سجل الأصول'!I175="",0,'📋 سجل الأصول'!I175))*'📋 سجل الأصول'!J175/365*MAX(0,MIN(EOMONTH(DATE(2026,2,1),-1),IF('📋 سجل الأصول'!M175="",DATE(9999,12,31),'📋 سجل الأصول'!M175))-'📋 سجل الأصول'!G175+1))),0))</f>
        <v/>
      </c>
      <c r="I175" s="25" t="str">
        <f>IF('📋 سجل الأصول'!C175="","",IFERROR(MAX(0,MIN(('📋 سجل الأصول'!H175-IF('📋 سجل الأصول'!I175="",0,'📋 سجل الأصول'!I175)),('📋 سجل الأصول'!H175-IF('📋 سجل الأصول'!I175="",0,'📋 سجل الأصول'!I175))*'📋 سجل الأصول'!J175/365*MAX(0,MIN(EOMONTH(DATE(2026,3,1),0),IF('📋 سجل الأصول'!M175="",DATE(9999,12,31),'📋 سجل الأصول'!M175))-'📋 سجل الأصول'!G175+1))-MIN(('📋 سجل الأصول'!H175-IF('📋 سجل الأصول'!I175="",0,'📋 سجل الأصول'!I175)),('📋 سجل الأصول'!H175-IF('📋 سجل الأصول'!I175="",0,'📋 سجل الأصول'!I175))*'📋 سجل الأصول'!J175/365*MAX(0,MIN(EOMONTH(DATE(2026,3,1),-1),IF('📋 سجل الأصول'!M175="",DATE(9999,12,31),'📋 سجل الأصول'!M175))-'📋 سجل الأصول'!G175+1))),0))</f>
        <v/>
      </c>
      <c r="J175" s="25" t="str">
        <f>IF('📋 سجل الأصول'!C175="","",IFERROR(MAX(0,MIN(('📋 سجل الأصول'!H175-IF('📋 سجل الأصول'!I175="",0,'📋 سجل الأصول'!I175)),('📋 سجل الأصول'!H175-IF('📋 سجل الأصول'!I175="",0,'📋 سجل الأصول'!I175))*'📋 سجل الأصول'!J175/365*MAX(0,MIN(EOMONTH(DATE(2026,4,1),0),IF('📋 سجل الأصول'!M175="",DATE(9999,12,31),'📋 سجل الأصول'!M175))-'📋 سجل الأصول'!G175+1))-MIN(('📋 سجل الأصول'!H175-IF('📋 سجل الأصول'!I175="",0,'📋 سجل الأصول'!I175)),('📋 سجل الأصول'!H175-IF('📋 سجل الأصول'!I175="",0,'📋 سجل الأصول'!I175))*'📋 سجل الأصول'!J175/365*MAX(0,MIN(EOMONTH(DATE(2026,4,1),-1),IF('📋 سجل الأصول'!M175="",DATE(9999,12,31),'📋 سجل الأصول'!M175))-'📋 سجل الأصول'!G175+1))),0))</f>
        <v/>
      </c>
      <c r="K175" s="25" t="str">
        <f>IF('📋 سجل الأصول'!C175="","",IFERROR(MAX(0,MIN(('📋 سجل الأصول'!H175-IF('📋 سجل الأصول'!I175="",0,'📋 سجل الأصول'!I175)),('📋 سجل الأصول'!H175-IF('📋 سجل الأصول'!I175="",0,'📋 سجل الأصول'!I175))*'📋 سجل الأصول'!J175/365*MAX(0,MIN(EOMONTH(DATE(2026,5,1),0),IF('📋 سجل الأصول'!M175="",DATE(9999,12,31),'📋 سجل الأصول'!M175))-'📋 سجل الأصول'!G175+1))-MIN(('📋 سجل الأصول'!H175-IF('📋 سجل الأصول'!I175="",0,'📋 سجل الأصول'!I175)),('📋 سجل الأصول'!H175-IF('📋 سجل الأصول'!I175="",0,'📋 سجل الأصول'!I175))*'📋 سجل الأصول'!J175/365*MAX(0,MIN(EOMONTH(DATE(2026,5,1),-1),IF('📋 سجل الأصول'!M175="",DATE(9999,12,31),'📋 سجل الأصول'!M175))-'📋 سجل الأصول'!G175+1))),0))</f>
        <v/>
      </c>
      <c r="L175" s="25" t="str">
        <f>IF('📋 سجل الأصول'!C175="","",IFERROR(MAX(0,MIN(('📋 سجل الأصول'!H175-IF('📋 سجل الأصول'!I175="",0,'📋 سجل الأصول'!I175)),('📋 سجل الأصول'!H175-IF('📋 سجل الأصول'!I175="",0,'📋 سجل الأصول'!I175))*'📋 سجل الأصول'!J175/365*MAX(0,MIN(EOMONTH(DATE(2026,6,1),0),IF('📋 سجل الأصول'!M175="",DATE(9999,12,31),'📋 سجل الأصول'!M175))-'📋 سجل الأصول'!G175+1))-MIN(('📋 سجل الأصول'!H175-IF('📋 سجل الأصول'!I175="",0,'📋 سجل الأصول'!I175)),('📋 سجل الأصول'!H175-IF('📋 سجل الأصول'!I175="",0,'📋 سجل الأصول'!I175))*'📋 سجل الأصول'!J175/365*MAX(0,MIN(EOMONTH(DATE(2026,6,1),-1),IF('📋 سجل الأصول'!M175="",DATE(9999,12,31),'📋 سجل الأصول'!M175))-'📋 سجل الأصول'!G175+1))),0))</f>
        <v/>
      </c>
      <c r="M175" s="25" t="str">
        <f>IF('📋 سجل الأصول'!C175="","",IFERROR(MAX(0,MIN(('📋 سجل الأصول'!H175-IF('📋 سجل الأصول'!I175="",0,'📋 سجل الأصول'!I175)),('📋 سجل الأصول'!H175-IF('📋 سجل الأصول'!I175="",0,'📋 سجل الأصول'!I175))*'📋 سجل الأصول'!J175/365*MAX(0,MIN(EOMONTH(DATE(2026,7,1),0),IF('📋 سجل الأصول'!M175="",DATE(9999,12,31),'📋 سجل الأصول'!M175))-'📋 سجل الأصول'!G175+1))-MIN(('📋 سجل الأصول'!H175-IF('📋 سجل الأصول'!I175="",0,'📋 سجل الأصول'!I175)),('📋 سجل الأصول'!H175-IF('📋 سجل الأصول'!I175="",0,'📋 سجل الأصول'!I175))*'📋 سجل الأصول'!J175/365*MAX(0,MIN(EOMONTH(DATE(2026,7,1),-1),IF('📋 سجل الأصول'!M175="",DATE(9999,12,31),'📋 سجل الأصول'!M175))-'📋 سجل الأصول'!G175+1))),0))</f>
        <v/>
      </c>
      <c r="N175" s="25" t="str">
        <f>IF('📋 سجل الأصول'!C175="","",IFERROR(MAX(0,MIN(('📋 سجل الأصول'!H175-IF('📋 سجل الأصول'!I175="",0,'📋 سجل الأصول'!I175)),('📋 سجل الأصول'!H175-IF('📋 سجل الأصول'!I175="",0,'📋 سجل الأصول'!I175))*'📋 سجل الأصول'!J175/365*MAX(0,MIN(EOMONTH(DATE(2026,8,1),0),IF('📋 سجل الأصول'!M175="",DATE(9999,12,31),'📋 سجل الأصول'!M175))-'📋 سجل الأصول'!G175+1))-MIN(('📋 سجل الأصول'!H175-IF('📋 سجل الأصول'!I175="",0,'📋 سجل الأصول'!I175)),('📋 سجل الأصول'!H175-IF('📋 سجل الأصول'!I175="",0,'📋 سجل الأصول'!I175))*'📋 سجل الأصول'!J175/365*MAX(0,MIN(EOMONTH(DATE(2026,8,1),-1),IF('📋 سجل الأصول'!M175="",DATE(9999,12,31),'📋 سجل الأصول'!M175))-'📋 سجل الأصول'!G175+1))),0))</f>
        <v/>
      </c>
      <c r="O175" s="25" t="str">
        <f>IF('📋 سجل الأصول'!C175="","",IFERROR(MAX(0,MIN(('📋 سجل الأصول'!H175-IF('📋 سجل الأصول'!I175="",0,'📋 سجل الأصول'!I175)),('📋 سجل الأصول'!H175-IF('📋 سجل الأصول'!I175="",0,'📋 سجل الأصول'!I175))*'📋 سجل الأصول'!J175/365*MAX(0,MIN(EOMONTH(DATE(2026,9,1),0),IF('📋 سجل الأصول'!M175="",DATE(9999,12,31),'📋 سجل الأصول'!M175))-'📋 سجل الأصول'!G175+1))-MIN(('📋 سجل الأصول'!H175-IF('📋 سجل الأصول'!I175="",0,'📋 سجل الأصول'!I175)),('📋 سجل الأصول'!H175-IF('📋 سجل الأصول'!I175="",0,'📋 سجل الأصول'!I175))*'📋 سجل الأصول'!J175/365*MAX(0,MIN(EOMONTH(DATE(2026,9,1),-1),IF('📋 سجل الأصول'!M175="",DATE(9999,12,31),'📋 سجل الأصول'!M175))-'📋 سجل الأصول'!G175+1))),0))</f>
        <v/>
      </c>
      <c r="P175" s="25" t="str">
        <f>IF('📋 سجل الأصول'!C175="","",IFERROR(MAX(0,MIN(('📋 سجل الأصول'!H175-IF('📋 سجل الأصول'!I175="",0,'📋 سجل الأصول'!I175)),('📋 سجل الأصول'!H175-IF('📋 سجل الأصول'!I175="",0,'📋 سجل الأصول'!I175))*'📋 سجل الأصول'!J175/365*MAX(0,MIN(EOMONTH(DATE(2026,10,1),0),IF('📋 سجل الأصول'!M175="",DATE(9999,12,31),'📋 سجل الأصول'!M175))-'📋 سجل الأصول'!G175+1))-MIN(('📋 سجل الأصول'!H175-IF('📋 سجل الأصول'!I175="",0,'📋 سجل الأصول'!I175)),('📋 سجل الأصول'!H175-IF('📋 سجل الأصول'!I175="",0,'📋 سجل الأصول'!I175))*'📋 سجل الأصول'!J175/365*MAX(0,MIN(EOMONTH(DATE(2026,10,1),-1),IF('📋 سجل الأصول'!M175="",DATE(9999,12,31),'📋 سجل الأصول'!M175))-'📋 سجل الأصول'!G175+1))),0))</f>
        <v/>
      </c>
      <c r="Q175" s="25" t="str">
        <f>IF('📋 سجل الأصول'!C175="","",IFERROR(MAX(0,MIN(('📋 سجل الأصول'!H175-IF('📋 سجل الأصول'!I175="",0,'📋 سجل الأصول'!I175)),('📋 سجل الأصول'!H175-IF('📋 سجل الأصول'!I175="",0,'📋 سجل الأصول'!I175))*'📋 سجل الأصول'!J175/365*MAX(0,MIN(EOMONTH(DATE(2026,11,1),0),IF('📋 سجل الأصول'!M175="",DATE(9999,12,31),'📋 سجل الأصول'!M175))-'📋 سجل الأصول'!G175+1))-MIN(('📋 سجل الأصول'!H175-IF('📋 سجل الأصول'!I175="",0,'📋 سجل الأصول'!I175)),('📋 سجل الأصول'!H175-IF('📋 سجل الأصول'!I175="",0,'📋 سجل الأصول'!I175))*'📋 سجل الأصول'!J175/365*MAX(0,MIN(EOMONTH(DATE(2026,11,1),-1),IF('📋 سجل الأصول'!M175="",DATE(9999,12,31),'📋 سجل الأصول'!M175))-'📋 سجل الأصول'!G175+1))),0))</f>
        <v/>
      </c>
      <c r="R175" s="25" t="str">
        <f>IF('📋 سجل الأصول'!C175="","",IFERROR(MAX(0,MIN(('📋 سجل الأصول'!H175-IF('📋 سجل الأصول'!I175="",0,'📋 سجل الأصول'!I175)),('📋 سجل الأصول'!H175-IF('📋 سجل الأصول'!I175="",0,'📋 سجل الأصول'!I175))*'📋 سجل الأصول'!J175/365*MAX(0,MIN(EOMONTH(DATE(2026,12,1),0),IF('📋 سجل الأصول'!M175="",DATE(9999,12,31),'📋 سجل الأصول'!M175))-'📋 سجل الأصول'!G175+1))-MIN(('📋 سجل الأصول'!H175-IF('📋 سجل الأصول'!I175="",0,'📋 سجل الأصول'!I175)),('📋 سجل الأصول'!H175-IF('📋 سجل الأصول'!I175="",0,'📋 سجل الأصول'!I175))*'📋 سجل الأصول'!J175/365*MAX(0,MIN(EOMONTH(DATE(2026,12,1),-1),IF('📋 سجل الأصول'!M175="",DATE(9999,12,31),'📋 سجل الأصول'!M175))-'📋 سجل الأصول'!G175+1))),0))</f>
        <v/>
      </c>
    </row>
    <row r="176" spans="1:18" ht="24.75" customHeight="1" x14ac:dyDescent="0.25">
      <c r="A176" s="26" t="str">
        <f>IF('📋 سجل الأصول'!C176="","",'📋 سجل الأصول'!A176)</f>
        <v/>
      </c>
      <c r="B176" s="26" t="str">
        <f>IF('📋 سجل الأصول'!C176="","",'📋 سجل الأصول'!B176)</f>
        <v/>
      </c>
      <c r="C176" s="38" t="str">
        <f>IF('📋 سجل الأصول'!C176="","",'📋 سجل الأصول'!C176)</f>
        <v/>
      </c>
      <c r="D176" s="26" t="str">
        <f>IF('📋 سجل الأصول'!C176="","",'📋 سجل الأصول'!E176)</f>
        <v/>
      </c>
      <c r="E176" s="39" t="str">
        <f>IF('📋 سجل الأصول'!C176="","",'📋 سجل الأصول'!G176)</f>
        <v/>
      </c>
      <c r="F176" s="33" t="str">
        <f>IF('📋 سجل الأصول'!C176="","",'📋 سجل الأصول'!H176)</f>
        <v/>
      </c>
      <c r="G176" s="33" t="str">
        <f>IF('📋 سجل الأصول'!C176="","",IFERROR(MAX(0,MIN(('📋 سجل الأصول'!H176-IF('📋 سجل الأصول'!I176="",0,'📋 سجل الأصول'!I176)),('📋 سجل الأصول'!H176-IF('📋 سجل الأصول'!I176="",0,'📋 سجل الأصول'!I176))*'📋 سجل الأصول'!J176/365*MAX(0,MIN(EOMONTH(DATE(2026,1,1),0),IF('📋 سجل الأصول'!M176="",DATE(9999,12,31),'📋 سجل الأصول'!M176))-'📋 سجل الأصول'!G176+1))-MIN(('📋 سجل الأصول'!H176-IF('📋 سجل الأصول'!I176="",0,'📋 سجل الأصول'!I176)),('📋 سجل الأصول'!H176-IF('📋 سجل الأصول'!I176="",0,'📋 سجل الأصول'!I176))*'📋 سجل الأصول'!J176/365*MAX(0,MIN(EOMONTH(DATE(2026,1,1),-1),IF('📋 سجل الأصول'!M176="",DATE(9999,12,31),'📋 سجل الأصول'!M176))-'📋 سجل الأصول'!G176+1))),0))</f>
        <v/>
      </c>
      <c r="H176" s="33" t="str">
        <f>IF('📋 سجل الأصول'!C176="","",IFERROR(MAX(0,MIN(('📋 سجل الأصول'!H176-IF('📋 سجل الأصول'!I176="",0,'📋 سجل الأصول'!I176)),('📋 سجل الأصول'!H176-IF('📋 سجل الأصول'!I176="",0,'📋 سجل الأصول'!I176))*'📋 سجل الأصول'!J176/365*MAX(0,MIN(EOMONTH(DATE(2026,2,1),0),IF('📋 سجل الأصول'!M176="",DATE(9999,12,31),'📋 سجل الأصول'!M176))-'📋 سجل الأصول'!G176+1))-MIN(('📋 سجل الأصول'!H176-IF('📋 سجل الأصول'!I176="",0,'📋 سجل الأصول'!I176)),('📋 سجل الأصول'!H176-IF('📋 سجل الأصول'!I176="",0,'📋 سجل الأصول'!I176))*'📋 سجل الأصول'!J176/365*MAX(0,MIN(EOMONTH(DATE(2026,2,1),-1),IF('📋 سجل الأصول'!M176="",DATE(9999,12,31),'📋 سجل الأصول'!M176))-'📋 سجل الأصول'!G176+1))),0))</f>
        <v/>
      </c>
      <c r="I176" s="33" t="str">
        <f>IF('📋 سجل الأصول'!C176="","",IFERROR(MAX(0,MIN(('📋 سجل الأصول'!H176-IF('📋 سجل الأصول'!I176="",0,'📋 سجل الأصول'!I176)),('📋 سجل الأصول'!H176-IF('📋 سجل الأصول'!I176="",0,'📋 سجل الأصول'!I176))*'📋 سجل الأصول'!J176/365*MAX(0,MIN(EOMONTH(DATE(2026,3,1),0),IF('📋 سجل الأصول'!M176="",DATE(9999,12,31),'📋 سجل الأصول'!M176))-'📋 سجل الأصول'!G176+1))-MIN(('📋 سجل الأصول'!H176-IF('📋 سجل الأصول'!I176="",0,'📋 سجل الأصول'!I176)),('📋 سجل الأصول'!H176-IF('📋 سجل الأصول'!I176="",0,'📋 سجل الأصول'!I176))*'📋 سجل الأصول'!J176/365*MAX(0,MIN(EOMONTH(DATE(2026,3,1),-1),IF('📋 سجل الأصول'!M176="",DATE(9999,12,31),'📋 سجل الأصول'!M176))-'📋 سجل الأصول'!G176+1))),0))</f>
        <v/>
      </c>
      <c r="J176" s="33" t="str">
        <f>IF('📋 سجل الأصول'!C176="","",IFERROR(MAX(0,MIN(('📋 سجل الأصول'!H176-IF('📋 سجل الأصول'!I176="",0,'📋 سجل الأصول'!I176)),('📋 سجل الأصول'!H176-IF('📋 سجل الأصول'!I176="",0,'📋 سجل الأصول'!I176))*'📋 سجل الأصول'!J176/365*MAX(0,MIN(EOMONTH(DATE(2026,4,1),0),IF('📋 سجل الأصول'!M176="",DATE(9999,12,31),'📋 سجل الأصول'!M176))-'📋 سجل الأصول'!G176+1))-MIN(('📋 سجل الأصول'!H176-IF('📋 سجل الأصول'!I176="",0,'📋 سجل الأصول'!I176)),('📋 سجل الأصول'!H176-IF('📋 سجل الأصول'!I176="",0,'📋 سجل الأصول'!I176))*'📋 سجل الأصول'!J176/365*MAX(0,MIN(EOMONTH(DATE(2026,4,1),-1),IF('📋 سجل الأصول'!M176="",DATE(9999,12,31),'📋 سجل الأصول'!M176))-'📋 سجل الأصول'!G176+1))),0))</f>
        <v/>
      </c>
      <c r="K176" s="33" t="str">
        <f>IF('📋 سجل الأصول'!C176="","",IFERROR(MAX(0,MIN(('📋 سجل الأصول'!H176-IF('📋 سجل الأصول'!I176="",0,'📋 سجل الأصول'!I176)),('📋 سجل الأصول'!H176-IF('📋 سجل الأصول'!I176="",0,'📋 سجل الأصول'!I176))*'📋 سجل الأصول'!J176/365*MAX(0,MIN(EOMONTH(DATE(2026,5,1),0),IF('📋 سجل الأصول'!M176="",DATE(9999,12,31),'📋 سجل الأصول'!M176))-'📋 سجل الأصول'!G176+1))-MIN(('📋 سجل الأصول'!H176-IF('📋 سجل الأصول'!I176="",0,'📋 سجل الأصول'!I176)),('📋 سجل الأصول'!H176-IF('📋 سجل الأصول'!I176="",0,'📋 سجل الأصول'!I176))*'📋 سجل الأصول'!J176/365*MAX(0,MIN(EOMONTH(DATE(2026,5,1),-1),IF('📋 سجل الأصول'!M176="",DATE(9999,12,31),'📋 سجل الأصول'!M176))-'📋 سجل الأصول'!G176+1))),0))</f>
        <v/>
      </c>
      <c r="L176" s="33" t="str">
        <f>IF('📋 سجل الأصول'!C176="","",IFERROR(MAX(0,MIN(('📋 سجل الأصول'!H176-IF('📋 سجل الأصول'!I176="",0,'📋 سجل الأصول'!I176)),('📋 سجل الأصول'!H176-IF('📋 سجل الأصول'!I176="",0,'📋 سجل الأصول'!I176))*'📋 سجل الأصول'!J176/365*MAX(0,MIN(EOMONTH(DATE(2026,6,1),0),IF('📋 سجل الأصول'!M176="",DATE(9999,12,31),'📋 سجل الأصول'!M176))-'📋 سجل الأصول'!G176+1))-MIN(('📋 سجل الأصول'!H176-IF('📋 سجل الأصول'!I176="",0,'📋 سجل الأصول'!I176)),('📋 سجل الأصول'!H176-IF('📋 سجل الأصول'!I176="",0,'📋 سجل الأصول'!I176))*'📋 سجل الأصول'!J176/365*MAX(0,MIN(EOMONTH(DATE(2026,6,1),-1),IF('📋 سجل الأصول'!M176="",DATE(9999,12,31),'📋 سجل الأصول'!M176))-'📋 سجل الأصول'!G176+1))),0))</f>
        <v/>
      </c>
      <c r="M176" s="33" t="str">
        <f>IF('📋 سجل الأصول'!C176="","",IFERROR(MAX(0,MIN(('📋 سجل الأصول'!H176-IF('📋 سجل الأصول'!I176="",0,'📋 سجل الأصول'!I176)),('📋 سجل الأصول'!H176-IF('📋 سجل الأصول'!I176="",0,'📋 سجل الأصول'!I176))*'📋 سجل الأصول'!J176/365*MAX(0,MIN(EOMONTH(DATE(2026,7,1),0),IF('📋 سجل الأصول'!M176="",DATE(9999,12,31),'📋 سجل الأصول'!M176))-'📋 سجل الأصول'!G176+1))-MIN(('📋 سجل الأصول'!H176-IF('📋 سجل الأصول'!I176="",0,'📋 سجل الأصول'!I176)),('📋 سجل الأصول'!H176-IF('📋 سجل الأصول'!I176="",0,'📋 سجل الأصول'!I176))*'📋 سجل الأصول'!J176/365*MAX(0,MIN(EOMONTH(DATE(2026,7,1),-1),IF('📋 سجل الأصول'!M176="",DATE(9999,12,31),'📋 سجل الأصول'!M176))-'📋 سجل الأصول'!G176+1))),0))</f>
        <v/>
      </c>
      <c r="N176" s="33" t="str">
        <f>IF('📋 سجل الأصول'!C176="","",IFERROR(MAX(0,MIN(('📋 سجل الأصول'!H176-IF('📋 سجل الأصول'!I176="",0,'📋 سجل الأصول'!I176)),('📋 سجل الأصول'!H176-IF('📋 سجل الأصول'!I176="",0,'📋 سجل الأصول'!I176))*'📋 سجل الأصول'!J176/365*MAX(0,MIN(EOMONTH(DATE(2026,8,1),0),IF('📋 سجل الأصول'!M176="",DATE(9999,12,31),'📋 سجل الأصول'!M176))-'📋 سجل الأصول'!G176+1))-MIN(('📋 سجل الأصول'!H176-IF('📋 سجل الأصول'!I176="",0,'📋 سجل الأصول'!I176)),('📋 سجل الأصول'!H176-IF('📋 سجل الأصول'!I176="",0,'📋 سجل الأصول'!I176))*'📋 سجل الأصول'!J176/365*MAX(0,MIN(EOMONTH(DATE(2026,8,1),-1),IF('📋 سجل الأصول'!M176="",DATE(9999,12,31),'📋 سجل الأصول'!M176))-'📋 سجل الأصول'!G176+1))),0))</f>
        <v/>
      </c>
      <c r="O176" s="33" t="str">
        <f>IF('📋 سجل الأصول'!C176="","",IFERROR(MAX(0,MIN(('📋 سجل الأصول'!H176-IF('📋 سجل الأصول'!I176="",0,'📋 سجل الأصول'!I176)),('📋 سجل الأصول'!H176-IF('📋 سجل الأصول'!I176="",0,'📋 سجل الأصول'!I176))*'📋 سجل الأصول'!J176/365*MAX(0,MIN(EOMONTH(DATE(2026,9,1),0),IF('📋 سجل الأصول'!M176="",DATE(9999,12,31),'📋 سجل الأصول'!M176))-'📋 سجل الأصول'!G176+1))-MIN(('📋 سجل الأصول'!H176-IF('📋 سجل الأصول'!I176="",0,'📋 سجل الأصول'!I176)),('📋 سجل الأصول'!H176-IF('📋 سجل الأصول'!I176="",0,'📋 سجل الأصول'!I176))*'📋 سجل الأصول'!J176/365*MAX(0,MIN(EOMONTH(DATE(2026,9,1),-1),IF('📋 سجل الأصول'!M176="",DATE(9999,12,31),'📋 سجل الأصول'!M176))-'📋 سجل الأصول'!G176+1))),0))</f>
        <v/>
      </c>
      <c r="P176" s="33" t="str">
        <f>IF('📋 سجل الأصول'!C176="","",IFERROR(MAX(0,MIN(('📋 سجل الأصول'!H176-IF('📋 سجل الأصول'!I176="",0,'📋 سجل الأصول'!I176)),('📋 سجل الأصول'!H176-IF('📋 سجل الأصول'!I176="",0,'📋 سجل الأصول'!I176))*'📋 سجل الأصول'!J176/365*MAX(0,MIN(EOMONTH(DATE(2026,10,1),0),IF('📋 سجل الأصول'!M176="",DATE(9999,12,31),'📋 سجل الأصول'!M176))-'📋 سجل الأصول'!G176+1))-MIN(('📋 سجل الأصول'!H176-IF('📋 سجل الأصول'!I176="",0,'📋 سجل الأصول'!I176)),('📋 سجل الأصول'!H176-IF('📋 سجل الأصول'!I176="",0,'📋 سجل الأصول'!I176))*'📋 سجل الأصول'!J176/365*MAX(0,MIN(EOMONTH(DATE(2026,10,1),-1),IF('📋 سجل الأصول'!M176="",DATE(9999,12,31),'📋 سجل الأصول'!M176))-'📋 سجل الأصول'!G176+1))),0))</f>
        <v/>
      </c>
      <c r="Q176" s="33" t="str">
        <f>IF('📋 سجل الأصول'!C176="","",IFERROR(MAX(0,MIN(('📋 سجل الأصول'!H176-IF('📋 سجل الأصول'!I176="",0,'📋 سجل الأصول'!I176)),('📋 سجل الأصول'!H176-IF('📋 سجل الأصول'!I176="",0,'📋 سجل الأصول'!I176))*'📋 سجل الأصول'!J176/365*MAX(0,MIN(EOMONTH(DATE(2026,11,1),0),IF('📋 سجل الأصول'!M176="",DATE(9999,12,31),'📋 سجل الأصول'!M176))-'📋 سجل الأصول'!G176+1))-MIN(('📋 سجل الأصول'!H176-IF('📋 سجل الأصول'!I176="",0,'📋 سجل الأصول'!I176)),('📋 سجل الأصول'!H176-IF('📋 سجل الأصول'!I176="",0,'📋 سجل الأصول'!I176))*'📋 سجل الأصول'!J176/365*MAX(0,MIN(EOMONTH(DATE(2026,11,1),-1),IF('📋 سجل الأصول'!M176="",DATE(9999,12,31),'📋 سجل الأصول'!M176))-'📋 سجل الأصول'!G176+1))),0))</f>
        <v/>
      </c>
      <c r="R176" s="33" t="str">
        <f>IF('📋 سجل الأصول'!C176="","",IFERROR(MAX(0,MIN(('📋 سجل الأصول'!H176-IF('📋 سجل الأصول'!I176="",0,'📋 سجل الأصول'!I176)),('📋 سجل الأصول'!H176-IF('📋 سجل الأصول'!I176="",0,'📋 سجل الأصول'!I176))*'📋 سجل الأصول'!J176/365*MAX(0,MIN(EOMONTH(DATE(2026,12,1),0),IF('📋 سجل الأصول'!M176="",DATE(9999,12,31),'📋 سجل الأصول'!M176))-'📋 سجل الأصول'!G176+1))-MIN(('📋 سجل الأصول'!H176-IF('📋 سجل الأصول'!I176="",0,'📋 سجل الأصول'!I176)),('📋 سجل الأصول'!H176-IF('📋 سجل الأصول'!I176="",0,'📋 سجل الأصول'!I176))*'📋 سجل الأصول'!J176/365*MAX(0,MIN(EOMONTH(DATE(2026,12,1),-1),IF('📋 سجل الأصول'!M176="",DATE(9999,12,31),'📋 سجل الأصول'!M176))-'📋 سجل الأصول'!G176+1))),0))</f>
        <v/>
      </c>
    </row>
    <row r="177" spans="1:18" ht="24.75" customHeight="1" x14ac:dyDescent="0.25">
      <c r="A177" s="18" t="str">
        <f>IF('📋 سجل الأصول'!C177="","",'📋 سجل الأصول'!A177)</f>
        <v/>
      </c>
      <c r="B177" s="18" t="str">
        <f>IF('📋 سجل الأصول'!C177="","",'📋 سجل الأصول'!B177)</f>
        <v/>
      </c>
      <c r="C177" s="36" t="str">
        <f>IF('📋 سجل الأصول'!C177="","",'📋 سجل الأصول'!C177)</f>
        <v/>
      </c>
      <c r="D177" s="18" t="str">
        <f>IF('📋 سجل الأصول'!C177="","",'📋 سجل الأصول'!E177)</f>
        <v/>
      </c>
      <c r="E177" s="37" t="str">
        <f>IF('📋 سجل الأصول'!C177="","",'📋 سجل الأصول'!G177)</f>
        <v/>
      </c>
      <c r="F177" s="25" t="str">
        <f>IF('📋 سجل الأصول'!C177="","",'📋 سجل الأصول'!H177)</f>
        <v/>
      </c>
      <c r="G177" s="25" t="str">
        <f>IF('📋 سجل الأصول'!C177="","",IFERROR(MAX(0,MIN(('📋 سجل الأصول'!H177-IF('📋 سجل الأصول'!I177="",0,'📋 سجل الأصول'!I177)),('📋 سجل الأصول'!H177-IF('📋 سجل الأصول'!I177="",0,'📋 سجل الأصول'!I177))*'📋 سجل الأصول'!J177/365*MAX(0,MIN(EOMONTH(DATE(2026,1,1),0),IF('📋 سجل الأصول'!M177="",DATE(9999,12,31),'📋 سجل الأصول'!M177))-'📋 سجل الأصول'!G177+1))-MIN(('📋 سجل الأصول'!H177-IF('📋 سجل الأصول'!I177="",0,'📋 سجل الأصول'!I177)),('📋 سجل الأصول'!H177-IF('📋 سجل الأصول'!I177="",0,'📋 سجل الأصول'!I177))*'📋 سجل الأصول'!J177/365*MAX(0,MIN(EOMONTH(DATE(2026,1,1),-1),IF('📋 سجل الأصول'!M177="",DATE(9999,12,31),'📋 سجل الأصول'!M177))-'📋 سجل الأصول'!G177+1))),0))</f>
        <v/>
      </c>
      <c r="H177" s="25" t="str">
        <f>IF('📋 سجل الأصول'!C177="","",IFERROR(MAX(0,MIN(('📋 سجل الأصول'!H177-IF('📋 سجل الأصول'!I177="",0,'📋 سجل الأصول'!I177)),('📋 سجل الأصول'!H177-IF('📋 سجل الأصول'!I177="",0,'📋 سجل الأصول'!I177))*'📋 سجل الأصول'!J177/365*MAX(0,MIN(EOMONTH(DATE(2026,2,1),0),IF('📋 سجل الأصول'!M177="",DATE(9999,12,31),'📋 سجل الأصول'!M177))-'📋 سجل الأصول'!G177+1))-MIN(('📋 سجل الأصول'!H177-IF('📋 سجل الأصول'!I177="",0,'📋 سجل الأصول'!I177)),('📋 سجل الأصول'!H177-IF('📋 سجل الأصول'!I177="",0,'📋 سجل الأصول'!I177))*'📋 سجل الأصول'!J177/365*MAX(0,MIN(EOMONTH(DATE(2026,2,1),-1),IF('📋 سجل الأصول'!M177="",DATE(9999,12,31),'📋 سجل الأصول'!M177))-'📋 سجل الأصول'!G177+1))),0))</f>
        <v/>
      </c>
      <c r="I177" s="25" t="str">
        <f>IF('📋 سجل الأصول'!C177="","",IFERROR(MAX(0,MIN(('📋 سجل الأصول'!H177-IF('📋 سجل الأصول'!I177="",0,'📋 سجل الأصول'!I177)),('📋 سجل الأصول'!H177-IF('📋 سجل الأصول'!I177="",0,'📋 سجل الأصول'!I177))*'📋 سجل الأصول'!J177/365*MAX(0,MIN(EOMONTH(DATE(2026,3,1),0),IF('📋 سجل الأصول'!M177="",DATE(9999,12,31),'📋 سجل الأصول'!M177))-'📋 سجل الأصول'!G177+1))-MIN(('📋 سجل الأصول'!H177-IF('📋 سجل الأصول'!I177="",0,'📋 سجل الأصول'!I177)),('📋 سجل الأصول'!H177-IF('📋 سجل الأصول'!I177="",0,'📋 سجل الأصول'!I177))*'📋 سجل الأصول'!J177/365*MAX(0,MIN(EOMONTH(DATE(2026,3,1),-1),IF('📋 سجل الأصول'!M177="",DATE(9999,12,31),'📋 سجل الأصول'!M177))-'📋 سجل الأصول'!G177+1))),0))</f>
        <v/>
      </c>
      <c r="J177" s="25" t="str">
        <f>IF('📋 سجل الأصول'!C177="","",IFERROR(MAX(0,MIN(('📋 سجل الأصول'!H177-IF('📋 سجل الأصول'!I177="",0,'📋 سجل الأصول'!I177)),('📋 سجل الأصول'!H177-IF('📋 سجل الأصول'!I177="",0,'📋 سجل الأصول'!I177))*'📋 سجل الأصول'!J177/365*MAX(0,MIN(EOMONTH(DATE(2026,4,1),0),IF('📋 سجل الأصول'!M177="",DATE(9999,12,31),'📋 سجل الأصول'!M177))-'📋 سجل الأصول'!G177+1))-MIN(('📋 سجل الأصول'!H177-IF('📋 سجل الأصول'!I177="",0,'📋 سجل الأصول'!I177)),('📋 سجل الأصول'!H177-IF('📋 سجل الأصول'!I177="",0,'📋 سجل الأصول'!I177))*'📋 سجل الأصول'!J177/365*MAX(0,MIN(EOMONTH(DATE(2026,4,1),-1),IF('📋 سجل الأصول'!M177="",DATE(9999,12,31),'📋 سجل الأصول'!M177))-'📋 سجل الأصول'!G177+1))),0))</f>
        <v/>
      </c>
      <c r="K177" s="25" t="str">
        <f>IF('📋 سجل الأصول'!C177="","",IFERROR(MAX(0,MIN(('📋 سجل الأصول'!H177-IF('📋 سجل الأصول'!I177="",0,'📋 سجل الأصول'!I177)),('📋 سجل الأصول'!H177-IF('📋 سجل الأصول'!I177="",0,'📋 سجل الأصول'!I177))*'📋 سجل الأصول'!J177/365*MAX(0,MIN(EOMONTH(DATE(2026,5,1),0),IF('📋 سجل الأصول'!M177="",DATE(9999,12,31),'📋 سجل الأصول'!M177))-'📋 سجل الأصول'!G177+1))-MIN(('📋 سجل الأصول'!H177-IF('📋 سجل الأصول'!I177="",0,'📋 سجل الأصول'!I177)),('📋 سجل الأصول'!H177-IF('📋 سجل الأصول'!I177="",0,'📋 سجل الأصول'!I177))*'📋 سجل الأصول'!J177/365*MAX(0,MIN(EOMONTH(DATE(2026,5,1),-1),IF('📋 سجل الأصول'!M177="",DATE(9999,12,31),'📋 سجل الأصول'!M177))-'📋 سجل الأصول'!G177+1))),0))</f>
        <v/>
      </c>
      <c r="L177" s="25" t="str">
        <f>IF('📋 سجل الأصول'!C177="","",IFERROR(MAX(0,MIN(('📋 سجل الأصول'!H177-IF('📋 سجل الأصول'!I177="",0,'📋 سجل الأصول'!I177)),('📋 سجل الأصول'!H177-IF('📋 سجل الأصول'!I177="",0,'📋 سجل الأصول'!I177))*'📋 سجل الأصول'!J177/365*MAX(0,MIN(EOMONTH(DATE(2026,6,1),0),IF('📋 سجل الأصول'!M177="",DATE(9999,12,31),'📋 سجل الأصول'!M177))-'📋 سجل الأصول'!G177+1))-MIN(('📋 سجل الأصول'!H177-IF('📋 سجل الأصول'!I177="",0,'📋 سجل الأصول'!I177)),('📋 سجل الأصول'!H177-IF('📋 سجل الأصول'!I177="",0,'📋 سجل الأصول'!I177))*'📋 سجل الأصول'!J177/365*MAX(0,MIN(EOMONTH(DATE(2026,6,1),-1),IF('📋 سجل الأصول'!M177="",DATE(9999,12,31),'📋 سجل الأصول'!M177))-'📋 سجل الأصول'!G177+1))),0))</f>
        <v/>
      </c>
      <c r="M177" s="25" t="str">
        <f>IF('📋 سجل الأصول'!C177="","",IFERROR(MAX(0,MIN(('📋 سجل الأصول'!H177-IF('📋 سجل الأصول'!I177="",0,'📋 سجل الأصول'!I177)),('📋 سجل الأصول'!H177-IF('📋 سجل الأصول'!I177="",0,'📋 سجل الأصول'!I177))*'📋 سجل الأصول'!J177/365*MAX(0,MIN(EOMONTH(DATE(2026,7,1),0),IF('📋 سجل الأصول'!M177="",DATE(9999,12,31),'📋 سجل الأصول'!M177))-'📋 سجل الأصول'!G177+1))-MIN(('📋 سجل الأصول'!H177-IF('📋 سجل الأصول'!I177="",0,'📋 سجل الأصول'!I177)),('📋 سجل الأصول'!H177-IF('📋 سجل الأصول'!I177="",0,'📋 سجل الأصول'!I177))*'📋 سجل الأصول'!J177/365*MAX(0,MIN(EOMONTH(DATE(2026,7,1),-1),IF('📋 سجل الأصول'!M177="",DATE(9999,12,31),'📋 سجل الأصول'!M177))-'📋 سجل الأصول'!G177+1))),0))</f>
        <v/>
      </c>
      <c r="N177" s="25" t="str">
        <f>IF('📋 سجل الأصول'!C177="","",IFERROR(MAX(0,MIN(('📋 سجل الأصول'!H177-IF('📋 سجل الأصول'!I177="",0,'📋 سجل الأصول'!I177)),('📋 سجل الأصول'!H177-IF('📋 سجل الأصول'!I177="",0,'📋 سجل الأصول'!I177))*'📋 سجل الأصول'!J177/365*MAX(0,MIN(EOMONTH(DATE(2026,8,1),0),IF('📋 سجل الأصول'!M177="",DATE(9999,12,31),'📋 سجل الأصول'!M177))-'📋 سجل الأصول'!G177+1))-MIN(('📋 سجل الأصول'!H177-IF('📋 سجل الأصول'!I177="",0,'📋 سجل الأصول'!I177)),('📋 سجل الأصول'!H177-IF('📋 سجل الأصول'!I177="",0,'📋 سجل الأصول'!I177))*'📋 سجل الأصول'!J177/365*MAX(0,MIN(EOMONTH(DATE(2026,8,1),-1),IF('📋 سجل الأصول'!M177="",DATE(9999,12,31),'📋 سجل الأصول'!M177))-'📋 سجل الأصول'!G177+1))),0))</f>
        <v/>
      </c>
      <c r="O177" s="25" t="str">
        <f>IF('📋 سجل الأصول'!C177="","",IFERROR(MAX(0,MIN(('📋 سجل الأصول'!H177-IF('📋 سجل الأصول'!I177="",0,'📋 سجل الأصول'!I177)),('📋 سجل الأصول'!H177-IF('📋 سجل الأصول'!I177="",0,'📋 سجل الأصول'!I177))*'📋 سجل الأصول'!J177/365*MAX(0,MIN(EOMONTH(DATE(2026,9,1),0),IF('📋 سجل الأصول'!M177="",DATE(9999,12,31),'📋 سجل الأصول'!M177))-'📋 سجل الأصول'!G177+1))-MIN(('📋 سجل الأصول'!H177-IF('📋 سجل الأصول'!I177="",0,'📋 سجل الأصول'!I177)),('📋 سجل الأصول'!H177-IF('📋 سجل الأصول'!I177="",0,'📋 سجل الأصول'!I177))*'📋 سجل الأصول'!J177/365*MAX(0,MIN(EOMONTH(DATE(2026,9,1),-1),IF('📋 سجل الأصول'!M177="",DATE(9999,12,31),'📋 سجل الأصول'!M177))-'📋 سجل الأصول'!G177+1))),0))</f>
        <v/>
      </c>
      <c r="P177" s="25" t="str">
        <f>IF('📋 سجل الأصول'!C177="","",IFERROR(MAX(0,MIN(('📋 سجل الأصول'!H177-IF('📋 سجل الأصول'!I177="",0,'📋 سجل الأصول'!I177)),('📋 سجل الأصول'!H177-IF('📋 سجل الأصول'!I177="",0,'📋 سجل الأصول'!I177))*'📋 سجل الأصول'!J177/365*MAX(0,MIN(EOMONTH(DATE(2026,10,1),0),IF('📋 سجل الأصول'!M177="",DATE(9999,12,31),'📋 سجل الأصول'!M177))-'📋 سجل الأصول'!G177+1))-MIN(('📋 سجل الأصول'!H177-IF('📋 سجل الأصول'!I177="",0,'📋 سجل الأصول'!I177)),('📋 سجل الأصول'!H177-IF('📋 سجل الأصول'!I177="",0,'📋 سجل الأصول'!I177))*'📋 سجل الأصول'!J177/365*MAX(0,MIN(EOMONTH(DATE(2026,10,1),-1),IF('📋 سجل الأصول'!M177="",DATE(9999,12,31),'📋 سجل الأصول'!M177))-'📋 سجل الأصول'!G177+1))),0))</f>
        <v/>
      </c>
      <c r="Q177" s="25" t="str">
        <f>IF('📋 سجل الأصول'!C177="","",IFERROR(MAX(0,MIN(('📋 سجل الأصول'!H177-IF('📋 سجل الأصول'!I177="",0,'📋 سجل الأصول'!I177)),('📋 سجل الأصول'!H177-IF('📋 سجل الأصول'!I177="",0,'📋 سجل الأصول'!I177))*'📋 سجل الأصول'!J177/365*MAX(0,MIN(EOMONTH(DATE(2026,11,1),0),IF('📋 سجل الأصول'!M177="",DATE(9999,12,31),'📋 سجل الأصول'!M177))-'📋 سجل الأصول'!G177+1))-MIN(('📋 سجل الأصول'!H177-IF('📋 سجل الأصول'!I177="",0,'📋 سجل الأصول'!I177)),('📋 سجل الأصول'!H177-IF('📋 سجل الأصول'!I177="",0,'📋 سجل الأصول'!I177))*'📋 سجل الأصول'!J177/365*MAX(0,MIN(EOMONTH(DATE(2026,11,1),-1),IF('📋 سجل الأصول'!M177="",DATE(9999,12,31),'📋 سجل الأصول'!M177))-'📋 سجل الأصول'!G177+1))),0))</f>
        <v/>
      </c>
      <c r="R177" s="25" t="str">
        <f>IF('📋 سجل الأصول'!C177="","",IFERROR(MAX(0,MIN(('📋 سجل الأصول'!H177-IF('📋 سجل الأصول'!I177="",0,'📋 سجل الأصول'!I177)),('📋 سجل الأصول'!H177-IF('📋 سجل الأصول'!I177="",0,'📋 سجل الأصول'!I177))*'📋 سجل الأصول'!J177/365*MAX(0,MIN(EOMONTH(DATE(2026,12,1),0),IF('📋 سجل الأصول'!M177="",DATE(9999,12,31),'📋 سجل الأصول'!M177))-'📋 سجل الأصول'!G177+1))-MIN(('📋 سجل الأصول'!H177-IF('📋 سجل الأصول'!I177="",0,'📋 سجل الأصول'!I177)),('📋 سجل الأصول'!H177-IF('📋 سجل الأصول'!I177="",0,'📋 سجل الأصول'!I177))*'📋 سجل الأصول'!J177/365*MAX(0,MIN(EOMONTH(DATE(2026,12,1),-1),IF('📋 سجل الأصول'!M177="",DATE(9999,12,31),'📋 سجل الأصول'!M177))-'📋 سجل الأصول'!G177+1))),0))</f>
        <v/>
      </c>
    </row>
    <row r="178" spans="1:18" ht="24.75" customHeight="1" x14ac:dyDescent="0.25">
      <c r="A178" s="26" t="str">
        <f>IF('📋 سجل الأصول'!C178="","",'📋 سجل الأصول'!A178)</f>
        <v/>
      </c>
      <c r="B178" s="26" t="str">
        <f>IF('📋 سجل الأصول'!C178="","",'📋 سجل الأصول'!B178)</f>
        <v/>
      </c>
      <c r="C178" s="38" t="str">
        <f>IF('📋 سجل الأصول'!C178="","",'📋 سجل الأصول'!C178)</f>
        <v/>
      </c>
      <c r="D178" s="26" t="str">
        <f>IF('📋 سجل الأصول'!C178="","",'📋 سجل الأصول'!E178)</f>
        <v/>
      </c>
      <c r="E178" s="39" t="str">
        <f>IF('📋 سجل الأصول'!C178="","",'📋 سجل الأصول'!G178)</f>
        <v/>
      </c>
      <c r="F178" s="33" t="str">
        <f>IF('📋 سجل الأصول'!C178="","",'📋 سجل الأصول'!H178)</f>
        <v/>
      </c>
      <c r="G178" s="33" t="str">
        <f>IF('📋 سجل الأصول'!C178="","",IFERROR(MAX(0,MIN(('📋 سجل الأصول'!H178-IF('📋 سجل الأصول'!I178="",0,'📋 سجل الأصول'!I178)),('📋 سجل الأصول'!H178-IF('📋 سجل الأصول'!I178="",0,'📋 سجل الأصول'!I178))*'📋 سجل الأصول'!J178/365*MAX(0,MIN(EOMONTH(DATE(2026,1,1),0),IF('📋 سجل الأصول'!M178="",DATE(9999,12,31),'📋 سجل الأصول'!M178))-'📋 سجل الأصول'!G178+1))-MIN(('📋 سجل الأصول'!H178-IF('📋 سجل الأصول'!I178="",0,'📋 سجل الأصول'!I178)),('📋 سجل الأصول'!H178-IF('📋 سجل الأصول'!I178="",0,'📋 سجل الأصول'!I178))*'📋 سجل الأصول'!J178/365*MAX(0,MIN(EOMONTH(DATE(2026,1,1),-1),IF('📋 سجل الأصول'!M178="",DATE(9999,12,31),'📋 سجل الأصول'!M178))-'📋 سجل الأصول'!G178+1))),0))</f>
        <v/>
      </c>
      <c r="H178" s="33" t="str">
        <f>IF('📋 سجل الأصول'!C178="","",IFERROR(MAX(0,MIN(('📋 سجل الأصول'!H178-IF('📋 سجل الأصول'!I178="",0,'📋 سجل الأصول'!I178)),('📋 سجل الأصول'!H178-IF('📋 سجل الأصول'!I178="",0,'📋 سجل الأصول'!I178))*'📋 سجل الأصول'!J178/365*MAX(0,MIN(EOMONTH(DATE(2026,2,1),0),IF('📋 سجل الأصول'!M178="",DATE(9999,12,31),'📋 سجل الأصول'!M178))-'📋 سجل الأصول'!G178+1))-MIN(('📋 سجل الأصول'!H178-IF('📋 سجل الأصول'!I178="",0,'📋 سجل الأصول'!I178)),('📋 سجل الأصول'!H178-IF('📋 سجل الأصول'!I178="",0,'📋 سجل الأصول'!I178))*'📋 سجل الأصول'!J178/365*MAX(0,MIN(EOMONTH(DATE(2026,2,1),-1),IF('📋 سجل الأصول'!M178="",DATE(9999,12,31),'📋 سجل الأصول'!M178))-'📋 سجل الأصول'!G178+1))),0))</f>
        <v/>
      </c>
      <c r="I178" s="33" t="str">
        <f>IF('📋 سجل الأصول'!C178="","",IFERROR(MAX(0,MIN(('📋 سجل الأصول'!H178-IF('📋 سجل الأصول'!I178="",0,'📋 سجل الأصول'!I178)),('📋 سجل الأصول'!H178-IF('📋 سجل الأصول'!I178="",0,'📋 سجل الأصول'!I178))*'📋 سجل الأصول'!J178/365*MAX(0,MIN(EOMONTH(DATE(2026,3,1),0),IF('📋 سجل الأصول'!M178="",DATE(9999,12,31),'📋 سجل الأصول'!M178))-'📋 سجل الأصول'!G178+1))-MIN(('📋 سجل الأصول'!H178-IF('📋 سجل الأصول'!I178="",0,'📋 سجل الأصول'!I178)),('📋 سجل الأصول'!H178-IF('📋 سجل الأصول'!I178="",0,'📋 سجل الأصول'!I178))*'📋 سجل الأصول'!J178/365*MAX(0,MIN(EOMONTH(DATE(2026,3,1),-1),IF('📋 سجل الأصول'!M178="",DATE(9999,12,31),'📋 سجل الأصول'!M178))-'📋 سجل الأصول'!G178+1))),0))</f>
        <v/>
      </c>
      <c r="J178" s="33" t="str">
        <f>IF('📋 سجل الأصول'!C178="","",IFERROR(MAX(0,MIN(('📋 سجل الأصول'!H178-IF('📋 سجل الأصول'!I178="",0,'📋 سجل الأصول'!I178)),('📋 سجل الأصول'!H178-IF('📋 سجل الأصول'!I178="",0,'📋 سجل الأصول'!I178))*'📋 سجل الأصول'!J178/365*MAX(0,MIN(EOMONTH(DATE(2026,4,1),0),IF('📋 سجل الأصول'!M178="",DATE(9999,12,31),'📋 سجل الأصول'!M178))-'📋 سجل الأصول'!G178+1))-MIN(('📋 سجل الأصول'!H178-IF('📋 سجل الأصول'!I178="",0,'📋 سجل الأصول'!I178)),('📋 سجل الأصول'!H178-IF('📋 سجل الأصول'!I178="",0,'📋 سجل الأصول'!I178))*'📋 سجل الأصول'!J178/365*MAX(0,MIN(EOMONTH(DATE(2026,4,1),-1),IF('📋 سجل الأصول'!M178="",DATE(9999,12,31),'📋 سجل الأصول'!M178))-'📋 سجل الأصول'!G178+1))),0))</f>
        <v/>
      </c>
      <c r="K178" s="33" t="str">
        <f>IF('📋 سجل الأصول'!C178="","",IFERROR(MAX(0,MIN(('📋 سجل الأصول'!H178-IF('📋 سجل الأصول'!I178="",0,'📋 سجل الأصول'!I178)),('📋 سجل الأصول'!H178-IF('📋 سجل الأصول'!I178="",0,'📋 سجل الأصول'!I178))*'📋 سجل الأصول'!J178/365*MAX(0,MIN(EOMONTH(DATE(2026,5,1),0),IF('📋 سجل الأصول'!M178="",DATE(9999,12,31),'📋 سجل الأصول'!M178))-'📋 سجل الأصول'!G178+1))-MIN(('📋 سجل الأصول'!H178-IF('📋 سجل الأصول'!I178="",0,'📋 سجل الأصول'!I178)),('📋 سجل الأصول'!H178-IF('📋 سجل الأصول'!I178="",0,'📋 سجل الأصول'!I178))*'📋 سجل الأصول'!J178/365*MAX(0,MIN(EOMONTH(DATE(2026,5,1),-1),IF('📋 سجل الأصول'!M178="",DATE(9999,12,31),'📋 سجل الأصول'!M178))-'📋 سجل الأصول'!G178+1))),0))</f>
        <v/>
      </c>
      <c r="L178" s="33" t="str">
        <f>IF('📋 سجل الأصول'!C178="","",IFERROR(MAX(0,MIN(('📋 سجل الأصول'!H178-IF('📋 سجل الأصول'!I178="",0,'📋 سجل الأصول'!I178)),('📋 سجل الأصول'!H178-IF('📋 سجل الأصول'!I178="",0,'📋 سجل الأصول'!I178))*'📋 سجل الأصول'!J178/365*MAX(0,MIN(EOMONTH(DATE(2026,6,1),0),IF('📋 سجل الأصول'!M178="",DATE(9999,12,31),'📋 سجل الأصول'!M178))-'📋 سجل الأصول'!G178+1))-MIN(('📋 سجل الأصول'!H178-IF('📋 سجل الأصول'!I178="",0,'📋 سجل الأصول'!I178)),('📋 سجل الأصول'!H178-IF('📋 سجل الأصول'!I178="",0,'📋 سجل الأصول'!I178))*'📋 سجل الأصول'!J178/365*MAX(0,MIN(EOMONTH(DATE(2026,6,1),-1),IF('📋 سجل الأصول'!M178="",DATE(9999,12,31),'📋 سجل الأصول'!M178))-'📋 سجل الأصول'!G178+1))),0))</f>
        <v/>
      </c>
      <c r="M178" s="33" t="str">
        <f>IF('📋 سجل الأصول'!C178="","",IFERROR(MAX(0,MIN(('📋 سجل الأصول'!H178-IF('📋 سجل الأصول'!I178="",0,'📋 سجل الأصول'!I178)),('📋 سجل الأصول'!H178-IF('📋 سجل الأصول'!I178="",0,'📋 سجل الأصول'!I178))*'📋 سجل الأصول'!J178/365*MAX(0,MIN(EOMONTH(DATE(2026,7,1),0),IF('📋 سجل الأصول'!M178="",DATE(9999,12,31),'📋 سجل الأصول'!M178))-'📋 سجل الأصول'!G178+1))-MIN(('📋 سجل الأصول'!H178-IF('📋 سجل الأصول'!I178="",0,'📋 سجل الأصول'!I178)),('📋 سجل الأصول'!H178-IF('📋 سجل الأصول'!I178="",0,'📋 سجل الأصول'!I178))*'📋 سجل الأصول'!J178/365*MAX(0,MIN(EOMONTH(DATE(2026,7,1),-1),IF('📋 سجل الأصول'!M178="",DATE(9999,12,31),'📋 سجل الأصول'!M178))-'📋 سجل الأصول'!G178+1))),0))</f>
        <v/>
      </c>
      <c r="N178" s="33" t="str">
        <f>IF('📋 سجل الأصول'!C178="","",IFERROR(MAX(0,MIN(('📋 سجل الأصول'!H178-IF('📋 سجل الأصول'!I178="",0,'📋 سجل الأصول'!I178)),('📋 سجل الأصول'!H178-IF('📋 سجل الأصول'!I178="",0,'📋 سجل الأصول'!I178))*'📋 سجل الأصول'!J178/365*MAX(0,MIN(EOMONTH(DATE(2026,8,1),0),IF('📋 سجل الأصول'!M178="",DATE(9999,12,31),'📋 سجل الأصول'!M178))-'📋 سجل الأصول'!G178+1))-MIN(('📋 سجل الأصول'!H178-IF('📋 سجل الأصول'!I178="",0,'📋 سجل الأصول'!I178)),('📋 سجل الأصول'!H178-IF('📋 سجل الأصول'!I178="",0,'📋 سجل الأصول'!I178))*'📋 سجل الأصول'!J178/365*MAX(0,MIN(EOMONTH(DATE(2026,8,1),-1),IF('📋 سجل الأصول'!M178="",DATE(9999,12,31),'📋 سجل الأصول'!M178))-'📋 سجل الأصول'!G178+1))),0))</f>
        <v/>
      </c>
      <c r="O178" s="33" t="str">
        <f>IF('📋 سجل الأصول'!C178="","",IFERROR(MAX(0,MIN(('📋 سجل الأصول'!H178-IF('📋 سجل الأصول'!I178="",0,'📋 سجل الأصول'!I178)),('📋 سجل الأصول'!H178-IF('📋 سجل الأصول'!I178="",0,'📋 سجل الأصول'!I178))*'📋 سجل الأصول'!J178/365*MAX(0,MIN(EOMONTH(DATE(2026,9,1),0),IF('📋 سجل الأصول'!M178="",DATE(9999,12,31),'📋 سجل الأصول'!M178))-'📋 سجل الأصول'!G178+1))-MIN(('📋 سجل الأصول'!H178-IF('📋 سجل الأصول'!I178="",0,'📋 سجل الأصول'!I178)),('📋 سجل الأصول'!H178-IF('📋 سجل الأصول'!I178="",0,'📋 سجل الأصول'!I178))*'📋 سجل الأصول'!J178/365*MAX(0,MIN(EOMONTH(DATE(2026,9,1),-1),IF('📋 سجل الأصول'!M178="",DATE(9999,12,31),'📋 سجل الأصول'!M178))-'📋 سجل الأصول'!G178+1))),0))</f>
        <v/>
      </c>
      <c r="P178" s="33" t="str">
        <f>IF('📋 سجل الأصول'!C178="","",IFERROR(MAX(0,MIN(('📋 سجل الأصول'!H178-IF('📋 سجل الأصول'!I178="",0,'📋 سجل الأصول'!I178)),('📋 سجل الأصول'!H178-IF('📋 سجل الأصول'!I178="",0,'📋 سجل الأصول'!I178))*'📋 سجل الأصول'!J178/365*MAX(0,MIN(EOMONTH(DATE(2026,10,1),0),IF('📋 سجل الأصول'!M178="",DATE(9999,12,31),'📋 سجل الأصول'!M178))-'📋 سجل الأصول'!G178+1))-MIN(('📋 سجل الأصول'!H178-IF('📋 سجل الأصول'!I178="",0,'📋 سجل الأصول'!I178)),('📋 سجل الأصول'!H178-IF('📋 سجل الأصول'!I178="",0,'📋 سجل الأصول'!I178))*'📋 سجل الأصول'!J178/365*MAX(0,MIN(EOMONTH(DATE(2026,10,1),-1),IF('📋 سجل الأصول'!M178="",DATE(9999,12,31),'📋 سجل الأصول'!M178))-'📋 سجل الأصول'!G178+1))),0))</f>
        <v/>
      </c>
      <c r="Q178" s="33" t="str">
        <f>IF('📋 سجل الأصول'!C178="","",IFERROR(MAX(0,MIN(('📋 سجل الأصول'!H178-IF('📋 سجل الأصول'!I178="",0,'📋 سجل الأصول'!I178)),('📋 سجل الأصول'!H178-IF('📋 سجل الأصول'!I178="",0,'📋 سجل الأصول'!I178))*'📋 سجل الأصول'!J178/365*MAX(0,MIN(EOMONTH(DATE(2026,11,1),0),IF('📋 سجل الأصول'!M178="",DATE(9999,12,31),'📋 سجل الأصول'!M178))-'📋 سجل الأصول'!G178+1))-MIN(('📋 سجل الأصول'!H178-IF('📋 سجل الأصول'!I178="",0,'📋 سجل الأصول'!I178)),('📋 سجل الأصول'!H178-IF('📋 سجل الأصول'!I178="",0,'📋 سجل الأصول'!I178))*'📋 سجل الأصول'!J178/365*MAX(0,MIN(EOMONTH(DATE(2026,11,1),-1),IF('📋 سجل الأصول'!M178="",DATE(9999,12,31),'📋 سجل الأصول'!M178))-'📋 سجل الأصول'!G178+1))),0))</f>
        <v/>
      </c>
      <c r="R178" s="33" t="str">
        <f>IF('📋 سجل الأصول'!C178="","",IFERROR(MAX(0,MIN(('📋 سجل الأصول'!H178-IF('📋 سجل الأصول'!I178="",0,'📋 سجل الأصول'!I178)),('📋 سجل الأصول'!H178-IF('📋 سجل الأصول'!I178="",0,'📋 سجل الأصول'!I178))*'📋 سجل الأصول'!J178/365*MAX(0,MIN(EOMONTH(DATE(2026,12,1),0),IF('📋 سجل الأصول'!M178="",DATE(9999,12,31),'📋 سجل الأصول'!M178))-'📋 سجل الأصول'!G178+1))-MIN(('📋 سجل الأصول'!H178-IF('📋 سجل الأصول'!I178="",0,'📋 سجل الأصول'!I178)),('📋 سجل الأصول'!H178-IF('📋 سجل الأصول'!I178="",0,'📋 سجل الأصول'!I178))*'📋 سجل الأصول'!J178/365*MAX(0,MIN(EOMONTH(DATE(2026,12,1),-1),IF('📋 سجل الأصول'!M178="",DATE(9999,12,31),'📋 سجل الأصول'!M178))-'📋 سجل الأصول'!G178+1))),0))</f>
        <v/>
      </c>
    </row>
    <row r="179" spans="1:18" ht="24.75" customHeight="1" x14ac:dyDescent="0.25">
      <c r="A179" s="18" t="str">
        <f>IF('📋 سجل الأصول'!C179="","",'📋 سجل الأصول'!A179)</f>
        <v/>
      </c>
      <c r="B179" s="18" t="str">
        <f>IF('📋 سجل الأصول'!C179="","",'📋 سجل الأصول'!B179)</f>
        <v/>
      </c>
      <c r="C179" s="36" t="str">
        <f>IF('📋 سجل الأصول'!C179="","",'📋 سجل الأصول'!C179)</f>
        <v/>
      </c>
      <c r="D179" s="18" t="str">
        <f>IF('📋 سجل الأصول'!C179="","",'📋 سجل الأصول'!E179)</f>
        <v/>
      </c>
      <c r="E179" s="37" t="str">
        <f>IF('📋 سجل الأصول'!C179="","",'📋 سجل الأصول'!G179)</f>
        <v/>
      </c>
      <c r="F179" s="25" t="str">
        <f>IF('📋 سجل الأصول'!C179="","",'📋 سجل الأصول'!H179)</f>
        <v/>
      </c>
      <c r="G179" s="25" t="str">
        <f>IF('📋 سجل الأصول'!C179="","",IFERROR(MAX(0,MIN(('📋 سجل الأصول'!H179-IF('📋 سجل الأصول'!I179="",0,'📋 سجل الأصول'!I179)),('📋 سجل الأصول'!H179-IF('📋 سجل الأصول'!I179="",0,'📋 سجل الأصول'!I179))*'📋 سجل الأصول'!J179/365*MAX(0,MIN(EOMONTH(DATE(2026,1,1),0),IF('📋 سجل الأصول'!M179="",DATE(9999,12,31),'📋 سجل الأصول'!M179))-'📋 سجل الأصول'!G179+1))-MIN(('📋 سجل الأصول'!H179-IF('📋 سجل الأصول'!I179="",0,'📋 سجل الأصول'!I179)),('📋 سجل الأصول'!H179-IF('📋 سجل الأصول'!I179="",0,'📋 سجل الأصول'!I179))*'📋 سجل الأصول'!J179/365*MAX(0,MIN(EOMONTH(DATE(2026,1,1),-1),IF('📋 سجل الأصول'!M179="",DATE(9999,12,31),'📋 سجل الأصول'!M179))-'📋 سجل الأصول'!G179+1))),0))</f>
        <v/>
      </c>
      <c r="H179" s="25" t="str">
        <f>IF('📋 سجل الأصول'!C179="","",IFERROR(MAX(0,MIN(('📋 سجل الأصول'!H179-IF('📋 سجل الأصول'!I179="",0,'📋 سجل الأصول'!I179)),('📋 سجل الأصول'!H179-IF('📋 سجل الأصول'!I179="",0,'📋 سجل الأصول'!I179))*'📋 سجل الأصول'!J179/365*MAX(0,MIN(EOMONTH(DATE(2026,2,1),0),IF('📋 سجل الأصول'!M179="",DATE(9999,12,31),'📋 سجل الأصول'!M179))-'📋 سجل الأصول'!G179+1))-MIN(('📋 سجل الأصول'!H179-IF('📋 سجل الأصول'!I179="",0,'📋 سجل الأصول'!I179)),('📋 سجل الأصول'!H179-IF('📋 سجل الأصول'!I179="",0,'📋 سجل الأصول'!I179))*'📋 سجل الأصول'!J179/365*MAX(0,MIN(EOMONTH(DATE(2026,2,1),-1),IF('📋 سجل الأصول'!M179="",DATE(9999,12,31),'📋 سجل الأصول'!M179))-'📋 سجل الأصول'!G179+1))),0))</f>
        <v/>
      </c>
      <c r="I179" s="25" t="str">
        <f>IF('📋 سجل الأصول'!C179="","",IFERROR(MAX(0,MIN(('📋 سجل الأصول'!H179-IF('📋 سجل الأصول'!I179="",0,'📋 سجل الأصول'!I179)),('📋 سجل الأصول'!H179-IF('📋 سجل الأصول'!I179="",0,'📋 سجل الأصول'!I179))*'📋 سجل الأصول'!J179/365*MAX(0,MIN(EOMONTH(DATE(2026,3,1),0),IF('📋 سجل الأصول'!M179="",DATE(9999,12,31),'📋 سجل الأصول'!M179))-'📋 سجل الأصول'!G179+1))-MIN(('📋 سجل الأصول'!H179-IF('📋 سجل الأصول'!I179="",0,'📋 سجل الأصول'!I179)),('📋 سجل الأصول'!H179-IF('📋 سجل الأصول'!I179="",0,'📋 سجل الأصول'!I179))*'📋 سجل الأصول'!J179/365*MAX(0,MIN(EOMONTH(DATE(2026,3,1),-1),IF('📋 سجل الأصول'!M179="",DATE(9999,12,31),'📋 سجل الأصول'!M179))-'📋 سجل الأصول'!G179+1))),0))</f>
        <v/>
      </c>
      <c r="J179" s="25" t="str">
        <f>IF('📋 سجل الأصول'!C179="","",IFERROR(MAX(0,MIN(('📋 سجل الأصول'!H179-IF('📋 سجل الأصول'!I179="",0,'📋 سجل الأصول'!I179)),('📋 سجل الأصول'!H179-IF('📋 سجل الأصول'!I179="",0,'📋 سجل الأصول'!I179))*'📋 سجل الأصول'!J179/365*MAX(0,MIN(EOMONTH(DATE(2026,4,1),0),IF('📋 سجل الأصول'!M179="",DATE(9999,12,31),'📋 سجل الأصول'!M179))-'📋 سجل الأصول'!G179+1))-MIN(('📋 سجل الأصول'!H179-IF('📋 سجل الأصول'!I179="",0,'📋 سجل الأصول'!I179)),('📋 سجل الأصول'!H179-IF('📋 سجل الأصول'!I179="",0,'📋 سجل الأصول'!I179))*'📋 سجل الأصول'!J179/365*MAX(0,MIN(EOMONTH(DATE(2026,4,1),-1),IF('📋 سجل الأصول'!M179="",DATE(9999,12,31),'📋 سجل الأصول'!M179))-'📋 سجل الأصول'!G179+1))),0))</f>
        <v/>
      </c>
      <c r="K179" s="25" t="str">
        <f>IF('📋 سجل الأصول'!C179="","",IFERROR(MAX(0,MIN(('📋 سجل الأصول'!H179-IF('📋 سجل الأصول'!I179="",0,'📋 سجل الأصول'!I179)),('📋 سجل الأصول'!H179-IF('📋 سجل الأصول'!I179="",0,'📋 سجل الأصول'!I179))*'📋 سجل الأصول'!J179/365*MAX(0,MIN(EOMONTH(DATE(2026,5,1),0),IF('📋 سجل الأصول'!M179="",DATE(9999,12,31),'📋 سجل الأصول'!M179))-'📋 سجل الأصول'!G179+1))-MIN(('📋 سجل الأصول'!H179-IF('📋 سجل الأصول'!I179="",0,'📋 سجل الأصول'!I179)),('📋 سجل الأصول'!H179-IF('📋 سجل الأصول'!I179="",0,'📋 سجل الأصول'!I179))*'📋 سجل الأصول'!J179/365*MAX(0,MIN(EOMONTH(DATE(2026,5,1),-1),IF('📋 سجل الأصول'!M179="",DATE(9999,12,31),'📋 سجل الأصول'!M179))-'📋 سجل الأصول'!G179+1))),0))</f>
        <v/>
      </c>
      <c r="L179" s="25" t="str">
        <f>IF('📋 سجل الأصول'!C179="","",IFERROR(MAX(0,MIN(('📋 سجل الأصول'!H179-IF('📋 سجل الأصول'!I179="",0,'📋 سجل الأصول'!I179)),('📋 سجل الأصول'!H179-IF('📋 سجل الأصول'!I179="",0,'📋 سجل الأصول'!I179))*'📋 سجل الأصول'!J179/365*MAX(0,MIN(EOMONTH(DATE(2026,6,1),0),IF('📋 سجل الأصول'!M179="",DATE(9999,12,31),'📋 سجل الأصول'!M179))-'📋 سجل الأصول'!G179+1))-MIN(('📋 سجل الأصول'!H179-IF('📋 سجل الأصول'!I179="",0,'📋 سجل الأصول'!I179)),('📋 سجل الأصول'!H179-IF('📋 سجل الأصول'!I179="",0,'📋 سجل الأصول'!I179))*'📋 سجل الأصول'!J179/365*MAX(0,MIN(EOMONTH(DATE(2026,6,1),-1),IF('📋 سجل الأصول'!M179="",DATE(9999,12,31),'📋 سجل الأصول'!M179))-'📋 سجل الأصول'!G179+1))),0))</f>
        <v/>
      </c>
      <c r="M179" s="25" t="str">
        <f>IF('📋 سجل الأصول'!C179="","",IFERROR(MAX(0,MIN(('📋 سجل الأصول'!H179-IF('📋 سجل الأصول'!I179="",0,'📋 سجل الأصول'!I179)),('📋 سجل الأصول'!H179-IF('📋 سجل الأصول'!I179="",0,'📋 سجل الأصول'!I179))*'📋 سجل الأصول'!J179/365*MAX(0,MIN(EOMONTH(DATE(2026,7,1),0),IF('📋 سجل الأصول'!M179="",DATE(9999,12,31),'📋 سجل الأصول'!M179))-'📋 سجل الأصول'!G179+1))-MIN(('📋 سجل الأصول'!H179-IF('📋 سجل الأصول'!I179="",0,'📋 سجل الأصول'!I179)),('📋 سجل الأصول'!H179-IF('📋 سجل الأصول'!I179="",0,'📋 سجل الأصول'!I179))*'📋 سجل الأصول'!J179/365*MAX(0,MIN(EOMONTH(DATE(2026,7,1),-1),IF('📋 سجل الأصول'!M179="",DATE(9999,12,31),'📋 سجل الأصول'!M179))-'📋 سجل الأصول'!G179+1))),0))</f>
        <v/>
      </c>
      <c r="N179" s="25" t="str">
        <f>IF('📋 سجل الأصول'!C179="","",IFERROR(MAX(0,MIN(('📋 سجل الأصول'!H179-IF('📋 سجل الأصول'!I179="",0,'📋 سجل الأصول'!I179)),('📋 سجل الأصول'!H179-IF('📋 سجل الأصول'!I179="",0,'📋 سجل الأصول'!I179))*'📋 سجل الأصول'!J179/365*MAX(0,MIN(EOMONTH(DATE(2026,8,1),0),IF('📋 سجل الأصول'!M179="",DATE(9999,12,31),'📋 سجل الأصول'!M179))-'📋 سجل الأصول'!G179+1))-MIN(('📋 سجل الأصول'!H179-IF('📋 سجل الأصول'!I179="",0,'📋 سجل الأصول'!I179)),('📋 سجل الأصول'!H179-IF('📋 سجل الأصول'!I179="",0,'📋 سجل الأصول'!I179))*'📋 سجل الأصول'!J179/365*MAX(0,MIN(EOMONTH(DATE(2026,8,1),-1),IF('📋 سجل الأصول'!M179="",DATE(9999,12,31),'📋 سجل الأصول'!M179))-'📋 سجل الأصول'!G179+1))),0))</f>
        <v/>
      </c>
      <c r="O179" s="25" t="str">
        <f>IF('📋 سجل الأصول'!C179="","",IFERROR(MAX(0,MIN(('📋 سجل الأصول'!H179-IF('📋 سجل الأصول'!I179="",0,'📋 سجل الأصول'!I179)),('📋 سجل الأصول'!H179-IF('📋 سجل الأصول'!I179="",0,'📋 سجل الأصول'!I179))*'📋 سجل الأصول'!J179/365*MAX(0,MIN(EOMONTH(DATE(2026,9,1),0),IF('📋 سجل الأصول'!M179="",DATE(9999,12,31),'📋 سجل الأصول'!M179))-'📋 سجل الأصول'!G179+1))-MIN(('📋 سجل الأصول'!H179-IF('📋 سجل الأصول'!I179="",0,'📋 سجل الأصول'!I179)),('📋 سجل الأصول'!H179-IF('📋 سجل الأصول'!I179="",0,'📋 سجل الأصول'!I179))*'📋 سجل الأصول'!J179/365*MAX(0,MIN(EOMONTH(DATE(2026,9,1),-1),IF('📋 سجل الأصول'!M179="",DATE(9999,12,31),'📋 سجل الأصول'!M179))-'📋 سجل الأصول'!G179+1))),0))</f>
        <v/>
      </c>
      <c r="P179" s="25" t="str">
        <f>IF('📋 سجل الأصول'!C179="","",IFERROR(MAX(0,MIN(('📋 سجل الأصول'!H179-IF('📋 سجل الأصول'!I179="",0,'📋 سجل الأصول'!I179)),('📋 سجل الأصول'!H179-IF('📋 سجل الأصول'!I179="",0,'📋 سجل الأصول'!I179))*'📋 سجل الأصول'!J179/365*MAX(0,MIN(EOMONTH(DATE(2026,10,1),0),IF('📋 سجل الأصول'!M179="",DATE(9999,12,31),'📋 سجل الأصول'!M179))-'📋 سجل الأصول'!G179+1))-MIN(('📋 سجل الأصول'!H179-IF('📋 سجل الأصول'!I179="",0,'📋 سجل الأصول'!I179)),('📋 سجل الأصول'!H179-IF('📋 سجل الأصول'!I179="",0,'📋 سجل الأصول'!I179))*'📋 سجل الأصول'!J179/365*MAX(0,MIN(EOMONTH(DATE(2026,10,1),-1),IF('📋 سجل الأصول'!M179="",DATE(9999,12,31),'📋 سجل الأصول'!M179))-'📋 سجل الأصول'!G179+1))),0))</f>
        <v/>
      </c>
      <c r="Q179" s="25" t="str">
        <f>IF('📋 سجل الأصول'!C179="","",IFERROR(MAX(0,MIN(('📋 سجل الأصول'!H179-IF('📋 سجل الأصول'!I179="",0,'📋 سجل الأصول'!I179)),('📋 سجل الأصول'!H179-IF('📋 سجل الأصول'!I179="",0,'📋 سجل الأصول'!I179))*'📋 سجل الأصول'!J179/365*MAX(0,MIN(EOMONTH(DATE(2026,11,1),0),IF('📋 سجل الأصول'!M179="",DATE(9999,12,31),'📋 سجل الأصول'!M179))-'📋 سجل الأصول'!G179+1))-MIN(('📋 سجل الأصول'!H179-IF('📋 سجل الأصول'!I179="",0,'📋 سجل الأصول'!I179)),('📋 سجل الأصول'!H179-IF('📋 سجل الأصول'!I179="",0,'📋 سجل الأصول'!I179))*'📋 سجل الأصول'!J179/365*MAX(0,MIN(EOMONTH(DATE(2026,11,1),-1),IF('📋 سجل الأصول'!M179="",DATE(9999,12,31),'📋 سجل الأصول'!M179))-'📋 سجل الأصول'!G179+1))),0))</f>
        <v/>
      </c>
      <c r="R179" s="25" t="str">
        <f>IF('📋 سجل الأصول'!C179="","",IFERROR(MAX(0,MIN(('📋 سجل الأصول'!H179-IF('📋 سجل الأصول'!I179="",0,'📋 سجل الأصول'!I179)),('📋 سجل الأصول'!H179-IF('📋 سجل الأصول'!I179="",0,'📋 سجل الأصول'!I179))*'📋 سجل الأصول'!J179/365*MAX(0,MIN(EOMONTH(DATE(2026,12,1),0),IF('📋 سجل الأصول'!M179="",DATE(9999,12,31),'📋 سجل الأصول'!M179))-'📋 سجل الأصول'!G179+1))-MIN(('📋 سجل الأصول'!H179-IF('📋 سجل الأصول'!I179="",0,'📋 سجل الأصول'!I179)),('📋 سجل الأصول'!H179-IF('📋 سجل الأصول'!I179="",0,'📋 سجل الأصول'!I179))*'📋 سجل الأصول'!J179/365*MAX(0,MIN(EOMONTH(DATE(2026,12,1),-1),IF('📋 سجل الأصول'!M179="",DATE(9999,12,31),'📋 سجل الأصول'!M179))-'📋 سجل الأصول'!G179+1))),0))</f>
        <v/>
      </c>
    </row>
    <row r="180" spans="1:18" ht="24.75" customHeight="1" x14ac:dyDescent="0.25">
      <c r="A180" s="26" t="str">
        <f>IF('📋 سجل الأصول'!C180="","",'📋 سجل الأصول'!A180)</f>
        <v/>
      </c>
      <c r="B180" s="26" t="str">
        <f>IF('📋 سجل الأصول'!C180="","",'📋 سجل الأصول'!B180)</f>
        <v/>
      </c>
      <c r="C180" s="38" t="str">
        <f>IF('📋 سجل الأصول'!C180="","",'📋 سجل الأصول'!C180)</f>
        <v/>
      </c>
      <c r="D180" s="26" t="str">
        <f>IF('📋 سجل الأصول'!C180="","",'📋 سجل الأصول'!E180)</f>
        <v/>
      </c>
      <c r="E180" s="39" t="str">
        <f>IF('📋 سجل الأصول'!C180="","",'📋 سجل الأصول'!G180)</f>
        <v/>
      </c>
      <c r="F180" s="33" t="str">
        <f>IF('📋 سجل الأصول'!C180="","",'📋 سجل الأصول'!H180)</f>
        <v/>
      </c>
      <c r="G180" s="33" t="str">
        <f>IF('📋 سجل الأصول'!C180="","",IFERROR(MAX(0,MIN(('📋 سجل الأصول'!H180-IF('📋 سجل الأصول'!I180="",0,'📋 سجل الأصول'!I180)),('📋 سجل الأصول'!H180-IF('📋 سجل الأصول'!I180="",0,'📋 سجل الأصول'!I180))*'📋 سجل الأصول'!J180/365*MAX(0,MIN(EOMONTH(DATE(2026,1,1),0),IF('📋 سجل الأصول'!M180="",DATE(9999,12,31),'📋 سجل الأصول'!M180))-'📋 سجل الأصول'!G180+1))-MIN(('📋 سجل الأصول'!H180-IF('📋 سجل الأصول'!I180="",0,'📋 سجل الأصول'!I180)),('📋 سجل الأصول'!H180-IF('📋 سجل الأصول'!I180="",0,'📋 سجل الأصول'!I180))*'📋 سجل الأصول'!J180/365*MAX(0,MIN(EOMONTH(DATE(2026,1,1),-1),IF('📋 سجل الأصول'!M180="",DATE(9999,12,31),'📋 سجل الأصول'!M180))-'📋 سجل الأصول'!G180+1))),0))</f>
        <v/>
      </c>
      <c r="H180" s="33" t="str">
        <f>IF('📋 سجل الأصول'!C180="","",IFERROR(MAX(0,MIN(('📋 سجل الأصول'!H180-IF('📋 سجل الأصول'!I180="",0,'📋 سجل الأصول'!I180)),('📋 سجل الأصول'!H180-IF('📋 سجل الأصول'!I180="",0,'📋 سجل الأصول'!I180))*'📋 سجل الأصول'!J180/365*MAX(0,MIN(EOMONTH(DATE(2026,2,1),0),IF('📋 سجل الأصول'!M180="",DATE(9999,12,31),'📋 سجل الأصول'!M180))-'📋 سجل الأصول'!G180+1))-MIN(('📋 سجل الأصول'!H180-IF('📋 سجل الأصول'!I180="",0,'📋 سجل الأصول'!I180)),('📋 سجل الأصول'!H180-IF('📋 سجل الأصول'!I180="",0,'📋 سجل الأصول'!I180))*'📋 سجل الأصول'!J180/365*MAX(0,MIN(EOMONTH(DATE(2026,2,1),-1),IF('📋 سجل الأصول'!M180="",DATE(9999,12,31),'📋 سجل الأصول'!M180))-'📋 سجل الأصول'!G180+1))),0))</f>
        <v/>
      </c>
      <c r="I180" s="33" t="str">
        <f>IF('📋 سجل الأصول'!C180="","",IFERROR(MAX(0,MIN(('📋 سجل الأصول'!H180-IF('📋 سجل الأصول'!I180="",0,'📋 سجل الأصول'!I180)),('📋 سجل الأصول'!H180-IF('📋 سجل الأصول'!I180="",0,'📋 سجل الأصول'!I180))*'📋 سجل الأصول'!J180/365*MAX(0,MIN(EOMONTH(DATE(2026,3,1),0),IF('📋 سجل الأصول'!M180="",DATE(9999,12,31),'📋 سجل الأصول'!M180))-'📋 سجل الأصول'!G180+1))-MIN(('📋 سجل الأصول'!H180-IF('📋 سجل الأصول'!I180="",0,'📋 سجل الأصول'!I180)),('📋 سجل الأصول'!H180-IF('📋 سجل الأصول'!I180="",0,'📋 سجل الأصول'!I180))*'📋 سجل الأصول'!J180/365*MAX(0,MIN(EOMONTH(DATE(2026,3,1),-1),IF('📋 سجل الأصول'!M180="",DATE(9999,12,31),'📋 سجل الأصول'!M180))-'📋 سجل الأصول'!G180+1))),0))</f>
        <v/>
      </c>
      <c r="J180" s="33" t="str">
        <f>IF('📋 سجل الأصول'!C180="","",IFERROR(MAX(0,MIN(('📋 سجل الأصول'!H180-IF('📋 سجل الأصول'!I180="",0,'📋 سجل الأصول'!I180)),('📋 سجل الأصول'!H180-IF('📋 سجل الأصول'!I180="",0,'📋 سجل الأصول'!I180))*'📋 سجل الأصول'!J180/365*MAX(0,MIN(EOMONTH(DATE(2026,4,1),0),IF('📋 سجل الأصول'!M180="",DATE(9999,12,31),'📋 سجل الأصول'!M180))-'📋 سجل الأصول'!G180+1))-MIN(('📋 سجل الأصول'!H180-IF('📋 سجل الأصول'!I180="",0,'📋 سجل الأصول'!I180)),('📋 سجل الأصول'!H180-IF('📋 سجل الأصول'!I180="",0,'📋 سجل الأصول'!I180))*'📋 سجل الأصول'!J180/365*MAX(0,MIN(EOMONTH(DATE(2026,4,1),-1),IF('📋 سجل الأصول'!M180="",DATE(9999,12,31),'📋 سجل الأصول'!M180))-'📋 سجل الأصول'!G180+1))),0))</f>
        <v/>
      </c>
      <c r="K180" s="33" t="str">
        <f>IF('📋 سجل الأصول'!C180="","",IFERROR(MAX(0,MIN(('📋 سجل الأصول'!H180-IF('📋 سجل الأصول'!I180="",0,'📋 سجل الأصول'!I180)),('📋 سجل الأصول'!H180-IF('📋 سجل الأصول'!I180="",0,'📋 سجل الأصول'!I180))*'📋 سجل الأصول'!J180/365*MAX(0,MIN(EOMONTH(DATE(2026,5,1),0),IF('📋 سجل الأصول'!M180="",DATE(9999,12,31),'📋 سجل الأصول'!M180))-'📋 سجل الأصول'!G180+1))-MIN(('📋 سجل الأصول'!H180-IF('📋 سجل الأصول'!I180="",0,'📋 سجل الأصول'!I180)),('📋 سجل الأصول'!H180-IF('📋 سجل الأصول'!I180="",0,'📋 سجل الأصول'!I180))*'📋 سجل الأصول'!J180/365*MAX(0,MIN(EOMONTH(DATE(2026,5,1),-1),IF('📋 سجل الأصول'!M180="",DATE(9999,12,31),'📋 سجل الأصول'!M180))-'📋 سجل الأصول'!G180+1))),0))</f>
        <v/>
      </c>
      <c r="L180" s="33" t="str">
        <f>IF('📋 سجل الأصول'!C180="","",IFERROR(MAX(0,MIN(('📋 سجل الأصول'!H180-IF('📋 سجل الأصول'!I180="",0,'📋 سجل الأصول'!I180)),('📋 سجل الأصول'!H180-IF('📋 سجل الأصول'!I180="",0,'📋 سجل الأصول'!I180))*'📋 سجل الأصول'!J180/365*MAX(0,MIN(EOMONTH(DATE(2026,6,1),0),IF('📋 سجل الأصول'!M180="",DATE(9999,12,31),'📋 سجل الأصول'!M180))-'📋 سجل الأصول'!G180+1))-MIN(('📋 سجل الأصول'!H180-IF('📋 سجل الأصول'!I180="",0,'📋 سجل الأصول'!I180)),('📋 سجل الأصول'!H180-IF('📋 سجل الأصول'!I180="",0,'📋 سجل الأصول'!I180))*'📋 سجل الأصول'!J180/365*MAX(0,MIN(EOMONTH(DATE(2026,6,1),-1),IF('📋 سجل الأصول'!M180="",DATE(9999,12,31),'📋 سجل الأصول'!M180))-'📋 سجل الأصول'!G180+1))),0))</f>
        <v/>
      </c>
      <c r="M180" s="33" t="str">
        <f>IF('📋 سجل الأصول'!C180="","",IFERROR(MAX(0,MIN(('📋 سجل الأصول'!H180-IF('📋 سجل الأصول'!I180="",0,'📋 سجل الأصول'!I180)),('📋 سجل الأصول'!H180-IF('📋 سجل الأصول'!I180="",0,'📋 سجل الأصول'!I180))*'📋 سجل الأصول'!J180/365*MAX(0,MIN(EOMONTH(DATE(2026,7,1),0),IF('📋 سجل الأصول'!M180="",DATE(9999,12,31),'📋 سجل الأصول'!M180))-'📋 سجل الأصول'!G180+1))-MIN(('📋 سجل الأصول'!H180-IF('📋 سجل الأصول'!I180="",0,'📋 سجل الأصول'!I180)),('📋 سجل الأصول'!H180-IF('📋 سجل الأصول'!I180="",0,'📋 سجل الأصول'!I180))*'📋 سجل الأصول'!J180/365*MAX(0,MIN(EOMONTH(DATE(2026,7,1),-1),IF('📋 سجل الأصول'!M180="",DATE(9999,12,31),'📋 سجل الأصول'!M180))-'📋 سجل الأصول'!G180+1))),0))</f>
        <v/>
      </c>
      <c r="N180" s="33" t="str">
        <f>IF('📋 سجل الأصول'!C180="","",IFERROR(MAX(0,MIN(('📋 سجل الأصول'!H180-IF('📋 سجل الأصول'!I180="",0,'📋 سجل الأصول'!I180)),('📋 سجل الأصول'!H180-IF('📋 سجل الأصول'!I180="",0,'📋 سجل الأصول'!I180))*'📋 سجل الأصول'!J180/365*MAX(0,MIN(EOMONTH(DATE(2026,8,1),0),IF('📋 سجل الأصول'!M180="",DATE(9999,12,31),'📋 سجل الأصول'!M180))-'📋 سجل الأصول'!G180+1))-MIN(('📋 سجل الأصول'!H180-IF('📋 سجل الأصول'!I180="",0,'📋 سجل الأصول'!I180)),('📋 سجل الأصول'!H180-IF('📋 سجل الأصول'!I180="",0,'📋 سجل الأصول'!I180))*'📋 سجل الأصول'!J180/365*MAX(0,MIN(EOMONTH(DATE(2026,8,1),-1),IF('📋 سجل الأصول'!M180="",DATE(9999,12,31),'📋 سجل الأصول'!M180))-'📋 سجل الأصول'!G180+1))),0))</f>
        <v/>
      </c>
      <c r="O180" s="33" t="str">
        <f>IF('📋 سجل الأصول'!C180="","",IFERROR(MAX(0,MIN(('📋 سجل الأصول'!H180-IF('📋 سجل الأصول'!I180="",0,'📋 سجل الأصول'!I180)),('📋 سجل الأصول'!H180-IF('📋 سجل الأصول'!I180="",0,'📋 سجل الأصول'!I180))*'📋 سجل الأصول'!J180/365*MAX(0,MIN(EOMONTH(DATE(2026,9,1),0),IF('📋 سجل الأصول'!M180="",DATE(9999,12,31),'📋 سجل الأصول'!M180))-'📋 سجل الأصول'!G180+1))-MIN(('📋 سجل الأصول'!H180-IF('📋 سجل الأصول'!I180="",0,'📋 سجل الأصول'!I180)),('📋 سجل الأصول'!H180-IF('📋 سجل الأصول'!I180="",0,'📋 سجل الأصول'!I180))*'📋 سجل الأصول'!J180/365*MAX(0,MIN(EOMONTH(DATE(2026,9,1),-1),IF('📋 سجل الأصول'!M180="",DATE(9999,12,31),'📋 سجل الأصول'!M180))-'📋 سجل الأصول'!G180+1))),0))</f>
        <v/>
      </c>
      <c r="P180" s="33" t="str">
        <f>IF('📋 سجل الأصول'!C180="","",IFERROR(MAX(0,MIN(('📋 سجل الأصول'!H180-IF('📋 سجل الأصول'!I180="",0,'📋 سجل الأصول'!I180)),('📋 سجل الأصول'!H180-IF('📋 سجل الأصول'!I180="",0,'📋 سجل الأصول'!I180))*'📋 سجل الأصول'!J180/365*MAX(0,MIN(EOMONTH(DATE(2026,10,1),0),IF('📋 سجل الأصول'!M180="",DATE(9999,12,31),'📋 سجل الأصول'!M180))-'📋 سجل الأصول'!G180+1))-MIN(('📋 سجل الأصول'!H180-IF('📋 سجل الأصول'!I180="",0,'📋 سجل الأصول'!I180)),('📋 سجل الأصول'!H180-IF('📋 سجل الأصول'!I180="",0,'📋 سجل الأصول'!I180))*'📋 سجل الأصول'!J180/365*MAX(0,MIN(EOMONTH(DATE(2026,10,1),-1),IF('📋 سجل الأصول'!M180="",DATE(9999,12,31),'📋 سجل الأصول'!M180))-'📋 سجل الأصول'!G180+1))),0))</f>
        <v/>
      </c>
      <c r="Q180" s="33" t="str">
        <f>IF('📋 سجل الأصول'!C180="","",IFERROR(MAX(0,MIN(('📋 سجل الأصول'!H180-IF('📋 سجل الأصول'!I180="",0,'📋 سجل الأصول'!I180)),('📋 سجل الأصول'!H180-IF('📋 سجل الأصول'!I180="",0,'📋 سجل الأصول'!I180))*'📋 سجل الأصول'!J180/365*MAX(0,MIN(EOMONTH(DATE(2026,11,1),0),IF('📋 سجل الأصول'!M180="",DATE(9999,12,31),'📋 سجل الأصول'!M180))-'📋 سجل الأصول'!G180+1))-MIN(('📋 سجل الأصول'!H180-IF('📋 سجل الأصول'!I180="",0,'📋 سجل الأصول'!I180)),('📋 سجل الأصول'!H180-IF('📋 سجل الأصول'!I180="",0,'📋 سجل الأصول'!I180))*'📋 سجل الأصول'!J180/365*MAX(0,MIN(EOMONTH(DATE(2026,11,1),-1),IF('📋 سجل الأصول'!M180="",DATE(9999,12,31),'📋 سجل الأصول'!M180))-'📋 سجل الأصول'!G180+1))),0))</f>
        <v/>
      </c>
      <c r="R180" s="33" t="str">
        <f>IF('📋 سجل الأصول'!C180="","",IFERROR(MAX(0,MIN(('📋 سجل الأصول'!H180-IF('📋 سجل الأصول'!I180="",0,'📋 سجل الأصول'!I180)),('📋 سجل الأصول'!H180-IF('📋 سجل الأصول'!I180="",0,'📋 سجل الأصول'!I180))*'📋 سجل الأصول'!J180/365*MAX(0,MIN(EOMONTH(DATE(2026,12,1),0),IF('📋 سجل الأصول'!M180="",DATE(9999,12,31),'📋 سجل الأصول'!M180))-'📋 سجل الأصول'!G180+1))-MIN(('📋 سجل الأصول'!H180-IF('📋 سجل الأصول'!I180="",0,'📋 سجل الأصول'!I180)),('📋 سجل الأصول'!H180-IF('📋 سجل الأصول'!I180="",0,'📋 سجل الأصول'!I180))*'📋 سجل الأصول'!J180/365*MAX(0,MIN(EOMONTH(DATE(2026,12,1),-1),IF('📋 سجل الأصول'!M180="",DATE(9999,12,31),'📋 سجل الأصول'!M180))-'📋 سجل الأصول'!G180+1))),0))</f>
        <v/>
      </c>
    </row>
    <row r="181" spans="1:18" ht="24.75" customHeight="1" x14ac:dyDescent="0.25">
      <c r="A181" s="18" t="str">
        <f>IF('📋 سجل الأصول'!C181="","",'📋 سجل الأصول'!A181)</f>
        <v/>
      </c>
      <c r="B181" s="18" t="str">
        <f>IF('📋 سجل الأصول'!C181="","",'📋 سجل الأصول'!B181)</f>
        <v/>
      </c>
      <c r="C181" s="36" t="str">
        <f>IF('📋 سجل الأصول'!C181="","",'📋 سجل الأصول'!C181)</f>
        <v/>
      </c>
      <c r="D181" s="18" t="str">
        <f>IF('📋 سجل الأصول'!C181="","",'📋 سجل الأصول'!E181)</f>
        <v/>
      </c>
      <c r="E181" s="37" t="str">
        <f>IF('📋 سجل الأصول'!C181="","",'📋 سجل الأصول'!G181)</f>
        <v/>
      </c>
      <c r="F181" s="25" t="str">
        <f>IF('📋 سجل الأصول'!C181="","",'📋 سجل الأصول'!H181)</f>
        <v/>
      </c>
      <c r="G181" s="25" t="str">
        <f>IF('📋 سجل الأصول'!C181="","",IFERROR(MAX(0,MIN(('📋 سجل الأصول'!H181-IF('📋 سجل الأصول'!I181="",0,'📋 سجل الأصول'!I181)),('📋 سجل الأصول'!H181-IF('📋 سجل الأصول'!I181="",0,'📋 سجل الأصول'!I181))*'📋 سجل الأصول'!J181/365*MAX(0,MIN(EOMONTH(DATE(2026,1,1),0),IF('📋 سجل الأصول'!M181="",DATE(9999,12,31),'📋 سجل الأصول'!M181))-'📋 سجل الأصول'!G181+1))-MIN(('📋 سجل الأصول'!H181-IF('📋 سجل الأصول'!I181="",0,'📋 سجل الأصول'!I181)),('📋 سجل الأصول'!H181-IF('📋 سجل الأصول'!I181="",0,'📋 سجل الأصول'!I181))*'📋 سجل الأصول'!J181/365*MAX(0,MIN(EOMONTH(DATE(2026,1,1),-1),IF('📋 سجل الأصول'!M181="",DATE(9999,12,31),'📋 سجل الأصول'!M181))-'📋 سجل الأصول'!G181+1))),0))</f>
        <v/>
      </c>
      <c r="H181" s="25" t="str">
        <f>IF('📋 سجل الأصول'!C181="","",IFERROR(MAX(0,MIN(('📋 سجل الأصول'!H181-IF('📋 سجل الأصول'!I181="",0,'📋 سجل الأصول'!I181)),('📋 سجل الأصول'!H181-IF('📋 سجل الأصول'!I181="",0,'📋 سجل الأصول'!I181))*'📋 سجل الأصول'!J181/365*MAX(0,MIN(EOMONTH(DATE(2026,2,1),0),IF('📋 سجل الأصول'!M181="",DATE(9999,12,31),'📋 سجل الأصول'!M181))-'📋 سجل الأصول'!G181+1))-MIN(('📋 سجل الأصول'!H181-IF('📋 سجل الأصول'!I181="",0,'📋 سجل الأصول'!I181)),('📋 سجل الأصول'!H181-IF('📋 سجل الأصول'!I181="",0,'📋 سجل الأصول'!I181))*'📋 سجل الأصول'!J181/365*MAX(0,MIN(EOMONTH(DATE(2026,2,1),-1),IF('📋 سجل الأصول'!M181="",DATE(9999,12,31),'📋 سجل الأصول'!M181))-'📋 سجل الأصول'!G181+1))),0))</f>
        <v/>
      </c>
      <c r="I181" s="25" t="str">
        <f>IF('📋 سجل الأصول'!C181="","",IFERROR(MAX(0,MIN(('📋 سجل الأصول'!H181-IF('📋 سجل الأصول'!I181="",0,'📋 سجل الأصول'!I181)),('📋 سجل الأصول'!H181-IF('📋 سجل الأصول'!I181="",0,'📋 سجل الأصول'!I181))*'📋 سجل الأصول'!J181/365*MAX(0,MIN(EOMONTH(DATE(2026,3,1),0),IF('📋 سجل الأصول'!M181="",DATE(9999,12,31),'📋 سجل الأصول'!M181))-'📋 سجل الأصول'!G181+1))-MIN(('📋 سجل الأصول'!H181-IF('📋 سجل الأصول'!I181="",0,'📋 سجل الأصول'!I181)),('📋 سجل الأصول'!H181-IF('📋 سجل الأصول'!I181="",0,'📋 سجل الأصول'!I181))*'📋 سجل الأصول'!J181/365*MAX(0,MIN(EOMONTH(DATE(2026,3,1),-1),IF('📋 سجل الأصول'!M181="",DATE(9999,12,31),'📋 سجل الأصول'!M181))-'📋 سجل الأصول'!G181+1))),0))</f>
        <v/>
      </c>
      <c r="J181" s="25" t="str">
        <f>IF('📋 سجل الأصول'!C181="","",IFERROR(MAX(0,MIN(('📋 سجل الأصول'!H181-IF('📋 سجل الأصول'!I181="",0,'📋 سجل الأصول'!I181)),('📋 سجل الأصول'!H181-IF('📋 سجل الأصول'!I181="",0,'📋 سجل الأصول'!I181))*'📋 سجل الأصول'!J181/365*MAX(0,MIN(EOMONTH(DATE(2026,4,1),0),IF('📋 سجل الأصول'!M181="",DATE(9999,12,31),'📋 سجل الأصول'!M181))-'📋 سجل الأصول'!G181+1))-MIN(('📋 سجل الأصول'!H181-IF('📋 سجل الأصول'!I181="",0,'📋 سجل الأصول'!I181)),('📋 سجل الأصول'!H181-IF('📋 سجل الأصول'!I181="",0,'📋 سجل الأصول'!I181))*'📋 سجل الأصول'!J181/365*MAX(0,MIN(EOMONTH(DATE(2026,4,1),-1),IF('📋 سجل الأصول'!M181="",DATE(9999,12,31),'📋 سجل الأصول'!M181))-'📋 سجل الأصول'!G181+1))),0))</f>
        <v/>
      </c>
      <c r="K181" s="25" t="str">
        <f>IF('📋 سجل الأصول'!C181="","",IFERROR(MAX(0,MIN(('📋 سجل الأصول'!H181-IF('📋 سجل الأصول'!I181="",0,'📋 سجل الأصول'!I181)),('📋 سجل الأصول'!H181-IF('📋 سجل الأصول'!I181="",0,'📋 سجل الأصول'!I181))*'📋 سجل الأصول'!J181/365*MAX(0,MIN(EOMONTH(DATE(2026,5,1),0),IF('📋 سجل الأصول'!M181="",DATE(9999,12,31),'📋 سجل الأصول'!M181))-'📋 سجل الأصول'!G181+1))-MIN(('📋 سجل الأصول'!H181-IF('📋 سجل الأصول'!I181="",0,'📋 سجل الأصول'!I181)),('📋 سجل الأصول'!H181-IF('📋 سجل الأصول'!I181="",0,'📋 سجل الأصول'!I181))*'📋 سجل الأصول'!J181/365*MAX(0,MIN(EOMONTH(DATE(2026,5,1),-1),IF('📋 سجل الأصول'!M181="",DATE(9999,12,31),'📋 سجل الأصول'!M181))-'📋 سجل الأصول'!G181+1))),0))</f>
        <v/>
      </c>
      <c r="L181" s="25" t="str">
        <f>IF('📋 سجل الأصول'!C181="","",IFERROR(MAX(0,MIN(('📋 سجل الأصول'!H181-IF('📋 سجل الأصول'!I181="",0,'📋 سجل الأصول'!I181)),('📋 سجل الأصول'!H181-IF('📋 سجل الأصول'!I181="",0,'📋 سجل الأصول'!I181))*'📋 سجل الأصول'!J181/365*MAX(0,MIN(EOMONTH(DATE(2026,6,1),0),IF('📋 سجل الأصول'!M181="",DATE(9999,12,31),'📋 سجل الأصول'!M181))-'📋 سجل الأصول'!G181+1))-MIN(('📋 سجل الأصول'!H181-IF('📋 سجل الأصول'!I181="",0,'📋 سجل الأصول'!I181)),('📋 سجل الأصول'!H181-IF('📋 سجل الأصول'!I181="",0,'📋 سجل الأصول'!I181))*'📋 سجل الأصول'!J181/365*MAX(0,MIN(EOMONTH(DATE(2026,6,1),-1),IF('📋 سجل الأصول'!M181="",DATE(9999,12,31),'📋 سجل الأصول'!M181))-'📋 سجل الأصول'!G181+1))),0))</f>
        <v/>
      </c>
      <c r="M181" s="25" t="str">
        <f>IF('📋 سجل الأصول'!C181="","",IFERROR(MAX(0,MIN(('📋 سجل الأصول'!H181-IF('📋 سجل الأصول'!I181="",0,'📋 سجل الأصول'!I181)),('📋 سجل الأصول'!H181-IF('📋 سجل الأصول'!I181="",0,'📋 سجل الأصول'!I181))*'📋 سجل الأصول'!J181/365*MAX(0,MIN(EOMONTH(DATE(2026,7,1),0),IF('📋 سجل الأصول'!M181="",DATE(9999,12,31),'📋 سجل الأصول'!M181))-'📋 سجل الأصول'!G181+1))-MIN(('📋 سجل الأصول'!H181-IF('📋 سجل الأصول'!I181="",0,'📋 سجل الأصول'!I181)),('📋 سجل الأصول'!H181-IF('📋 سجل الأصول'!I181="",0,'📋 سجل الأصول'!I181))*'📋 سجل الأصول'!J181/365*MAX(0,MIN(EOMONTH(DATE(2026,7,1),-1),IF('📋 سجل الأصول'!M181="",DATE(9999,12,31),'📋 سجل الأصول'!M181))-'📋 سجل الأصول'!G181+1))),0))</f>
        <v/>
      </c>
      <c r="N181" s="25" t="str">
        <f>IF('📋 سجل الأصول'!C181="","",IFERROR(MAX(0,MIN(('📋 سجل الأصول'!H181-IF('📋 سجل الأصول'!I181="",0,'📋 سجل الأصول'!I181)),('📋 سجل الأصول'!H181-IF('📋 سجل الأصول'!I181="",0,'📋 سجل الأصول'!I181))*'📋 سجل الأصول'!J181/365*MAX(0,MIN(EOMONTH(DATE(2026,8,1),0),IF('📋 سجل الأصول'!M181="",DATE(9999,12,31),'📋 سجل الأصول'!M181))-'📋 سجل الأصول'!G181+1))-MIN(('📋 سجل الأصول'!H181-IF('📋 سجل الأصول'!I181="",0,'📋 سجل الأصول'!I181)),('📋 سجل الأصول'!H181-IF('📋 سجل الأصول'!I181="",0,'📋 سجل الأصول'!I181))*'📋 سجل الأصول'!J181/365*MAX(0,MIN(EOMONTH(DATE(2026,8,1),-1),IF('📋 سجل الأصول'!M181="",DATE(9999,12,31),'📋 سجل الأصول'!M181))-'📋 سجل الأصول'!G181+1))),0))</f>
        <v/>
      </c>
      <c r="O181" s="25" t="str">
        <f>IF('📋 سجل الأصول'!C181="","",IFERROR(MAX(0,MIN(('📋 سجل الأصول'!H181-IF('📋 سجل الأصول'!I181="",0,'📋 سجل الأصول'!I181)),('📋 سجل الأصول'!H181-IF('📋 سجل الأصول'!I181="",0,'📋 سجل الأصول'!I181))*'📋 سجل الأصول'!J181/365*MAX(0,MIN(EOMONTH(DATE(2026,9,1),0),IF('📋 سجل الأصول'!M181="",DATE(9999,12,31),'📋 سجل الأصول'!M181))-'📋 سجل الأصول'!G181+1))-MIN(('📋 سجل الأصول'!H181-IF('📋 سجل الأصول'!I181="",0,'📋 سجل الأصول'!I181)),('📋 سجل الأصول'!H181-IF('📋 سجل الأصول'!I181="",0,'📋 سجل الأصول'!I181))*'📋 سجل الأصول'!J181/365*MAX(0,MIN(EOMONTH(DATE(2026,9,1),-1),IF('📋 سجل الأصول'!M181="",DATE(9999,12,31),'📋 سجل الأصول'!M181))-'📋 سجل الأصول'!G181+1))),0))</f>
        <v/>
      </c>
      <c r="P181" s="25" t="str">
        <f>IF('📋 سجل الأصول'!C181="","",IFERROR(MAX(0,MIN(('📋 سجل الأصول'!H181-IF('📋 سجل الأصول'!I181="",0,'📋 سجل الأصول'!I181)),('📋 سجل الأصول'!H181-IF('📋 سجل الأصول'!I181="",0,'📋 سجل الأصول'!I181))*'📋 سجل الأصول'!J181/365*MAX(0,MIN(EOMONTH(DATE(2026,10,1),0),IF('📋 سجل الأصول'!M181="",DATE(9999,12,31),'📋 سجل الأصول'!M181))-'📋 سجل الأصول'!G181+1))-MIN(('📋 سجل الأصول'!H181-IF('📋 سجل الأصول'!I181="",0,'📋 سجل الأصول'!I181)),('📋 سجل الأصول'!H181-IF('📋 سجل الأصول'!I181="",0,'📋 سجل الأصول'!I181))*'📋 سجل الأصول'!J181/365*MAX(0,MIN(EOMONTH(DATE(2026,10,1),-1),IF('📋 سجل الأصول'!M181="",DATE(9999,12,31),'📋 سجل الأصول'!M181))-'📋 سجل الأصول'!G181+1))),0))</f>
        <v/>
      </c>
      <c r="Q181" s="25" t="str">
        <f>IF('📋 سجل الأصول'!C181="","",IFERROR(MAX(0,MIN(('📋 سجل الأصول'!H181-IF('📋 سجل الأصول'!I181="",0,'📋 سجل الأصول'!I181)),('📋 سجل الأصول'!H181-IF('📋 سجل الأصول'!I181="",0,'📋 سجل الأصول'!I181))*'📋 سجل الأصول'!J181/365*MAX(0,MIN(EOMONTH(DATE(2026,11,1),0),IF('📋 سجل الأصول'!M181="",DATE(9999,12,31),'📋 سجل الأصول'!M181))-'📋 سجل الأصول'!G181+1))-MIN(('📋 سجل الأصول'!H181-IF('📋 سجل الأصول'!I181="",0,'📋 سجل الأصول'!I181)),('📋 سجل الأصول'!H181-IF('📋 سجل الأصول'!I181="",0,'📋 سجل الأصول'!I181))*'📋 سجل الأصول'!J181/365*MAX(0,MIN(EOMONTH(DATE(2026,11,1),-1),IF('📋 سجل الأصول'!M181="",DATE(9999,12,31),'📋 سجل الأصول'!M181))-'📋 سجل الأصول'!G181+1))),0))</f>
        <v/>
      </c>
      <c r="R181" s="25" t="str">
        <f>IF('📋 سجل الأصول'!C181="","",IFERROR(MAX(0,MIN(('📋 سجل الأصول'!H181-IF('📋 سجل الأصول'!I181="",0,'📋 سجل الأصول'!I181)),('📋 سجل الأصول'!H181-IF('📋 سجل الأصول'!I181="",0,'📋 سجل الأصول'!I181))*'📋 سجل الأصول'!J181/365*MAX(0,MIN(EOMONTH(DATE(2026,12,1),0),IF('📋 سجل الأصول'!M181="",DATE(9999,12,31),'📋 سجل الأصول'!M181))-'📋 سجل الأصول'!G181+1))-MIN(('📋 سجل الأصول'!H181-IF('📋 سجل الأصول'!I181="",0,'📋 سجل الأصول'!I181)),('📋 سجل الأصول'!H181-IF('📋 سجل الأصول'!I181="",0,'📋 سجل الأصول'!I181))*'📋 سجل الأصول'!J181/365*MAX(0,MIN(EOMONTH(DATE(2026,12,1),-1),IF('📋 سجل الأصول'!M181="",DATE(9999,12,31),'📋 سجل الأصول'!M181))-'📋 سجل الأصول'!G181+1))),0))</f>
        <v/>
      </c>
    </row>
    <row r="182" spans="1:18" ht="24.75" customHeight="1" x14ac:dyDescent="0.25">
      <c r="A182" s="26" t="str">
        <f>IF('📋 سجل الأصول'!C182="","",'📋 سجل الأصول'!A182)</f>
        <v/>
      </c>
      <c r="B182" s="26" t="str">
        <f>IF('📋 سجل الأصول'!C182="","",'📋 سجل الأصول'!B182)</f>
        <v/>
      </c>
      <c r="C182" s="38" t="str">
        <f>IF('📋 سجل الأصول'!C182="","",'📋 سجل الأصول'!C182)</f>
        <v/>
      </c>
      <c r="D182" s="26" t="str">
        <f>IF('📋 سجل الأصول'!C182="","",'📋 سجل الأصول'!E182)</f>
        <v/>
      </c>
      <c r="E182" s="39" t="str">
        <f>IF('📋 سجل الأصول'!C182="","",'📋 سجل الأصول'!G182)</f>
        <v/>
      </c>
      <c r="F182" s="33" t="str">
        <f>IF('📋 سجل الأصول'!C182="","",'📋 سجل الأصول'!H182)</f>
        <v/>
      </c>
      <c r="G182" s="33" t="str">
        <f>IF('📋 سجل الأصول'!C182="","",IFERROR(MAX(0,MIN(('📋 سجل الأصول'!H182-IF('📋 سجل الأصول'!I182="",0,'📋 سجل الأصول'!I182)),('📋 سجل الأصول'!H182-IF('📋 سجل الأصول'!I182="",0,'📋 سجل الأصول'!I182))*'📋 سجل الأصول'!J182/365*MAX(0,MIN(EOMONTH(DATE(2026,1,1),0),IF('📋 سجل الأصول'!M182="",DATE(9999,12,31),'📋 سجل الأصول'!M182))-'📋 سجل الأصول'!G182+1))-MIN(('📋 سجل الأصول'!H182-IF('📋 سجل الأصول'!I182="",0,'📋 سجل الأصول'!I182)),('📋 سجل الأصول'!H182-IF('📋 سجل الأصول'!I182="",0,'📋 سجل الأصول'!I182))*'📋 سجل الأصول'!J182/365*MAX(0,MIN(EOMONTH(DATE(2026,1,1),-1),IF('📋 سجل الأصول'!M182="",DATE(9999,12,31),'📋 سجل الأصول'!M182))-'📋 سجل الأصول'!G182+1))),0))</f>
        <v/>
      </c>
      <c r="H182" s="33" t="str">
        <f>IF('📋 سجل الأصول'!C182="","",IFERROR(MAX(0,MIN(('📋 سجل الأصول'!H182-IF('📋 سجل الأصول'!I182="",0,'📋 سجل الأصول'!I182)),('📋 سجل الأصول'!H182-IF('📋 سجل الأصول'!I182="",0,'📋 سجل الأصول'!I182))*'📋 سجل الأصول'!J182/365*MAX(0,MIN(EOMONTH(DATE(2026,2,1),0),IF('📋 سجل الأصول'!M182="",DATE(9999,12,31),'📋 سجل الأصول'!M182))-'📋 سجل الأصول'!G182+1))-MIN(('📋 سجل الأصول'!H182-IF('📋 سجل الأصول'!I182="",0,'📋 سجل الأصول'!I182)),('📋 سجل الأصول'!H182-IF('📋 سجل الأصول'!I182="",0,'📋 سجل الأصول'!I182))*'📋 سجل الأصول'!J182/365*MAX(0,MIN(EOMONTH(DATE(2026,2,1),-1),IF('📋 سجل الأصول'!M182="",DATE(9999,12,31),'📋 سجل الأصول'!M182))-'📋 سجل الأصول'!G182+1))),0))</f>
        <v/>
      </c>
      <c r="I182" s="33" t="str">
        <f>IF('📋 سجل الأصول'!C182="","",IFERROR(MAX(0,MIN(('📋 سجل الأصول'!H182-IF('📋 سجل الأصول'!I182="",0,'📋 سجل الأصول'!I182)),('📋 سجل الأصول'!H182-IF('📋 سجل الأصول'!I182="",0,'📋 سجل الأصول'!I182))*'📋 سجل الأصول'!J182/365*MAX(0,MIN(EOMONTH(DATE(2026,3,1),0),IF('📋 سجل الأصول'!M182="",DATE(9999,12,31),'📋 سجل الأصول'!M182))-'📋 سجل الأصول'!G182+1))-MIN(('📋 سجل الأصول'!H182-IF('📋 سجل الأصول'!I182="",0,'📋 سجل الأصول'!I182)),('📋 سجل الأصول'!H182-IF('📋 سجل الأصول'!I182="",0,'📋 سجل الأصول'!I182))*'📋 سجل الأصول'!J182/365*MAX(0,MIN(EOMONTH(DATE(2026,3,1),-1),IF('📋 سجل الأصول'!M182="",DATE(9999,12,31),'📋 سجل الأصول'!M182))-'📋 سجل الأصول'!G182+1))),0))</f>
        <v/>
      </c>
      <c r="J182" s="33" t="str">
        <f>IF('📋 سجل الأصول'!C182="","",IFERROR(MAX(0,MIN(('📋 سجل الأصول'!H182-IF('📋 سجل الأصول'!I182="",0,'📋 سجل الأصول'!I182)),('📋 سجل الأصول'!H182-IF('📋 سجل الأصول'!I182="",0,'📋 سجل الأصول'!I182))*'📋 سجل الأصول'!J182/365*MAX(0,MIN(EOMONTH(DATE(2026,4,1),0),IF('📋 سجل الأصول'!M182="",DATE(9999,12,31),'📋 سجل الأصول'!M182))-'📋 سجل الأصول'!G182+1))-MIN(('📋 سجل الأصول'!H182-IF('📋 سجل الأصول'!I182="",0,'📋 سجل الأصول'!I182)),('📋 سجل الأصول'!H182-IF('📋 سجل الأصول'!I182="",0,'📋 سجل الأصول'!I182))*'📋 سجل الأصول'!J182/365*MAX(0,MIN(EOMONTH(DATE(2026,4,1),-1),IF('📋 سجل الأصول'!M182="",DATE(9999,12,31),'📋 سجل الأصول'!M182))-'📋 سجل الأصول'!G182+1))),0))</f>
        <v/>
      </c>
      <c r="K182" s="33" t="str">
        <f>IF('📋 سجل الأصول'!C182="","",IFERROR(MAX(0,MIN(('📋 سجل الأصول'!H182-IF('📋 سجل الأصول'!I182="",0,'📋 سجل الأصول'!I182)),('📋 سجل الأصول'!H182-IF('📋 سجل الأصول'!I182="",0,'📋 سجل الأصول'!I182))*'📋 سجل الأصول'!J182/365*MAX(0,MIN(EOMONTH(DATE(2026,5,1),0),IF('📋 سجل الأصول'!M182="",DATE(9999,12,31),'📋 سجل الأصول'!M182))-'📋 سجل الأصول'!G182+1))-MIN(('📋 سجل الأصول'!H182-IF('📋 سجل الأصول'!I182="",0,'📋 سجل الأصول'!I182)),('📋 سجل الأصول'!H182-IF('📋 سجل الأصول'!I182="",0,'📋 سجل الأصول'!I182))*'📋 سجل الأصول'!J182/365*MAX(0,MIN(EOMONTH(DATE(2026,5,1),-1),IF('📋 سجل الأصول'!M182="",DATE(9999,12,31),'📋 سجل الأصول'!M182))-'📋 سجل الأصول'!G182+1))),0))</f>
        <v/>
      </c>
      <c r="L182" s="33" t="str">
        <f>IF('📋 سجل الأصول'!C182="","",IFERROR(MAX(0,MIN(('📋 سجل الأصول'!H182-IF('📋 سجل الأصول'!I182="",0,'📋 سجل الأصول'!I182)),('📋 سجل الأصول'!H182-IF('📋 سجل الأصول'!I182="",0,'📋 سجل الأصول'!I182))*'📋 سجل الأصول'!J182/365*MAX(0,MIN(EOMONTH(DATE(2026,6,1),0),IF('📋 سجل الأصول'!M182="",DATE(9999,12,31),'📋 سجل الأصول'!M182))-'📋 سجل الأصول'!G182+1))-MIN(('📋 سجل الأصول'!H182-IF('📋 سجل الأصول'!I182="",0,'📋 سجل الأصول'!I182)),('📋 سجل الأصول'!H182-IF('📋 سجل الأصول'!I182="",0,'📋 سجل الأصول'!I182))*'📋 سجل الأصول'!J182/365*MAX(0,MIN(EOMONTH(DATE(2026,6,1),-1),IF('📋 سجل الأصول'!M182="",DATE(9999,12,31),'📋 سجل الأصول'!M182))-'📋 سجل الأصول'!G182+1))),0))</f>
        <v/>
      </c>
      <c r="M182" s="33" t="str">
        <f>IF('📋 سجل الأصول'!C182="","",IFERROR(MAX(0,MIN(('📋 سجل الأصول'!H182-IF('📋 سجل الأصول'!I182="",0,'📋 سجل الأصول'!I182)),('📋 سجل الأصول'!H182-IF('📋 سجل الأصول'!I182="",0,'📋 سجل الأصول'!I182))*'📋 سجل الأصول'!J182/365*MAX(0,MIN(EOMONTH(DATE(2026,7,1),0),IF('📋 سجل الأصول'!M182="",DATE(9999,12,31),'📋 سجل الأصول'!M182))-'📋 سجل الأصول'!G182+1))-MIN(('📋 سجل الأصول'!H182-IF('📋 سجل الأصول'!I182="",0,'📋 سجل الأصول'!I182)),('📋 سجل الأصول'!H182-IF('📋 سجل الأصول'!I182="",0,'📋 سجل الأصول'!I182))*'📋 سجل الأصول'!J182/365*MAX(0,MIN(EOMONTH(DATE(2026,7,1),-1),IF('📋 سجل الأصول'!M182="",DATE(9999,12,31),'📋 سجل الأصول'!M182))-'📋 سجل الأصول'!G182+1))),0))</f>
        <v/>
      </c>
      <c r="N182" s="33" t="str">
        <f>IF('📋 سجل الأصول'!C182="","",IFERROR(MAX(0,MIN(('📋 سجل الأصول'!H182-IF('📋 سجل الأصول'!I182="",0,'📋 سجل الأصول'!I182)),('📋 سجل الأصول'!H182-IF('📋 سجل الأصول'!I182="",0,'📋 سجل الأصول'!I182))*'📋 سجل الأصول'!J182/365*MAX(0,MIN(EOMONTH(DATE(2026,8,1),0),IF('📋 سجل الأصول'!M182="",DATE(9999,12,31),'📋 سجل الأصول'!M182))-'📋 سجل الأصول'!G182+1))-MIN(('📋 سجل الأصول'!H182-IF('📋 سجل الأصول'!I182="",0,'📋 سجل الأصول'!I182)),('📋 سجل الأصول'!H182-IF('📋 سجل الأصول'!I182="",0,'📋 سجل الأصول'!I182))*'📋 سجل الأصول'!J182/365*MAX(0,MIN(EOMONTH(DATE(2026,8,1),-1),IF('📋 سجل الأصول'!M182="",DATE(9999,12,31),'📋 سجل الأصول'!M182))-'📋 سجل الأصول'!G182+1))),0))</f>
        <v/>
      </c>
      <c r="O182" s="33" t="str">
        <f>IF('📋 سجل الأصول'!C182="","",IFERROR(MAX(0,MIN(('📋 سجل الأصول'!H182-IF('📋 سجل الأصول'!I182="",0,'📋 سجل الأصول'!I182)),('📋 سجل الأصول'!H182-IF('📋 سجل الأصول'!I182="",0,'📋 سجل الأصول'!I182))*'📋 سجل الأصول'!J182/365*MAX(0,MIN(EOMONTH(DATE(2026,9,1),0),IF('📋 سجل الأصول'!M182="",DATE(9999,12,31),'📋 سجل الأصول'!M182))-'📋 سجل الأصول'!G182+1))-MIN(('📋 سجل الأصول'!H182-IF('📋 سجل الأصول'!I182="",0,'📋 سجل الأصول'!I182)),('📋 سجل الأصول'!H182-IF('📋 سجل الأصول'!I182="",0,'📋 سجل الأصول'!I182))*'📋 سجل الأصول'!J182/365*MAX(0,MIN(EOMONTH(DATE(2026,9,1),-1),IF('📋 سجل الأصول'!M182="",DATE(9999,12,31),'📋 سجل الأصول'!M182))-'📋 سجل الأصول'!G182+1))),0))</f>
        <v/>
      </c>
      <c r="P182" s="33" t="str">
        <f>IF('📋 سجل الأصول'!C182="","",IFERROR(MAX(0,MIN(('📋 سجل الأصول'!H182-IF('📋 سجل الأصول'!I182="",0,'📋 سجل الأصول'!I182)),('📋 سجل الأصول'!H182-IF('📋 سجل الأصول'!I182="",0,'📋 سجل الأصول'!I182))*'📋 سجل الأصول'!J182/365*MAX(0,MIN(EOMONTH(DATE(2026,10,1),0),IF('📋 سجل الأصول'!M182="",DATE(9999,12,31),'📋 سجل الأصول'!M182))-'📋 سجل الأصول'!G182+1))-MIN(('📋 سجل الأصول'!H182-IF('📋 سجل الأصول'!I182="",0,'📋 سجل الأصول'!I182)),('📋 سجل الأصول'!H182-IF('📋 سجل الأصول'!I182="",0,'📋 سجل الأصول'!I182))*'📋 سجل الأصول'!J182/365*MAX(0,MIN(EOMONTH(DATE(2026,10,1),-1),IF('📋 سجل الأصول'!M182="",DATE(9999,12,31),'📋 سجل الأصول'!M182))-'📋 سجل الأصول'!G182+1))),0))</f>
        <v/>
      </c>
      <c r="Q182" s="33" t="str">
        <f>IF('📋 سجل الأصول'!C182="","",IFERROR(MAX(0,MIN(('📋 سجل الأصول'!H182-IF('📋 سجل الأصول'!I182="",0,'📋 سجل الأصول'!I182)),('📋 سجل الأصول'!H182-IF('📋 سجل الأصول'!I182="",0,'📋 سجل الأصول'!I182))*'📋 سجل الأصول'!J182/365*MAX(0,MIN(EOMONTH(DATE(2026,11,1),0),IF('📋 سجل الأصول'!M182="",DATE(9999,12,31),'📋 سجل الأصول'!M182))-'📋 سجل الأصول'!G182+1))-MIN(('📋 سجل الأصول'!H182-IF('📋 سجل الأصول'!I182="",0,'📋 سجل الأصول'!I182)),('📋 سجل الأصول'!H182-IF('📋 سجل الأصول'!I182="",0,'📋 سجل الأصول'!I182))*'📋 سجل الأصول'!J182/365*MAX(0,MIN(EOMONTH(DATE(2026,11,1),-1),IF('📋 سجل الأصول'!M182="",DATE(9999,12,31),'📋 سجل الأصول'!M182))-'📋 سجل الأصول'!G182+1))),0))</f>
        <v/>
      </c>
      <c r="R182" s="33" t="str">
        <f>IF('📋 سجل الأصول'!C182="","",IFERROR(MAX(0,MIN(('📋 سجل الأصول'!H182-IF('📋 سجل الأصول'!I182="",0,'📋 سجل الأصول'!I182)),('📋 سجل الأصول'!H182-IF('📋 سجل الأصول'!I182="",0,'📋 سجل الأصول'!I182))*'📋 سجل الأصول'!J182/365*MAX(0,MIN(EOMONTH(DATE(2026,12,1),0),IF('📋 سجل الأصول'!M182="",DATE(9999,12,31),'📋 سجل الأصول'!M182))-'📋 سجل الأصول'!G182+1))-MIN(('📋 سجل الأصول'!H182-IF('📋 سجل الأصول'!I182="",0,'📋 سجل الأصول'!I182)),('📋 سجل الأصول'!H182-IF('📋 سجل الأصول'!I182="",0,'📋 سجل الأصول'!I182))*'📋 سجل الأصول'!J182/365*MAX(0,MIN(EOMONTH(DATE(2026,12,1),-1),IF('📋 سجل الأصول'!M182="",DATE(9999,12,31),'📋 سجل الأصول'!M182))-'📋 سجل الأصول'!G182+1))),0))</f>
        <v/>
      </c>
    </row>
    <row r="183" spans="1:18" ht="24.75" customHeight="1" x14ac:dyDescent="0.25">
      <c r="A183" s="18" t="str">
        <f>IF('📋 سجل الأصول'!C183="","",'📋 سجل الأصول'!A183)</f>
        <v/>
      </c>
      <c r="B183" s="18" t="str">
        <f>IF('📋 سجل الأصول'!C183="","",'📋 سجل الأصول'!B183)</f>
        <v/>
      </c>
      <c r="C183" s="36" t="str">
        <f>IF('📋 سجل الأصول'!C183="","",'📋 سجل الأصول'!C183)</f>
        <v/>
      </c>
      <c r="D183" s="18" t="str">
        <f>IF('📋 سجل الأصول'!C183="","",'📋 سجل الأصول'!E183)</f>
        <v/>
      </c>
      <c r="E183" s="37" t="str">
        <f>IF('📋 سجل الأصول'!C183="","",'📋 سجل الأصول'!G183)</f>
        <v/>
      </c>
      <c r="F183" s="25" t="str">
        <f>IF('📋 سجل الأصول'!C183="","",'📋 سجل الأصول'!H183)</f>
        <v/>
      </c>
      <c r="G183" s="25" t="str">
        <f>IF('📋 سجل الأصول'!C183="","",IFERROR(MAX(0,MIN(('📋 سجل الأصول'!H183-IF('📋 سجل الأصول'!I183="",0,'📋 سجل الأصول'!I183)),('📋 سجل الأصول'!H183-IF('📋 سجل الأصول'!I183="",0,'📋 سجل الأصول'!I183))*'📋 سجل الأصول'!J183/365*MAX(0,MIN(EOMONTH(DATE(2026,1,1),0),IF('📋 سجل الأصول'!M183="",DATE(9999,12,31),'📋 سجل الأصول'!M183))-'📋 سجل الأصول'!G183+1))-MIN(('📋 سجل الأصول'!H183-IF('📋 سجل الأصول'!I183="",0,'📋 سجل الأصول'!I183)),('📋 سجل الأصول'!H183-IF('📋 سجل الأصول'!I183="",0,'📋 سجل الأصول'!I183))*'📋 سجل الأصول'!J183/365*MAX(0,MIN(EOMONTH(DATE(2026,1,1),-1),IF('📋 سجل الأصول'!M183="",DATE(9999,12,31),'📋 سجل الأصول'!M183))-'📋 سجل الأصول'!G183+1))),0))</f>
        <v/>
      </c>
      <c r="H183" s="25" t="str">
        <f>IF('📋 سجل الأصول'!C183="","",IFERROR(MAX(0,MIN(('📋 سجل الأصول'!H183-IF('📋 سجل الأصول'!I183="",0,'📋 سجل الأصول'!I183)),('📋 سجل الأصول'!H183-IF('📋 سجل الأصول'!I183="",0,'📋 سجل الأصول'!I183))*'📋 سجل الأصول'!J183/365*MAX(0,MIN(EOMONTH(DATE(2026,2,1),0),IF('📋 سجل الأصول'!M183="",DATE(9999,12,31),'📋 سجل الأصول'!M183))-'📋 سجل الأصول'!G183+1))-MIN(('📋 سجل الأصول'!H183-IF('📋 سجل الأصول'!I183="",0,'📋 سجل الأصول'!I183)),('📋 سجل الأصول'!H183-IF('📋 سجل الأصول'!I183="",0,'📋 سجل الأصول'!I183))*'📋 سجل الأصول'!J183/365*MAX(0,MIN(EOMONTH(DATE(2026,2,1),-1),IF('📋 سجل الأصول'!M183="",DATE(9999,12,31),'📋 سجل الأصول'!M183))-'📋 سجل الأصول'!G183+1))),0))</f>
        <v/>
      </c>
      <c r="I183" s="25" t="str">
        <f>IF('📋 سجل الأصول'!C183="","",IFERROR(MAX(0,MIN(('📋 سجل الأصول'!H183-IF('📋 سجل الأصول'!I183="",0,'📋 سجل الأصول'!I183)),('📋 سجل الأصول'!H183-IF('📋 سجل الأصول'!I183="",0,'📋 سجل الأصول'!I183))*'📋 سجل الأصول'!J183/365*MAX(0,MIN(EOMONTH(DATE(2026,3,1),0),IF('📋 سجل الأصول'!M183="",DATE(9999,12,31),'📋 سجل الأصول'!M183))-'📋 سجل الأصول'!G183+1))-MIN(('📋 سجل الأصول'!H183-IF('📋 سجل الأصول'!I183="",0,'📋 سجل الأصول'!I183)),('📋 سجل الأصول'!H183-IF('📋 سجل الأصول'!I183="",0,'📋 سجل الأصول'!I183))*'📋 سجل الأصول'!J183/365*MAX(0,MIN(EOMONTH(DATE(2026,3,1),-1),IF('📋 سجل الأصول'!M183="",DATE(9999,12,31),'📋 سجل الأصول'!M183))-'📋 سجل الأصول'!G183+1))),0))</f>
        <v/>
      </c>
      <c r="J183" s="25" t="str">
        <f>IF('📋 سجل الأصول'!C183="","",IFERROR(MAX(0,MIN(('📋 سجل الأصول'!H183-IF('📋 سجل الأصول'!I183="",0,'📋 سجل الأصول'!I183)),('📋 سجل الأصول'!H183-IF('📋 سجل الأصول'!I183="",0,'📋 سجل الأصول'!I183))*'📋 سجل الأصول'!J183/365*MAX(0,MIN(EOMONTH(DATE(2026,4,1),0),IF('📋 سجل الأصول'!M183="",DATE(9999,12,31),'📋 سجل الأصول'!M183))-'📋 سجل الأصول'!G183+1))-MIN(('📋 سجل الأصول'!H183-IF('📋 سجل الأصول'!I183="",0,'📋 سجل الأصول'!I183)),('📋 سجل الأصول'!H183-IF('📋 سجل الأصول'!I183="",0,'📋 سجل الأصول'!I183))*'📋 سجل الأصول'!J183/365*MAX(0,MIN(EOMONTH(DATE(2026,4,1),-1),IF('📋 سجل الأصول'!M183="",DATE(9999,12,31),'📋 سجل الأصول'!M183))-'📋 سجل الأصول'!G183+1))),0))</f>
        <v/>
      </c>
      <c r="K183" s="25" t="str">
        <f>IF('📋 سجل الأصول'!C183="","",IFERROR(MAX(0,MIN(('📋 سجل الأصول'!H183-IF('📋 سجل الأصول'!I183="",0,'📋 سجل الأصول'!I183)),('📋 سجل الأصول'!H183-IF('📋 سجل الأصول'!I183="",0,'📋 سجل الأصول'!I183))*'📋 سجل الأصول'!J183/365*MAX(0,MIN(EOMONTH(DATE(2026,5,1),0),IF('📋 سجل الأصول'!M183="",DATE(9999,12,31),'📋 سجل الأصول'!M183))-'📋 سجل الأصول'!G183+1))-MIN(('📋 سجل الأصول'!H183-IF('📋 سجل الأصول'!I183="",0,'📋 سجل الأصول'!I183)),('📋 سجل الأصول'!H183-IF('📋 سجل الأصول'!I183="",0,'📋 سجل الأصول'!I183))*'📋 سجل الأصول'!J183/365*MAX(0,MIN(EOMONTH(DATE(2026,5,1),-1),IF('📋 سجل الأصول'!M183="",DATE(9999,12,31),'📋 سجل الأصول'!M183))-'📋 سجل الأصول'!G183+1))),0))</f>
        <v/>
      </c>
      <c r="L183" s="25" t="str">
        <f>IF('📋 سجل الأصول'!C183="","",IFERROR(MAX(0,MIN(('📋 سجل الأصول'!H183-IF('📋 سجل الأصول'!I183="",0,'📋 سجل الأصول'!I183)),('📋 سجل الأصول'!H183-IF('📋 سجل الأصول'!I183="",0,'📋 سجل الأصول'!I183))*'📋 سجل الأصول'!J183/365*MAX(0,MIN(EOMONTH(DATE(2026,6,1),0),IF('📋 سجل الأصول'!M183="",DATE(9999,12,31),'📋 سجل الأصول'!M183))-'📋 سجل الأصول'!G183+1))-MIN(('📋 سجل الأصول'!H183-IF('📋 سجل الأصول'!I183="",0,'📋 سجل الأصول'!I183)),('📋 سجل الأصول'!H183-IF('📋 سجل الأصول'!I183="",0,'📋 سجل الأصول'!I183))*'📋 سجل الأصول'!J183/365*MAX(0,MIN(EOMONTH(DATE(2026,6,1),-1),IF('📋 سجل الأصول'!M183="",DATE(9999,12,31),'📋 سجل الأصول'!M183))-'📋 سجل الأصول'!G183+1))),0))</f>
        <v/>
      </c>
      <c r="M183" s="25" t="str">
        <f>IF('📋 سجل الأصول'!C183="","",IFERROR(MAX(0,MIN(('📋 سجل الأصول'!H183-IF('📋 سجل الأصول'!I183="",0,'📋 سجل الأصول'!I183)),('📋 سجل الأصول'!H183-IF('📋 سجل الأصول'!I183="",0,'📋 سجل الأصول'!I183))*'📋 سجل الأصول'!J183/365*MAX(0,MIN(EOMONTH(DATE(2026,7,1),0),IF('📋 سجل الأصول'!M183="",DATE(9999,12,31),'📋 سجل الأصول'!M183))-'📋 سجل الأصول'!G183+1))-MIN(('📋 سجل الأصول'!H183-IF('📋 سجل الأصول'!I183="",0,'📋 سجل الأصول'!I183)),('📋 سجل الأصول'!H183-IF('📋 سجل الأصول'!I183="",0,'📋 سجل الأصول'!I183))*'📋 سجل الأصول'!J183/365*MAX(0,MIN(EOMONTH(DATE(2026,7,1),-1),IF('📋 سجل الأصول'!M183="",DATE(9999,12,31),'📋 سجل الأصول'!M183))-'📋 سجل الأصول'!G183+1))),0))</f>
        <v/>
      </c>
      <c r="N183" s="25" t="str">
        <f>IF('📋 سجل الأصول'!C183="","",IFERROR(MAX(0,MIN(('📋 سجل الأصول'!H183-IF('📋 سجل الأصول'!I183="",0,'📋 سجل الأصول'!I183)),('📋 سجل الأصول'!H183-IF('📋 سجل الأصول'!I183="",0,'📋 سجل الأصول'!I183))*'📋 سجل الأصول'!J183/365*MAX(0,MIN(EOMONTH(DATE(2026,8,1),0),IF('📋 سجل الأصول'!M183="",DATE(9999,12,31),'📋 سجل الأصول'!M183))-'📋 سجل الأصول'!G183+1))-MIN(('📋 سجل الأصول'!H183-IF('📋 سجل الأصول'!I183="",0,'📋 سجل الأصول'!I183)),('📋 سجل الأصول'!H183-IF('📋 سجل الأصول'!I183="",0,'📋 سجل الأصول'!I183))*'📋 سجل الأصول'!J183/365*MAX(0,MIN(EOMONTH(DATE(2026,8,1),-1),IF('📋 سجل الأصول'!M183="",DATE(9999,12,31),'📋 سجل الأصول'!M183))-'📋 سجل الأصول'!G183+1))),0))</f>
        <v/>
      </c>
      <c r="O183" s="25" t="str">
        <f>IF('📋 سجل الأصول'!C183="","",IFERROR(MAX(0,MIN(('📋 سجل الأصول'!H183-IF('📋 سجل الأصول'!I183="",0,'📋 سجل الأصول'!I183)),('📋 سجل الأصول'!H183-IF('📋 سجل الأصول'!I183="",0,'📋 سجل الأصول'!I183))*'📋 سجل الأصول'!J183/365*MAX(0,MIN(EOMONTH(DATE(2026,9,1),0),IF('📋 سجل الأصول'!M183="",DATE(9999,12,31),'📋 سجل الأصول'!M183))-'📋 سجل الأصول'!G183+1))-MIN(('📋 سجل الأصول'!H183-IF('📋 سجل الأصول'!I183="",0,'📋 سجل الأصول'!I183)),('📋 سجل الأصول'!H183-IF('📋 سجل الأصول'!I183="",0,'📋 سجل الأصول'!I183))*'📋 سجل الأصول'!J183/365*MAX(0,MIN(EOMONTH(DATE(2026,9,1),-1),IF('📋 سجل الأصول'!M183="",DATE(9999,12,31),'📋 سجل الأصول'!M183))-'📋 سجل الأصول'!G183+1))),0))</f>
        <v/>
      </c>
      <c r="P183" s="25" t="str">
        <f>IF('📋 سجل الأصول'!C183="","",IFERROR(MAX(0,MIN(('📋 سجل الأصول'!H183-IF('📋 سجل الأصول'!I183="",0,'📋 سجل الأصول'!I183)),('📋 سجل الأصول'!H183-IF('📋 سجل الأصول'!I183="",0,'📋 سجل الأصول'!I183))*'📋 سجل الأصول'!J183/365*MAX(0,MIN(EOMONTH(DATE(2026,10,1),0),IF('📋 سجل الأصول'!M183="",DATE(9999,12,31),'📋 سجل الأصول'!M183))-'📋 سجل الأصول'!G183+1))-MIN(('📋 سجل الأصول'!H183-IF('📋 سجل الأصول'!I183="",0,'📋 سجل الأصول'!I183)),('📋 سجل الأصول'!H183-IF('📋 سجل الأصول'!I183="",0,'📋 سجل الأصول'!I183))*'📋 سجل الأصول'!J183/365*MAX(0,MIN(EOMONTH(DATE(2026,10,1),-1),IF('📋 سجل الأصول'!M183="",DATE(9999,12,31),'📋 سجل الأصول'!M183))-'📋 سجل الأصول'!G183+1))),0))</f>
        <v/>
      </c>
      <c r="Q183" s="25" t="str">
        <f>IF('📋 سجل الأصول'!C183="","",IFERROR(MAX(0,MIN(('📋 سجل الأصول'!H183-IF('📋 سجل الأصول'!I183="",0,'📋 سجل الأصول'!I183)),('📋 سجل الأصول'!H183-IF('📋 سجل الأصول'!I183="",0,'📋 سجل الأصول'!I183))*'📋 سجل الأصول'!J183/365*MAX(0,MIN(EOMONTH(DATE(2026,11,1),0),IF('📋 سجل الأصول'!M183="",DATE(9999,12,31),'📋 سجل الأصول'!M183))-'📋 سجل الأصول'!G183+1))-MIN(('📋 سجل الأصول'!H183-IF('📋 سجل الأصول'!I183="",0,'📋 سجل الأصول'!I183)),('📋 سجل الأصول'!H183-IF('📋 سجل الأصول'!I183="",0,'📋 سجل الأصول'!I183))*'📋 سجل الأصول'!J183/365*MAX(0,MIN(EOMONTH(DATE(2026,11,1),-1),IF('📋 سجل الأصول'!M183="",DATE(9999,12,31),'📋 سجل الأصول'!M183))-'📋 سجل الأصول'!G183+1))),0))</f>
        <v/>
      </c>
      <c r="R183" s="25" t="str">
        <f>IF('📋 سجل الأصول'!C183="","",IFERROR(MAX(0,MIN(('📋 سجل الأصول'!H183-IF('📋 سجل الأصول'!I183="",0,'📋 سجل الأصول'!I183)),('📋 سجل الأصول'!H183-IF('📋 سجل الأصول'!I183="",0,'📋 سجل الأصول'!I183))*'📋 سجل الأصول'!J183/365*MAX(0,MIN(EOMONTH(DATE(2026,12,1),0),IF('📋 سجل الأصول'!M183="",DATE(9999,12,31),'📋 سجل الأصول'!M183))-'📋 سجل الأصول'!G183+1))-MIN(('📋 سجل الأصول'!H183-IF('📋 سجل الأصول'!I183="",0,'📋 سجل الأصول'!I183)),('📋 سجل الأصول'!H183-IF('📋 سجل الأصول'!I183="",0,'📋 سجل الأصول'!I183))*'📋 سجل الأصول'!J183/365*MAX(0,MIN(EOMONTH(DATE(2026,12,1),-1),IF('📋 سجل الأصول'!M183="",DATE(9999,12,31),'📋 سجل الأصول'!M183))-'📋 سجل الأصول'!G183+1))),0))</f>
        <v/>
      </c>
    </row>
    <row r="184" spans="1:18" ht="24.75" customHeight="1" x14ac:dyDescent="0.25">
      <c r="A184" s="26" t="str">
        <f>IF('📋 سجل الأصول'!C184="","",'📋 سجل الأصول'!A184)</f>
        <v/>
      </c>
      <c r="B184" s="26" t="str">
        <f>IF('📋 سجل الأصول'!C184="","",'📋 سجل الأصول'!B184)</f>
        <v/>
      </c>
      <c r="C184" s="38" t="str">
        <f>IF('📋 سجل الأصول'!C184="","",'📋 سجل الأصول'!C184)</f>
        <v/>
      </c>
      <c r="D184" s="26" t="str">
        <f>IF('📋 سجل الأصول'!C184="","",'📋 سجل الأصول'!E184)</f>
        <v/>
      </c>
      <c r="E184" s="39" t="str">
        <f>IF('📋 سجل الأصول'!C184="","",'📋 سجل الأصول'!G184)</f>
        <v/>
      </c>
      <c r="F184" s="33" t="str">
        <f>IF('📋 سجل الأصول'!C184="","",'📋 سجل الأصول'!H184)</f>
        <v/>
      </c>
      <c r="G184" s="33" t="str">
        <f>IF('📋 سجل الأصول'!C184="","",IFERROR(MAX(0,MIN(('📋 سجل الأصول'!H184-IF('📋 سجل الأصول'!I184="",0,'📋 سجل الأصول'!I184)),('📋 سجل الأصول'!H184-IF('📋 سجل الأصول'!I184="",0,'📋 سجل الأصول'!I184))*'📋 سجل الأصول'!J184/365*MAX(0,MIN(EOMONTH(DATE(2026,1,1),0),IF('📋 سجل الأصول'!M184="",DATE(9999,12,31),'📋 سجل الأصول'!M184))-'📋 سجل الأصول'!G184+1))-MIN(('📋 سجل الأصول'!H184-IF('📋 سجل الأصول'!I184="",0,'📋 سجل الأصول'!I184)),('📋 سجل الأصول'!H184-IF('📋 سجل الأصول'!I184="",0,'📋 سجل الأصول'!I184))*'📋 سجل الأصول'!J184/365*MAX(0,MIN(EOMONTH(DATE(2026,1,1),-1),IF('📋 سجل الأصول'!M184="",DATE(9999,12,31),'📋 سجل الأصول'!M184))-'📋 سجل الأصول'!G184+1))),0))</f>
        <v/>
      </c>
      <c r="H184" s="33" t="str">
        <f>IF('📋 سجل الأصول'!C184="","",IFERROR(MAX(0,MIN(('📋 سجل الأصول'!H184-IF('📋 سجل الأصول'!I184="",0,'📋 سجل الأصول'!I184)),('📋 سجل الأصول'!H184-IF('📋 سجل الأصول'!I184="",0,'📋 سجل الأصول'!I184))*'📋 سجل الأصول'!J184/365*MAX(0,MIN(EOMONTH(DATE(2026,2,1),0),IF('📋 سجل الأصول'!M184="",DATE(9999,12,31),'📋 سجل الأصول'!M184))-'📋 سجل الأصول'!G184+1))-MIN(('📋 سجل الأصول'!H184-IF('📋 سجل الأصول'!I184="",0,'📋 سجل الأصول'!I184)),('📋 سجل الأصول'!H184-IF('📋 سجل الأصول'!I184="",0,'📋 سجل الأصول'!I184))*'📋 سجل الأصول'!J184/365*MAX(0,MIN(EOMONTH(DATE(2026,2,1),-1),IF('📋 سجل الأصول'!M184="",DATE(9999,12,31),'📋 سجل الأصول'!M184))-'📋 سجل الأصول'!G184+1))),0))</f>
        <v/>
      </c>
      <c r="I184" s="33" t="str">
        <f>IF('📋 سجل الأصول'!C184="","",IFERROR(MAX(0,MIN(('📋 سجل الأصول'!H184-IF('📋 سجل الأصول'!I184="",0,'📋 سجل الأصول'!I184)),('📋 سجل الأصول'!H184-IF('📋 سجل الأصول'!I184="",0,'📋 سجل الأصول'!I184))*'📋 سجل الأصول'!J184/365*MAX(0,MIN(EOMONTH(DATE(2026,3,1),0),IF('📋 سجل الأصول'!M184="",DATE(9999,12,31),'📋 سجل الأصول'!M184))-'📋 سجل الأصول'!G184+1))-MIN(('📋 سجل الأصول'!H184-IF('📋 سجل الأصول'!I184="",0,'📋 سجل الأصول'!I184)),('📋 سجل الأصول'!H184-IF('📋 سجل الأصول'!I184="",0,'📋 سجل الأصول'!I184))*'📋 سجل الأصول'!J184/365*MAX(0,MIN(EOMONTH(DATE(2026,3,1),-1),IF('📋 سجل الأصول'!M184="",DATE(9999,12,31),'📋 سجل الأصول'!M184))-'📋 سجل الأصول'!G184+1))),0))</f>
        <v/>
      </c>
      <c r="J184" s="33" t="str">
        <f>IF('📋 سجل الأصول'!C184="","",IFERROR(MAX(0,MIN(('📋 سجل الأصول'!H184-IF('📋 سجل الأصول'!I184="",0,'📋 سجل الأصول'!I184)),('📋 سجل الأصول'!H184-IF('📋 سجل الأصول'!I184="",0,'📋 سجل الأصول'!I184))*'📋 سجل الأصول'!J184/365*MAX(0,MIN(EOMONTH(DATE(2026,4,1),0),IF('📋 سجل الأصول'!M184="",DATE(9999,12,31),'📋 سجل الأصول'!M184))-'📋 سجل الأصول'!G184+1))-MIN(('📋 سجل الأصول'!H184-IF('📋 سجل الأصول'!I184="",0,'📋 سجل الأصول'!I184)),('📋 سجل الأصول'!H184-IF('📋 سجل الأصول'!I184="",0,'📋 سجل الأصول'!I184))*'📋 سجل الأصول'!J184/365*MAX(0,MIN(EOMONTH(DATE(2026,4,1),-1),IF('📋 سجل الأصول'!M184="",DATE(9999,12,31),'📋 سجل الأصول'!M184))-'📋 سجل الأصول'!G184+1))),0))</f>
        <v/>
      </c>
      <c r="K184" s="33" t="str">
        <f>IF('📋 سجل الأصول'!C184="","",IFERROR(MAX(0,MIN(('📋 سجل الأصول'!H184-IF('📋 سجل الأصول'!I184="",0,'📋 سجل الأصول'!I184)),('📋 سجل الأصول'!H184-IF('📋 سجل الأصول'!I184="",0,'📋 سجل الأصول'!I184))*'📋 سجل الأصول'!J184/365*MAX(0,MIN(EOMONTH(DATE(2026,5,1),0),IF('📋 سجل الأصول'!M184="",DATE(9999,12,31),'📋 سجل الأصول'!M184))-'📋 سجل الأصول'!G184+1))-MIN(('📋 سجل الأصول'!H184-IF('📋 سجل الأصول'!I184="",0,'📋 سجل الأصول'!I184)),('📋 سجل الأصول'!H184-IF('📋 سجل الأصول'!I184="",0,'📋 سجل الأصول'!I184))*'📋 سجل الأصول'!J184/365*MAX(0,MIN(EOMONTH(DATE(2026,5,1),-1),IF('📋 سجل الأصول'!M184="",DATE(9999,12,31),'📋 سجل الأصول'!M184))-'📋 سجل الأصول'!G184+1))),0))</f>
        <v/>
      </c>
      <c r="L184" s="33" t="str">
        <f>IF('📋 سجل الأصول'!C184="","",IFERROR(MAX(0,MIN(('📋 سجل الأصول'!H184-IF('📋 سجل الأصول'!I184="",0,'📋 سجل الأصول'!I184)),('📋 سجل الأصول'!H184-IF('📋 سجل الأصول'!I184="",0,'📋 سجل الأصول'!I184))*'📋 سجل الأصول'!J184/365*MAX(0,MIN(EOMONTH(DATE(2026,6,1),0),IF('📋 سجل الأصول'!M184="",DATE(9999,12,31),'📋 سجل الأصول'!M184))-'📋 سجل الأصول'!G184+1))-MIN(('📋 سجل الأصول'!H184-IF('📋 سجل الأصول'!I184="",0,'📋 سجل الأصول'!I184)),('📋 سجل الأصول'!H184-IF('📋 سجل الأصول'!I184="",0,'📋 سجل الأصول'!I184))*'📋 سجل الأصول'!J184/365*MAX(0,MIN(EOMONTH(DATE(2026,6,1),-1),IF('📋 سجل الأصول'!M184="",DATE(9999,12,31),'📋 سجل الأصول'!M184))-'📋 سجل الأصول'!G184+1))),0))</f>
        <v/>
      </c>
      <c r="M184" s="33" t="str">
        <f>IF('📋 سجل الأصول'!C184="","",IFERROR(MAX(0,MIN(('📋 سجل الأصول'!H184-IF('📋 سجل الأصول'!I184="",0,'📋 سجل الأصول'!I184)),('📋 سجل الأصول'!H184-IF('📋 سجل الأصول'!I184="",0,'📋 سجل الأصول'!I184))*'📋 سجل الأصول'!J184/365*MAX(0,MIN(EOMONTH(DATE(2026,7,1),0),IF('📋 سجل الأصول'!M184="",DATE(9999,12,31),'📋 سجل الأصول'!M184))-'📋 سجل الأصول'!G184+1))-MIN(('📋 سجل الأصول'!H184-IF('📋 سجل الأصول'!I184="",0,'📋 سجل الأصول'!I184)),('📋 سجل الأصول'!H184-IF('📋 سجل الأصول'!I184="",0,'📋 سجل الأصول'!I184))*'📋 سجل الأصول'!J184/365*MAX(0,MIN(EOMONTH(DATE(2026,7,1),-1),IF('📋 سجل الأصول'!M184="",DATE(9999,12,31),'📋 سجل الأصول'!M184))-'📋 سجل الأصول'!G184+1))),0))</f>
        <v/>
      </c>
      <c r="N184" s="33" t="str">
        <f>IF('📋 سجل الأصول'!C184="","",IFERROR(MAX(0,MIN(('📋 سجل الأصول'!H184-IF('📋 سجل الأصول'!I184="",0,'📋 سجل الأصول'!I184)),('📋 سجل الأصول'!H184-IF('📋 سجل الأصول'!I184="",0,'📋 سجل الأصول'!I184))*'📋 سجل الأصول'!J184/365*MAX(0,MIN(EOMONTH(DATE(2026,8,1),0),IF('📋 سجل الأصول'!M184="",DATE(9999,12,31),'📋 سجل الأصول'!M184))-'📋 سجل الأصول'!G184+1))-MIN(('📋 سجل الأصول'!H184-IF('📋 سجل الأصول'!I184="",0,'📋 سجل الأصول'!I184)),('📋 سجل الأصول'!H184-IF('📋 سجل الأصول'!I184="",0,'📋 سجل الأصول'!I184))*'📋 سجل الأصول'!J184/365*MAX(0,MIN(EOMONTH(DATE(2026,8,1),-1),IF('📋 سجل الأصول'!M184="",DATE(9999,12,31),'📋 سجل الأصول'!M184))-'📋 سجل الأصول'!G184+1))),0))</f>
        <v/>
      </c>
      <c r="O184" s="33" t="str">
        <f>IF('📋 سجل الأصول'!C184="","",IFERROR(MAX(0,MIN(('📋 سجل الأصول'!H184-IF('📋 سجل الأصول'!I184="",0,'📋 سجل الأصول'!I184)),('📋 سجل الأصول'!H184-IF('📋 سجل الأصول'!I184="",0,'📋 سجل الأصول'!I184))*'📋 سجل الأصول'!J184/365*MAX(0,MIN(EOMONTH(DATE(2026,9,1),0),IF('📋 سجل الأصول'!M184="",DATE(9999,12,31),'📋 سجل الأصول'!M184))-'📋 سجل الأصول'!G184+1))-MIN(('📋 سجل الأصول'!H184-IF('📋 سجل الأصول'!I184="",0,'📋 سجل الأصول'!I184)),('📋 سجل الأصول'!H184-IF('📋 سجل الأصول'!I184="",0,'📋 سجل الأصول'!I184))*'📋 سجل الأصول'!J184/365*MAX(0,MIN(EOMONTH(DATE(2026,9,1),-1),IF('📋 سجل الأصول'!M184="",DATE(9999,12,31),'📋 سجل الأصول'!M184))-'📋 سجل الأصول'!G184+1))),0))</f>
        <v/>
      </c>
      <c r="P184" s="33" t="str">
        <f>IF('📋 سجل الأصول'!C184="","",IFERROR(MAX(0,MIN(('📋 سجل الأصول'!H184-IF('📋 سجل الأصول'!I184="",0,'📋 سجل الأصول'!I184)),('📋 سجل الأصول'!H184-IF('📋 سجل الأصول'!I184="",0,'📋 سجل الأصول'!I184))*'📋 سجل الأصول'!J184/365*MAX(0,MIN(EOMONTH(DATE(2026,10,1),0),IF('📋 سجل الأصول'!M184="",DATE(9999,12,31),'📋 سجل الأصول'!M184))-'📋 سجل الأصول'!G184+1))-MIN(('📋 سجل الأصول'!H184-IF('📋 سجل الأصول'!I184="",0,'📋 سجل الأصول'!I184)),('📋 سجل الأصول'!H184-IF('📋 سجل الأصول'!I184="",0,'📋 سجل الأصول'!I184))*'📋 سجل الأصول'!J184/365*MAX(0,MIN(EOMONTH(DATE(2026,10,1),-1),IF('📋 سجل الأصول'!M184="",DATE(9999,12,31),'📋 سجل الأصول'!M184))-'📋 سجل الأصول'!G184+1))),0))</f>
        <v/>
      </c>
      <c r="Q184" s="33" t="str">
        <f>IF('📋 سجل الأصول'!C184="","",IFERROR(MAX(0,MIN(('📋 سجل الأصول'!H184-IF('📋 سجل الأصول'!I184="",0,'📋 سجل الأصول'!I184)),('📋 سجل الأصول'!H184-IF('📋 سجل الأصول'!I184="",0,'📋 سجل الأصول'!I184))*'📋 سجل الأصول'!J184/365*MAX(0,MIN(EOMONTH(DATE(2026,11,1),0),IF('📋 سجل الأصول'!M184="",DATE(9999,12,31),'📋 سجل الأصول'!M184))-'📋 سجل الأصول'!G184+1))-MIN(('📋 سجل الأصول'!H184-IF('📋 سجل الأصول'!I184="",0,'📋 سجل الأصول'!I184)),('📋 سجل الأصول'!H184-IF('📋 سجل الأصول'!I184="",0,'📋 سجل الأصول'!I184))*'📋 سجل الأصول'!J184/365*MAX(0,MIN(EOMONTH(DATE(2026,11,1),-1),IF('📋 سجل الأصول'!M184="",DATE(9999,12,31),'📋 سجل الأصول'!M184))-'📋 سجل الأصول'!G184+1))),0))</f>
        <v/>
      </c>
      <c r="R184" s="33" t="str">
        <f>IF('📋 سجل الأصول'!C184="","",IFERROR(MAX(0,MIN(('📋 سجل الأصول'!H184-IF('📋 سجل الأصول'!I184="",0,'📋 سجل الأصول'!I184)),('📋 سجل الأصول'!H184-IF('📋 سجل الأصول'!I184="",0,'📋 سجل الأصول'!I184))*'📋 سجل الأصول'!J184/365*MAX(0,MIN(EOMONTH(DATE(2026,12,1),0),IF('📋 سجل الأصول'!M184="",DATE(9999,12,31),'📋 سجل الأصول'!M184))-'📋 سجل الأصول'!G184+1))-MIN(('📋 سجل الأصول'!H184-IF('📋 سجل الأصول'!I184="",0,'📋 سجل الأصول'!I184)),('📋 سجل الأصول'!H184-IF('📋 سجل الأصول'!I184="",0,'📋 سجل الأصول'!I184))*'📋 سجل الأصول'!J184/365*MAX(0,MIN(EOMONTH(DATE(2026,12,1),-1),IF('📋 سجل الأصول'!M184="",DATE(9999,12,31),'📋 سجل الأصول'!M184))-'📋 سجل الأصول'!G184+1))),0))</f>
        <v/>
      </c>
    </row>
    <row r="185" spans="1:18" ht="24.75" customHeight="1" x14ac:dyDescent="0.25">
      <c r="A185" s="18" t="str">
        <f>IF('📋 سجل الأصول'!C185="","",'📋 سجل الأصول'!A185)</f>
        <v/>
      </c>
      <c r="B185" s="18" t="str">
        <f>IF('📋 سجل الأصول'!C185="","",'📋 سجل الأصول'!B185)</f>
        <v/>
      </c>
      <c r="C185" s="36" t="str">
        <f>IF('📋 سجل الأصول'!C185="","",'📋 سجل الأصول'!C185)</f>
        <v/>
      </c>
      <c r="D185" s="18" t="str">
        <f>IF('📋 سجل الأصول'!C185="","",'📋 سجل الأصول'!E185)</f>
        <v/>
      </c>
      <c r="E185" s="37" t="str">
        <f>IF('📋 سجل الأصول'!C185="","",'📋 سجل الأصول'!G185)</f>
        <v/>
      </c>
      <c r="F185" s="25" t="str">
        <f>IF('📋 سجل الأصول'!C185="","",'📋 سجل الأصول'!H185)</f>
        <v/>
      </c>
      <c r="G185" s="25" t="str">
        <f>IF('📋 سجل الأصول'!C185="","",IFERROR(MAX(0,MIN(('📋 سجل الأصول'!H185-IF('📋 سجل الأصول'!I185="",0,'📋 سجل الأصول'!I185)),('📋 سجل الأصول'!H185-IF('📋 سجل الأصول'!I185="",0,'📋 سجل الأصول'!I185))*'📋 سجل الأصول'!J185/365*MAX(0,MIN(EOMONTH(DATE(2026,1,1),0),IF('📋 سجل الأصول'!M185="",DATE(9999,12,31),'📋 سجل الأصول'!M185))-'📋 سجل الأصول'!G185+1))-MIN(('📋 سجل الأصول'!H185-IF('📋 سجل الأصول'!I185="",0,'📋 سجل الأصول'!I185)),('📋 سجل الأصول'!H185-IF('📋 سجل الأصول'!I185="",0,'📋 سجل الأصول'!I185))*'📋 سجل الأصول'!J185/365*MAX(0,MIN(EOMONTH(DATE(2026,1,1),-1),IF('📋 سجل الأصول'!M185="",DATE(9999,12,31),'📋 سجل الأصول'!M185))-'📋 سجل الأصول'!G185+1))),0))</f>
        <v/>
      </c>
      <c r="H185" s="25" t="str">
        <f>IF('📋 سجل الأصول'!C185="","",IFERROR(MAX(0,MIN(('📋 سجل الأصول'!H185-IF('📋 سجل الأصول'!I185="",0,'📋 سجل الأصول'!I185)),('📋 سجل الأصول'!H185-IF('📋 سجل الأصول'!I185="",0,'📋 سجل الأصول'!I185))*'📋 سجل الأصول'!J185/365*MAX(0,MIN(EOMONTH(DATE(2026,2,1),0),IF('📋 سجل الأصول'!M185="",DATE(9999,12,31),'📋 سجل الأصول'!M185))-'📋 سجل الأصول'!G185+1))-MIN(('📋 سجل الأصول'!H185-IF('📋 سجل الأصول'!I185="",0,'📋 سجل الأصول'!I185)),('📋 سجل الأصول'!H185-IF('📋 سجل الأصول'!I185="",0,'📋 سجل الأصول'!I185))*'📋 سجل الأصول'!J185/365*MAX(0,MIN(EOMONTH(DATE(2026,2,1),-1),IF('📋 سجل الأصول'!M185="",DATE(9999,12,31),'📋 سجل الأصول'!M185))-'📋 سجل الأصول'!G185+1))),0))</f>
        <v/>
      </c>
      <c r="I185" s="25" t="str">
        <f>IF('📋 سجل الأصول'!C185="","",IFERROR(MAX(0,MIN(('📋 سجل الأصول'!H185-IF('📋 سجل الأصول'!I185="",0,'📋 سجل الأصول'!I185)),('📋 سجل الأصول'!H185-IF('📋 سجل الأصول'!I185="",0,'📋 سجل الأصول'!I185))*'📋 سجل الأصول'!J185/365*MAX(0,MIN(EOMONTH(DATE(2026,3,1),0),IF('📋 سجل الأصول'!M185="",DATE(9999,12,31),'📋 سجل الأصول'!M185))-'📋 سجل الأصول'!G185+1))-MIN(('📋 سجل الأصول'!H185-IF('📋 سجل الأصول'!I185="",0,'📋 سجل الأصول'!I185)),('📋 سجل الأصول'!H185-IF('📋 سجل الأصول'!I185="",0,'📋 سجل الأصول'!I185))*'📋 سجل الأصول'!J185/365*MAX(0,MIN(EOMONTH(DATE(2026,3,1),-1),IF('📋 سجل الأصول'!M185="",DATE(9999,12,31),'📋 سجل الأصول'!M185))-'📋 سجل الأصول'!G185+1))),0))</f>
        <v/>
      </c>
      <c r="J185" s="25" t="str">
        <f>IF('📋 سجل الأصول'!C185="","",IFERROR(MAX(0,MIN(('📋 سجل الأصول'!H185-IF('📋 سجل الأصول'!I185="",0,'📋 سجل الأصول'!I185)),('📋 سجل الأصول'!H185-IF('📋 سجل الأصول'!I185="",0,'📋 سجل الأصول'!I185))*'📋 سجل الأصول'!J185/365*MAX(0,MIN(EOMONTH(DATE(2026,4,1),0),IF('📋 سجل الأصول'!M185="",DATE(9999,12,31),'📋 سجل الأصول'!M185))-'📋 سجل الأصول'!G185+1))-MIN(('📋 سجل الأصول'!H185-IF('📋 سجل الأصول'!I185="",0,'📋 سجل الأصول'!I185)),('📋 سجل الأصول'!H185-IF('📋 سجل الأصول'!I185="",0,'📋 سجل الأصول'!I185))*'📋 سجل الأصول'!J185/365*MAX(0,MIN(EOMONTH(DATE(2026,4,1),-1),IF('📋 سجل الأصول'!M185="",DATE(9999,12,31),'📋 سجل الأصول'!M185))-'📋 سجل الأصول'!G185+1))),0))</f>
        <v/>
      </c>
      <c r="K185" s="25" t="str">
        <f>IF('📋 سجل الأصول'!C185="","",IFERROR(MAX(0,MIN(('📋 سجل الأصول'!H185-IF('📋 سجل الأصول'!I185="",0,'📋 سجل الأصول'!I185)),('📋 سجل الأصول'!H185-IF('📋 سجل الأصول'!I185="",0,'📋 سجل الأصول'!I185))*'📋 سجل الأصول'!J185/365*MAX(0,MIN(EOMONTH(DATE(2026,5,1),0),IF('📋 سجل الأصول'!M185="",DATE(9999,12,31),'📋 سجل الأصول'!M185))-'📋 سجل الأصول'!G185+1))-MIN(('📋 سجل الأصول'!H185-IF('📋 سجل الأصول'!I185="",0,'📋 سجل الأصول'!I185)),('📋 سجل الأصول'!H185-IF('📋 سجل الأصول'!I185="",0,'📋 سجل الأصول'!I185))*'📋 سجل الأصول'!J185/365*MAX(0,MIN(EOMONTH(DATE(2026,5,1),-1),IF('📋 سجل الأصول'!M185="",DATE(9999,12,31),'📋 سجل الأصول'!M185))-'📋 سجل الأصول'!G185+1))),0))</f>
        <v/>
      </c>
      <c r="L185" s="25" t="str">
        <f>IF('📋 سجل الأصول'!C185="","",IFERROR(MAX(0,MIN(('📋 سجل الأصول'!H185-IF('📋 سجل الأصول'!I185="",0,'📋 سجل الأصول'!I185)),('📋 سجل الأصول'!H185-IF('📋 سجل الأصول'!I185="",0,'📋 سجل الأصول'!I185))*'📋 سجل الأصول'!J185/365*MAX(0,MIN(EOMONTH(DATE(2026,6,1),0),IF('📋 سجل الأصول'!M185="",DATE(9999,12,31),'📋 سجل الأصول'!M185))-'📋 سجل الأصول'!G185+1))-MIN(('📋 سجل الأصول'!H185-IF('📋 سجل الأصول'!I185="",0,'📋 سجل الأصول'!I185)),('📋 سجل الأصول'!H185-IF('📋 سجل الأصول'!I185="",0,'📋 سجل الأصول'!I185))*'📋 سجل الأصول'!J185/365*MAX(0,MIN(EOMONTH(DATE(2026,6,1),-1),IF('📋 سجل الأصول'!M185="",DATE(9999,12,31),'📋 سجل الأصول'!M185))-'📋 سجل الأصول'!G185+1))),0))</f>
        <v/>
      </c>
      <c r="M185" s="25" t="str">
        <f>IF('📋 سجل الأصول'!C185="","",IFERROR(MAX(0,MIN(('📋 سجل الأصول'!H185-IF('📋 سجل الأصول'!I185="",0,'📋 سجل الأصول'!I185)),('📋 سجل الأصول'!H185-IF('📋 سجل الأصول'!I185="",0,'📋 سجل الأصول'!I185))*'📋 سجل الأصول'!J185/365*MAX(0,MIN(EOMONTH(DATE(2026,7,1),0),IF('📋 سجل الأصول'!M185="",DATE(9999,12,31),'📋 سجل الأصول'!M185))-'📋 سجل الأصول'!G185+1))-MIN(('📋 سجل الأصول'!H185-IF('📋 سجل الأصول'!I185="",0,'📋 سجل الأصول'!I185)),('📋 سجل الأصول'!H185-IF('📋 سجل الأصول'!I185="",0,'📋 سجل الأصول'!I185))*'📋 سجل الأصول'!J185/365*MAX(0,MIN(EOMONTH(DATE(2026,7,1),-1),IF('📋 سجل الأصول'!M185="",DATE(9999,12,31),'📋 سجل الأصول'!M185))-'📋 سجل الأصول'!G185+1))),0))</f>
        <v/>
      </c>
      <c r="N185" s="25" t="str">
        <f>IF('📋 سجل الأصول'!C185="","",IFERROR(MAX(0,MIN(('📋 سجل الأصول'!H185-IF('📋 سجل الأصول'!I185="",0,'📋 سجل الأصول'!I185)),('📋 سجل الأصول'!H185-IF('📋 سجل الأصول'!I185="",0,'📋 سجل الأصول'!I185))*'📋 سجل الأصول'!J185/365*MAX(0,MIN(EOMONTH(DATE(2026,8,1),0),IF('📋 سجل الأصول'!M185="",DATE(9999,12,31),'📋 سجل الأصول'!M185))-'📋 سجل الأصول'!G185+1))-MIN(('📋 سجل الأصول'!H185-IF('📋 سجل الأصول'!I185="",0,'📋 سجل الأصول'!I185)),('📋 سجل الأصول'!H185-IF('📋 سجل الأصول'!I185="",0,'📋 سجل الأصول'!I185))*'📋 سجل الأصول'!J185/365*MAX(0,MIN(EOMONTH(DATE(2026,8,1),-1),IF('📋 سجل الأصول'!M185="",DATE(9999,12,31),'📋 سجل الأصول'!M185))-'📋 سجل الأصول'!G185+1))),0))</f>
        <v/>
      </c>
      <c r="O185" s="25" t="str">
        <f>IF('📋 سجل الأصول'!C185="","",IFERROR(MAX(0,MIN(('📋 سجل الأصول'!H185-IF('📋 سجل الأصول'!I185="",0,'📋 سجل الأصول'!I185)),('📋 سجل الأصول'!H185-IF('📋 سجل الأصول'!I185="",0,'📋 سجل الأصول'!I185))*'📋 سجل الأصول'!J185/365*MAX(0,MIN(EOMONTH(DATE(2026,9,1),0),IF('📋 سجل الأصول'!M185="",DATE(9999,12,31),'📋 سجل الأصول'!M185))-'📋 سجل الأصول'!G185+1))-MIN(('📋 سجل الأصول'!H185-IF('📋 سجل الأصول'!I185="",0,'📋 سجل الأصول'!I185)),('📋 سجل الأصول'!H185-IF('📋 سجل الأصول'!I185="",0,'📋 سجل الأصول'!I185))*'📋 سجل الأصول'!J185/365*MAX(0,MIN(EOMONTH(DATE(2026,9,1),-1),IF('📋 سجل الأصول'!M185="",DATE(9999,12,31),'📋 سجل الأصول'!M185))-'📋 سجل الأصول'!G185+1))),0))</f>
        <v/>
      </c>
      <c r="P185" s="25" t="str">
        <f>IF('📋 سجل الأصول'!C185="","",IFERROR(MAX(0,MIN(('📋 سجل الأصول'!H185-IF('📋 سجل الأصول'!I185="",0,'📋 سجل الأصول'!I185)),('📋 سجل الأصول'!H185-IF('📋 سجل الأصول'!I185="",0,'📋 سجل الأصول'!I185))*'📋 سجل الأصول'!J185/365*MAX(0,MIN(EOMONTH(DATE(2026,10,1),0),IF('📋 سجل الأصول'!M185="",DATE(9999,12,31),'📋 سجل الأصول'!M185))-'📋 سجل الأصول'!G185+1))-MIN(('📋 سجل الأصول'!H185-IF('📋 سجل الأصول'!I185="",0,'📋 سجل الأصول'!I185)),('📋 سجل الأصول'!H185-IF('📋 سجل الأصول'!I185="",0,'📋 سجل الأصول'!I185))*'📋 سجل الأصول'!J185/365*MAX(0,MIN(EOMONTH(DATE(2026,10,1),-1),IF('📋 سجل الأصول'!M185="",DATE(9999,12,31),'📋 سجل الأصول'!M185))-'📋 سجل الأصول'!G185+1))),0))</f>
        <v/>
      </c>
      <c r="Q185" s="25" t="str">
        <f>IF('📋 سجل الأصول'!C185="","",IFERROR(MAX(0,MIN(('📋 سجل الأصول'!H185-IF('📋 سجل الأصول'!I185="",0,'📋 سجل الأصول'!I185)),('📋 سجل الأصول'!H185-IF('📋 سجل الأصول'!I185="",0,'📋 سجل الأصول'!I185))*'📋 سجل الأصول'!J185/365*MAX(0,MIN(EOMONTH(DATE(2026,11,1),0),IF('📋 سجل الأصول'!M185="",DATE(9999,12,31),'📋 سجل الأصول'!M185))-'📋 سجل الأصول'!G185+1))-MIN(('📋 سجل الأصول'!H185-IF('📋 سجل الأصول'!I185="",0,'📋 سجل الأصول'!I185)),('📋 سجل الأصول'!H185-IF('📋 سجل الأصول'!I185="",0,'📋 سجل الأصول'!I185))*'📋 سجل الأصول'!J185/365*MAX(0,MIN(EOMONTH(DATE(2026,11,1),-1),IF('📋 سجل الأصول'!M185="",DATE(9999,12,31),'📋 سجل الأصول'!M185))-'📋 سجل الأصول'!G185+1))),0))</f>
        <v/>
      </c>
      <c r="R185" s="25" t="str">
        <f>IF('📋 سجل الأصول'!C185="","",IFERROR(MAX(0,MIN(('📋 سجل الأصول'!H185-IF('📋 سجل الأصول'!I185="",0,'📋 سجل الأصول'!I185)),('📋 سجل الأصول'!H185-IF('📋 سجل الأصول'!I185="",0,'📋 سجل الأصول'!I185))*'📋 سجل الأصول'!J185/365*MAX(0,MIN(EOMONTH(DATE(2026,12,1),0),IF('📋 سجل الأصول'!M185="",DATE(9999,12,31),'📋 سجل الأصول'!M185))-'📋 سجل الأصول'!G185+1))-MIN(('📋 سجل الأصول'!H185-IF('📋 سجل الأصول'!I185="",0,'📋 سجل الأصول'!I185)),('📋 سجل الأصول'!H185-IF('📋 سجل الأصول'!I185="",0,'📋 سجل الأصول'!I185))*'📋 سجل الأصول'!J185/365*MAX(0,MIN(EOMONTH(DATE(2026,12,1),-1),IF('📋 سجل الأصول'!M185="",DATE(9999,12,31),'📋 سجل الأصول'!M185))-'📋 سجل الأصول'!G185+1))),0))</f>
        <v/>
      </c>
    </row>
    <row r="186" spans="1:18" ht="24.75" customHeight="1" x14ac:dyDescent="0.25">
      <c r="A186" s="26" t="str">
        <f>IF('📋 سجل الأصول'!C186="","",'📋 سجل الأصول'!A186)</f>
        <v/>
      </c>
      <c r="B186" s="26" t="str">
        <f>IF('📋 سجل الأصول'!C186="","",'📋 سجل الأصول'!B186)</f>
        <v/>
      </c>
      <c r="C186" s="38" t="str">
        <f>IF('📋 سجل الأصول'!C186="","",'📋 سجل الأصول'!C186)</f>
        <v/>
      </c>
      <c r="D186" s="26" t="str">
        <f>IF('📋 سجل الأصول'!C186="","",'📋 سجل الأصول'!E186)</f>
        <v/>
      </c>
      <c r="E186" s="39" t="str">
        <f>IF('📋 سجل الأصول'!C186="","",'📋 سجل الأصول'!G186)</f>
        <v/>
      </c>
      <c r="F186" s="33" t="str">
        <f>IF('📋 سجل الأصول'!C186="","",'📋 سجل الأصول'!H186)</f>
        <v/>
      </c>
      <c r="G186" s="33" t="str">
        <f>IF('📋 سجل الأصول'!C186="","",IFERROR(MAX(0,MIN(('📋 سجل الأصول'!H186-IF('📋 سجل الأصول'!I186="",0,'📋 سجل الأصول'!I186)),('📋 سجل الأصول'!H186-IF('📋 سجل الأصول'!I186="",0,'📋 سجل الأصول'!I186))*'📋 سجل الأصول'!J186/365*MAX(0,MIN(EOMONTH(DATE(2026,1,1),0),IF('📋 سجل الأصول'!M186="",DATE(9999,12,31),'📋 سجل الأصول'!M186))-'📋 سجل الأصول'!G186+1))-MIN(('📋 سجل الأصول'!H186-IF('📋 سجل الأصول'!I186="",0,'📋 سجل الأصول'!I186)),('📋 سجل الأصول'!H186-IF('📋 سجل الأصول'!I186="",0,'📋 سجل الأصول'!I186))*'📋 سجل الأصول'!J186/365*MAX(0,MIN(EOMONTH(DATE(2026,1,1),-1),IF('📋 سجل الأصول'!M186="",DATE(9999,12,31),'📋 سجل الأصول'!M186))-'📋 سجل الأصول'!G186+1))),0))</f>
        <v/>
      </c>
      <c r="H186" s="33" t="str">
        <f>IF('📋 سجل الأصول'!C186="","",IFERROR(MAX(0,MIN(('📋 سجل الأصول'!H186-IF('📋 سجل الأصول'!I186="",0,'📋 سجل الأصول'!I186)),('📋 سجل الأصول'!H186-IF('📋 سجل الأصول'!I186="",0,'📋 سجل الأصول'!I186))*'📋 سجل الأصول'!J186/365*MAX(0,MIN(EOMONTH(DATE(2026,2,1),0),IF('📋 سجل الأصول'!M186="",DATE(9999,12,31),'📋 سجل الأصول'!M186))-'📋 سجل الأصول'!G186+1))-MIN(('📋 سجل الأصول'!H186-IF('📋 سجل الأصول'!I186="",0,'📋 سجل الأصول'!I186)),('📋 سجل الأصول'!H186-IF('📋 سجل الأصول'!I186="",0,'📋 سجل الأصول'!I186))*'📋 سجل الأصول'!J186/365*MAX(0,MIN(EOMONTH(DATE(2026,2,1),-1),IF('📋 سجل الأصول'!M186="",DATE(9999,12,31),'📋 سجل الأصول'!M186))-'📋 سجل الأصول'!G186+1))),0))</f>
        <v/>
      </c>
      <c r="I186" s="33" t="str">
        <f>IF('📋 سجل الأصول'!C186="","",IFERROR(MAX(0,MIN(('📋 سجل الأصول'!H186-IF('📋 سجل الأصول'!I186="",0,'📋 سجل الأصول'!I186)),('📋 سجل الأصول'!H186-IF('📋 سجل الأصول'!I186="",0,'📋 سجل الأصول'!I186))*'📋 سجل الأصول'!J186/365*MAX(0,MIN(EOMONTH(DATE(2026,3,1),0),IF('📋 سجل الأصول'!M186="",DATE(9999,12,31),'📋 سجل الأصول'!M186))-'📋 سجل الأصول'!G186+1))-MIN(('📋 سجل الأصول'!H186-IF('📋 سجل الأصول'!I186="",0,'📋 سجل الأصول'!I186)),('📋 سجل الأصول'!H186-IF('📋 سجل الأصول'!I186="",0,'📋 سجل الأصول'!I186))*'📋 سجل الأصول'!J186/365*MAX(0,MIN(EOMONTH(DATE(2026,3,1),-1),IF('📋 سجل الأصول'!M186="",DATE(9999,12,31),'📋 سجل الأصول'!M186))-'📋 سجل الأصول'!G186+1))),0))</f>
        <v/>
      </c>
      <c r="J186" s="33" t="str">
        <f>IF('📋 سجل الأصول'!C186="","",IFERROR(MAX(0,MIN(('📋 سجل الأصول'!H186-IF('📋 سجل الأصول'!I186="",0,'📋 سجل الأصول'!I186)),('📋 سجل الأصول'!H186-IF('📋 سجل الأصول'!I186="",0,'📋 سجل الأصول'!I186))*'📋 سجل الأصول'!J186/365*MAX(0,MIN(EOMONTH(DATE(2026,4,1),0),IF('📋 سجل الأصول'!M186="",DATE(9999,12,31),'📋 سجل الأصول'!M186))-'📋 سجل الأصول'!G186+1))-MIN(('📋 سجل الأصول'!H186-IF('📋 سجل الأصول'!I186="",0,'📋 سجل الأصول'!I186)),('📋 سجل الأصول'!H186-IF('📋 سجل الأصول'!I186="",0,'📋 سجل الأصول'!I186))*'📋 سجل الأصول'!J186/365*MAX(0,MIN(EOMONTH(DATE(2026,4,1),-1),IF('📋 سجل الأصول'!M186="",DATE(9999,12,31),'📋 سجل الأصول'!M186))-'📋 سجل الأصول'!G186+1))),0))</f>
        <v/>
      </c>
      <c r="K186" s="33" t="str">
        <f>IF('📋 سجل الأصول'!C186="","",IFERROR(MAX(0,MIN(('📋 سجل الأصول'!H186-IF('📋 سجل الأصول'!I186="",0,'📋 سجل الأصول'!I186)),('📋 سجل الأصول'!H186-IF('📋 سجل الأصول'!I186="",0,'📋 سجل الأصول'!I186))*'📋 سجل الأصول'!J186/365*MAX(0,MIN(EOMONTH(DATE(2026,5,1),0),IF('📋 سجل الأصول'!M186="",DATE(9999,12,31),'📋 سجل الأصول'!M186))-'📋 سجل الأصول'!G186+1))-MIN(('📋 سجل الأصول'!H186-IF('📋 سجل الأصول'!I186="",0,'📋 سجل الأصول'!I186)),('📋 سجل الأصول'!H186-IF('📋 سجل الأصول'!I186="",0,'📋 سجل الأصول'!I186))*'📋 سجل الأصول'!J186/365*MAX(0,MIN(EOMONTH(DATE(2026,5,1),-1),IF('📋 سجل الأصول'!M186="",DATE(9999,12,31),'📋 سجل الأصول'!M186))-'📋 سجل الأصول'!G186+1))),0))</f>
        <v/>
      </c>
      <c r="L186" s="33" t="str">
        <f>IF('📋 سجل الأصول'!C186="","",IFERROR(MAX(0,MIN(('📋 سجل الأصول'!H186-IF('📋 سجل الأصول'!I186="",0,'📋 سجل الأصول'!I186)),('📋 سجل الأصول'!H186-IF('📋 سجل الأصول'!I186="",0,'📋 سجل الأصول'!I186))*'📋 سجل الأصول'!J186/365*MAX(0,MIN(EOMONTH(DATE(2026,6,1),0),IF('📋 سجل الأصول'!M186="",DATE(9999,12,31),'📋 سجل الأصول'!M186))-'📋 سجل الأصول'!G186+1))-MIN(('📋 سجل الأصول'!H186-IF('📋 سجل الأصول'!I186="",0,'📋 سجل الأصول'!I186)),('📋 سجل الأصول'!H186-IF('📋 سجل الأصول'!I186="",0,'📋 سجل الأصول'!I186))*'📋 سجل الأصول'!J186/365*MAX(0,MIN(EOMONTH(DATE(2026,6,1),-1),IF('📋 سجل الأصول'!M186="",DATE(9999,12,31),'📋 سجل الأصول'!M186))-'📋 سجل الأصول'!G186+1))),0))</f>
        <v/>
      </c>
      <c r="M186" s="33" t="str">
        <f>IF('📋 سجل الأصول'!C186="","",IFERROR(MAX(0,MIN(('📋 سجل الأصول'!H186-IF('📋 سجل الأصول'!I186="",0,'📋 سجل الأصول'!I186)),('📋 سجل الأصول'!H186-IF('📋 سجل الأصول'!I186="",0,'📋 سجل الأصول'!I186))*'📋 سجل الأصول'!J186/365*MAX(0,MIN(EOMONTH(DATE(2026,7,1),0),IF('📋 سجل الأصول'!M186="",DATE(9999,12,31),'📋 سجل الأصول'!M186))-'📋 سجل الأصول'!G186+1))-MIN(('📋 سجل الأصول'!H186-IF('📋 سجل الأصول'!I186="",0,'📋 سجل الأصول'!I186)),('📋 سجل الأصول'!H186-IF('📋 سجل الأصول'!I186="",0,'📋 سجل الأصول'!I186))*'📋 سجل الأصول'!J186/365*MAX(0,MIN(EOMONTH(DATE(2026,7,1),-1),IF('📋 سجل الأصول'!M186="",DATE(9999,12,31),'📋 سجل الأصول'!M186))-'📋 سجل الأصول'!G186+1))),0))</f>
        <v/>
      </c>
      <c r="N186" s="33" t="str">
        <f>IF('📋 سجل الأصول'!C186="","",IFERROR(MAX(0,MIN(('📋 سجل الأصول'!H186-IF('📋 سجل الأصول'!I186="",0,'📋 سجل الأصول'!I186)),('📋 سجل الأصول'!H186-IF('📋 سجل الأصول'!I186="",0,'📋 سجل الأصول'!I186))*'📋 سجل الأصول'!J186/365*MAX(0,MIN(EOMONTH(DATE(2026,8,1),0),IF('📋 سجل الأصول'!M186="",DATE(9999,12,31),'📋 سجل الأصول'!M186))-'📋 سجل الأصول'!G186+1))-MIN(('📋 سجل الأصول'!H186-IF('📋 سجل الأصول'!I186="",0,'📋 سجل الأصول'!I186)),('📋 سجل الأصول'!H186-IF('📋 سجل الأصول'!I186="",0,'📋 سجل الأصول'!I186))*'📋 سجل الأصول'!J186/365*MAX(0,MIN(EOMONTH(DATE(2026,8,1),-1),IF('📋 سجل الأصول'!M186="",DATE(9999,12,31),'📋 سجل الأصول'!M186))-'📋 سجل الأصول'!G186+1))),0))</f>
        <v/>
      </c>
      <c r="O186" s="33" t="str">
        <f>IF('📋 سجل الأصول'!C186="","",IFERROR(MAX(0,MIN(('📋 سجل الأصول'!H186-IF('📋 سجل الأصول'!I186="",0,'📋 سجل الأصول'!I186)),('📋 سجل الأصول'!H186-IF('📋 سجل الأصول'!I186="",0,'📋 سجل الأصول'!I186))*'📋 سجل الأصول'!J186/365*MAX(0,MIN(EOMONTH(DATE(2026,9,1),0),IF('📋 سجل الأصول'!M186="",DATE(9999,12,31),'📋 سجل الأصول'!M186))-'📋 سجل الأصول'!G186+1))-MIN(('📋 سجل الأصول'!H186-IF('📋 سجل الأصول'!I186="",0,'📋 سجل الأصول'!I186)),('📋 سجل الأصول'!H186-IF('📋 سجل الأصول'!I186="",0,'📋 سجل الأصول'!I186))*'📋 سجل الأصول'!J186/365*MAX(0,MIN(EOMONTH(DATE(2026,9,1),-1),IF('📋 سجل الأصول'!M186="",DATE(9999,12,31),'📋 سجل الأصول'!M186))-'📋 سجل الأصول'!G186+1))),0))</f>
        <v/>
      </c>
      <c r="P186" s="33" t="str">
        <f>IF('📋 سجل الأصول'!C186="","",IFERROR(MAX(0,MIN(('📋 سجل الأصول'!H186-IF('📋 سجل الأصول'!I186="",0,'📋 سجل الأصول'!I186)),('📋 سجل الأصول'!H186-IF('📋 سجل الأصول'!I186="",0,'📋 سجل الأصول'!I186))*'📋 سجل الأصول'!J186/365*MAX(0,MIN(EOMONTH(DATE(2026,10,1),0),IF('📋 سجل الأصول'!M186="",DATE(9999,12,31),'📋 سجل الأصول'!M186))-'📋 سجل الأصول'!G186+1))-MIN(('📋 سجل الأصول'!H186-IF('📋 سجل الأصول'!I186="",0,'📋 سجل الأصول'!I186)),('📋 سجل الأصول'!H186-IF('📋 سجل الأصول'!I186="",0,'📋 سجل الأصول'!I186))*'📋 سجل الأصول'!J186/365*MAX(0,MIN(EOMONTH(DATE(2026,10,1),-1),IF('📋 سجل الأصول'!M186="",DATE(9999,12,31),'📋 سجل الأصول'!M186))-'📋 سجل الأصول'!G186+1))),0))</f>
        <v/>
      </c>
      <c r="Q186" s="33" t="str">
        <f>IF('📋 سجل الأصول'!C186="","",IFERROR(MAX(0,MIN(('📋 سجل الأصول'!H186-IF('📋 سجل الأصول'!I186="",0,'📋 سجل الأصول'!I186)),('📋 سجل الأصول'!H186-IF('📋 سجل الأصول'!I186="",0,'📋 سجل الأصول'!I186))*'📋 سجل الأصول'!J186/365*MAX(0,MIN(EOMONTH(DATE(2026,11,1),0),IF('📋 سجل الأصول'!M186="",DATE(9999,12,31),'📋 سجل الأصول'!M186))-'📋 سجل الأصول'!G186+1))-MIN(('📋 سجل الأصول'!H186-IF('📋 سجل الأصول'!I186="",0,'📋 سجل الأصول'!I186)),('📋 سجل الأصول'!H186-IF('📋 سجل الأصول'!I186="",0,'📋 سجل الأصول'!I186))*'📋 سجل الأصول'!J186/365*MAX(0,MIN(EOMONTH(DATE(2026,11,1),-1),IF('📋 سجل الأصول'!M186="",DATE(9999,12,31),'📋 سجل الأصول'!M186))-'📋 سجل الأصول'!G186+1))),0))</f>
        <v/>
      </c>
      <c r="R186" s="33" t="str">
        <f>IF('📋 سجل الأصول'!C186="","",IFERROR(MAX(0,MIN(('📋 سجل الأصول'!H186-IF('📋 سجل الأصول'!I186="",0,'📋 سجل الأصول'!I186)),('📋 سجل الأصول'!H186-IF('📋 سجل الأصول'!I186="",0,'📋 سجل الأصول'!I186))*'📋 سجل الأصول'!J186/365*MAX(0,MIN(EOMONTH(DATE(2026,12,1),0),IF('📋 سجل الأصول'!M186="",DATE(9999,12,31),'📋 سجل الأصول'!M186))-'📋 سجل الأصول'!G186+1))-MIN(('📋 سجل الأصول'!H186-IF('📋 سجل الأصول'!I186="",0,'📋 سجل الأصول'!I186)),('📋 سجل الأصول'!H186-IF('📋 سجل الأصول'!I186="",0,'📋 سجل الأصول'!I186))*'📋 سجل الأصول'!J186/365*MAX(0,MIN(EOMONTH(DATE(2026,12,1),-1),IF('📋 سجل الأصول'!M186="",DATE(9999,12,31),'📋 سجل الأصول'!M186))-'📋 سجل الأصول'!G186+1))),0))</f>
        <v/>
      </c>
    </row>
    <row r="187" spans="1:18" ht="24.75" customHeight="1" x14ac:dyDescent="0.25">
      <c r="A187" s="18" t="str">
        <f>IF('📋 سجل الأصول'!C187="","",'📋 سجل الأصول'!A187)</f>
        <v/>
      </c>
      <c r="B187" s="18" t="str">
        <f>IF('📋 سجل الأصول'!C187="","",'📋 سجل الأصول'!B187)</f>
        <v/>
      </c>
      <c r="C187" s="36" t="str">
        <f>IF('📋 سجل الأصول'!C187="","",'📋 سجل الأصول'!C187)</f>
        <v/>
      </c>
      <c r="D187" s="18" t="str">
        <f>IF('📋 سجل الأصول'!C187="","",'📋 سجل الأصول'!E187)</f>
        <v/>
      </c>
      <c r="E187" s="37" t="str">
        <f>IF('📋 سجل الأصول'!C187="","",'📋 سجل الأصول'!G187)</f>
        <v/>
      </c>
      <c r="F187" s="25" t="str">
        <f>IF('📋 سجل الأصول'!C187="","",'📋 سجل الأصول'!H187)</f>
        <v/>
      </c>
      <c r="G187" s="25" t="str">
        <f>IF('📋 سجل الأصول'!C187="","",IFERROR(MAX(0,MIN(('📋 سجل الأصول'!H187-IF('📋 سجل الأصول'!I187="",0,'📋 سجل الأصول'!I187)),('📋 سجل الأصول'!H187-IF('📋 سجل الأصول'!I187="",0,'📋 سجل الأصول'!I187))*'📋 سجل الأصول'!J187/365*MAX(0,MIN(EOMONTH(DATE(2026,1,1),0),IF('📋 سجل الأصول'!M187="",DATE(9999,12,31),'📋 سجل الأصول'!M187))-'📋 سجل الأصول'!G187+1))-MIN(('📋 سجل الأصول'!H187-IF('📋 سجل الأصول'!I187="",0,'📋 سجل الأصول'!I187)),('📋 سجل الأصول'!H187-IF('📋 سجل الأصول'!I187="",0,'📋 سجل الأصول'!I187))*'📋 سجل الأصول'!J187/365*MAX(0,MIN(EOMONTH(DATE(2026,1,1),-1),IF('📋 سجل الأصول'!M187="",DATE(9999,12,31),'📋 سجل الأصول'!M187))-'📋 سجل الأصول'!G187+1))),0))</f>
        <v/>
      </c>
      <c r="H187" s="25" t="str">
        <f>IF('📋 سجل الأصول'!C187="","",IFERROR(MAX(0,MIN(('📋 سجل الأصول'!H187-IF('📋 سجل الأصول'!I187="",0,'📋 سجل الأصول'!I187)),('📋 سجل الأصول'!H187-IF('📋 سجل الأصول'!I187="",0,'📋 سجل الأصول'!I187))*'📋 سجل الأصول'!J187/365*MAX(0,MIN(EOMONTH(DATE(2026,2,1),0),IF('📋 سجل الأصول'!M187="",DATE(9999,12,31),'📋 سجل الأصول'!M187))-'📋 سجل الأصول'!G187+1))-MIN(('📋 سجل الأصول'!H187-IF('📋 سجل الأصول'!I187="",0,'📋 سجل الأصول'!I187)),('📋 سجل الأصول'!H187-IF('📋 سجل الأصول'!I187="",0,'📋 سجل الأصول'!I187))*'📋 سجل الأصول'!J187/365*MAX(0,MIN(EOMONTH(DATE(2026,2,1),-1),IF('📋 سجل الأصول'!M187="",DATE(9999,12,31),'📋 سجل الأصول'!M187))-'📋 سجل الأصول'!G187+1))),0))</f>
        <v/>
      </c>
      <c r="I187" s="25" t="str">
        <f>IF('📋 سجل الأصول'!C187="","",IFERROR(MAX(0,MIN(('📋 سجل الأصول'!H187-IF('📋 سجل الأصول'!I187="",0,'📋 سجل الأصول'!I187)),('📋 سجل الأصول'!H187-IF('📋 سجل الأصول'!I187="",0,'📋 سجل الأصول'!I187))*'📋 سجل الأصول'!J187/365*MAX(0,MIN(EOMONTH(DATE(2026,3,1),0),IF('📋 سجل الأصول'!M187="",DATE(9999,12,31),'📋 سجل الأصول'!M187))-'📋 سجل الأصول'!G187+1))-MIN(('📋 سجل الأصول'!H187-IF('📋 سجل الأصول'!I187="",0,'📋 سجل الأصول'!I187)),('📋 سجل الأصول'!H187-IF('📋 سجل الأصول'!I187="",0,'📋 سجل الأصول'!I187))*'📋 سجل الأصول'!J187/365*MAX(0,MIN(EOMONTH(DATE(2026,3,1),-1),IF('📋 سجل الأصول'!M187="",DATE(9999,12,31),'📋 سجل الأصول'!M187))-'📋 سجل الأصول'!G187+1))),0))</f>
        <v/>
      </c>
      <c r="J187" s="25" t="str">
        <f>IF('📋 سجل الأصول'!C187="","",IFERROR(MAX(0,MIN(('📋 سجل الأصول'!H187-IF('📋 سجل الأصول'!I187="",0,'📋 سجل الأصول'!I187)),('📋 سجل الأصول'!H187-IF('📋 سجل الأصول'!I187="",0,'📋 سجل الأصول'!I187))*'📋 سجل الأصول'!J187/365*MAX(0,MIN(EOMONTH(DATE(2026,4,1),0),IF('📋 سجل الأصول'!M187="",DATE(9999,12,31),'📋 سجل الأصول'!M187))-'📋 سجل الأصول'!G187+1))-MIN(('📋 سجل الأصول'!H187-IF('📋 سجل الأصول'!I187="",0,'📋 سجل الأصول'!I187)),('📋 سجل الأصول'!H187-IF('📋 سجل الأصول'!I187="",0,'📋 سجل الأصول'!I187))*'📋 سجل الأصول'!J187/365*MAX(0,MIN(EOMONTH(DATE(2026,4,1),-1),IF('📋 سجل الأصول'!M187="",DATE(9999,12,31),'📋 سجل الأصول'!M187))-'📋 سجل الأصول'!G187+1))),0))</f>
        <v/>
      </c>
      <c r="K187" s="25" t="str">
        <f>IF('📋 سجل الأصول'!C187="","",IFERROR(MAX(0,MIN(('📋 سجل الأصول'!H187-IF('📋 سجل الأصول'!I187="",0,'📋 سجل الأصول'!I187)),('📋 سجل الأصول'!H187-IF('📋 سجل الأصول'!I187="",0,'📋 سجل الأصول'!I187))*'📋 سجل الأصول'!J187/365*MAX(0,MIN(EOMONTH(DATE(2026,5,1),0),IF('📋 سجل الأصول'!M187="",DATE(9999,12,31),'📋 سجل الأصول'!M187))-'📋 سجل الأصول'!G187+1))-MIN(('📋 سجل الأصول'!H187-IF('📋 سجل الأصول'!I187="",0,'📋 سجل الأصول'!I187)),('📋 سجل الأصول'!H187-IF('📋 سجل الأصول'!I187="",0,'📋 سجل الأصول'!I187))*'📋 سجل الأصول'!J187/365*MAX(0,MIN(EOMONTH(DATE(2026,5,1),-1),IF('📋 سجل الأصول'!M187="",DATE(9999,12,31),'📋 سجل الأصول'!M187))-'📋 سجل الأصول'!G187+1))),0))</f>
        <v/>
      </c>
      <c r="L187" s="25" t="str">
        <f>IF('📋 سجل الأصول'!C187="","",IFERROR(MAX(0,MIN(('📋 سجل الأصول'!H187-IF('📋 سجل الأصول'!I187="",0,'📋 سجل الأصول'!I187)),('📋 سجل الأصول'!H187-IF('📋 سجل الأصول'!I187="",0,'📋 سجل الأصول'!I187))*'📋 سجل الأصول'!J187/365*MAX(0,MIN(EOMONTH(DATE(2026,6,1),0),IF('📋 سجل الأصول'!M187="",DATE(9999,12,31),'📋 سجل الأصول'!M187))-'📋 سجل الأصول'!G187+1))-MIN(('📋 سجل الأصول'!H187-IF('📋 سجل الأصول'!I187="",0,'📋 سجل الأصول'!I187)),('📋 سجل الأصول'!H187-IF('📋 سجل الأصول'!I187="",0,'📋 سجل الأصول'!I187))*'📋 سجل الأصول'!J187/365*MAX(0,MIN(EOMONTH(DATE(2026,6,1),-1),IF('📋 سجل الأصول'!M187="",DATE(9999,12,31),'📋 سجل الأصول'!M187))-'📋 سجل الأصول'!G187+1))),0))</f>
        <v/>
      </c>
      <c r="M187" s="25" t="str">
        <f>IF('📋 سجل الأصول'!C187="","",IFERROR(MAX(0,MIN(('📋 سجل الأصول'!H187-IF('📋 سجل الأصول'!I187="",0,'📋 سجل الأصول'!I187)),('📋 سجل الأصول'!H187-IF('📋 سجل الأصول'!I187="",0,'📋 سجل الأصول'!I187))*'📋 سجل الأصول'!J187/365*MAX(0,MIN(EOMONTH(DATE(2026,7,1),0),IF('📋 سجل الأصول'!M187="",DATE(9999,12,31),'📋 سجل الأصول'!M187))-'📋 سجل الأصول'!G187+1))-MIN(('📋 سجل الأصول'!H187-IF('📋 سجل الأصول'!I187="",0,'📋 سجل الأصول'!I187)),('📋 سجل الأصول'!H187-IF('📋 سجل الأصول'!I187="",0,'📋 سجل الأصول'!I187))*'📋 سجل الأصول'!J187/365*MAX(0,MIN(EOMONTH(DATE(2026,7,1),-1),IF('📋 سجل الأصول'!M187="",DATE(9999,12,31),'📋 سجل الأصول'!M187))-'📋 سجل الأصول'!G187+1))),0))</f>
        <v/>
      </c>
      <c r="N187" s="25" t="str">
        <f>IF('📋 سجل الأصول'!C187="","",IFERROR(MAX(0,MIN(('📋 سجل الأصول'!H187-IF('📋 سجل الأصول'!I187="",0,'📋 سجل الأصول'!I187)),('📋 سجل الأصول'!H187-IF('📋 سجل الأصول'!I187="",0,'📋 سجل الأصول'!I187))*'📋 سجل الأصول'!J187/365*MAX(0,MIN(EOMONTH(DATE(2026,8,1),0),IF('📋 سجل الأصول'!M187="",DATE(9999,12,31),'📋 سجل الأصول'!M187))-'📋 سجل الأصول'!G187+1))-MIN(('📋 سجل الأصول'!H187-IF('📋 سجل الأصول'!I187="",0,'📋 سجل الأصول'!I187)),('📋 سجل الأصول'!H187-IF('📋 سجل الأصول'!I187="",0,'📋 سجل الأصول'!I187))*'📋 سجل الأصول'!J187/365*MAX(0,MIN(EOMONTH(DATE(2026,8,1),-1),IF('📋 سجل الأصول'!M187="",DATE(9999,12,31),'📋 سجل الأصول'!M187))-'📋 سجل الأصول'!G187+1))),0))</f>
        <v/>
      </c>
      <c r="O187" s="25" t="str">
        <f>IF('📋 سجل الأصول'!C187="","",IFERROR(MAX(0,MIN(('📋 سجل الأصول'!H187-IF('📋 سجل الأصول'!I187="",0,'📋 سجل الأصول'!I187)),('📋 سجل الأصول'!H187-IF('📋 سجل الأصول'!I187="",0,'📋 سجل الأصول'!I187))*'📋 سجل الأصول'!J187/365*MAX(0,MIN(EOMONTH(DATE(2026,9,1),0),IF('📋 سجل الأصول'!M187="",DATE(9999,12,31),'📋 سجل الأصول'!M187))-'📋 سجل الأصول'!G187+1))-MIN(('📋 سجل الأصول'!H187-IF('📋 سجل الأصول'!I187="",0,'📋 سجل الأصول'!I187)),('📋 سجل الأصول'!H187-IF('📋 سجل الأصول'!I187="",0,'📋 سجل الأصول'!I187))*'📋 سجل الأصول'!J187/365*MAX(0,MIN(EOMONTH(DATE(2026,9,1),-1),IF('📋 سجل الأصول'!M187="",DATE(9999,12,31),'📋 سجل الأصول'!M187))-'📋 سجل الأصول'!G187+1))),0))</f>
        <v/>
      </c>
      <c r="P187" s="25" t="str">
        <f>IF('📋 سجل الأصول'!C187="","",IFERROR(MAX(0,MIN(('📋 سجل الأصول'!H187-IF('📋 سجل الأصول'!I187="",0,'📋 سجل الأصول'!I187)),('📋 سجل الأصول'!H187-IF('📋 سجل الأصول'!I187="",0,'📋 سجل الأصول'!I187))*'📋 سجل الأصول'!J187/365*MAX(0,MIN(EOMONTH(DATE(2026,10,1),0),IF('📋 سجل الأصول'!M187="",DATE(9999,12,31),'📋 سجل الأصول'!M187))-'📋 سجل الأصول'!G187+1))-MIN(('📋 سجل الأصول'!H187-IF('📋 سجل الأصول'!I187="",0,'📋 سجل الأصول'!I187)),('📋 سجل الأصول'!H187-IF('📋 سجل الأصول'!I187="",0,'📋 سجل الأصول'!I187))*'📋 سجل الأصول'!J187/365*MAX(0,MIN(EOMONTH(DATE(2026,10,1),-1),IF('📋 سجل الأصول'!M187="",DATE(9999,12,31),'📋 سجل الأصول'!M187))-'📋 سجل الأصول'!G187+1))),0))</f>
        <v/>
      </c>
      <c r="Q187" s="25" t="str">
        <f>IF('📋 سجل الأصول'!C187="","",IFERROR(MAX(0,MIN(('📋 سجل الأصول'!H187-IF('📋 سجل الأصول'!I187="",0,'📋 سجل الأصول'!I187)),('📋 سجل الأصول'!H187-IF('📋 سجل الأصول'!I187="",0,'📋 سجل الأصول'!I187))*'📋 سجل الأصول'!J187/365*MAX(0,MIN(EOMONTH(DATE(2026,11,1),0),IF('📋 سجل الأصول'!M187="",DATE(9999,12,31),'📋 سجل الأصول'!M187))-'📋 سجل الأصول'!G187+1))-MIN(('📋 سجل الأصول'!H187-IF('📋 سجل الأصول'!I187="",0,'📋 سجل الأصول'!I187)),('📋 سجل الأصول'!H187-IF('📋 سجل الأصول'!I187="",0,'📋 سجل الأصول'!I187))*'📋 سجل الأصول'!J187/365*MAX(0,MIN(EOMONTH(DATE(2026,11,1),-1),IF('📋 سجل الأصول'!M187="",DATE(9999,12,31),'📋 سجل الأصول'!M187))-'📋 سجل الأصول'!G187+1))),0))</f>
        <v/>
      </c>
      <c r="R187" s="25" t="str">
        <f>IF('📋 سجل الأصول'!C187="","",IFERROR(MAX(0,MIN(('📋 سجل الأصول'!H187-IF('📋 سجل الأصول'!I187="",0,'📋 سجل الأصول'!I187)),('📋 سجل الأصول'!H187-IF('📋 سجل الأصول'!I187="",0,'📋 سجل الأصول'!I187))*'📋 سجل الأصول'!J187/365*MAX(0,MIN(EOMONTH(DATE(2026,12,1),0),IF('📋 سجل الأصول'!M187="",DATE(9999,12,31),'📋 سجل الأصول'!M187))-'📋 سجل الأصول'!G187+1))-MIN(('📋 سجل الأصول'!H187-IF('📋 سجل الأصول'!I187="",0,'📋 سجل الأصول'!I187)),('📋 سجل الأصول'!H187-IF('📋 سجل الأصول'!I187="",0,'📋 سجل الأصول'!I187))*'📋 سجل الأصول'!J187/365*MAX(0,MIN(EOMONTH(DATE(2026,12,1),-1),IF('📋 سجل الأصول'!M187="",DATE(9999,12,31),'📋 سجل الأصول'!M187))-'📋 سجل الأصول'!G187+1))),0))</f>
        <v/>
      </c>
    </row>
    <row r="188" spans="1:18" ht="24.75" customHeight="1" x14ac:dyDescent="0.25">
      <c r="A188" s="26" t="str">
        <f>IF('📋 سجل الأصول'!C188="","",'📋 سجل الأصول'!A188)</f>
        <v/>
      </c>
      <c r="B188" s="26" t="str">
        <f>IF('📋 سجل الأصول'!C188="","",'📋 سجل الأصول'!B188)</f>
        <v/>
      </c>
      <c r="C188" s="38" t="str">
        <f>IF('📋 سجل الأصول'!C188="","",'📋 سجل الأصول'!C188)</f>
        <v/>
      </c>
      <c r="D188" s="26" t="str">
        <f>IF('📋 سجل الأصول'!C188="","",'📋 سجل الأصول'!E188)</f>
        <v/>
      </c>
      <c r="E188" s="39" t="str">
        <f>IF('📋 سجل الأصول'!C188="","",'📋 سجل الأصول'!G188)</f>
        <v/>
      </c>
      <c r="F188" s="33" t="str">
        <f>IF('📋 سجل الأصول'!C188="","",'📋 سجل الأصول'!H188)</f>
        <v/>
      </c>
      <c r="G188" s="33" t="str">
        <f>IF('📋 سجل الأصول'!C188="","",IFERROR(MAX(0,MIN(('📋 سجل الأصول'!H188-IF('📋 سجل الأصول'!I188="",0,'📋 سجل الأصول'!I188)),('📋 سجل الأصول'!H188-IF('📋 سجل الأصول'!I188="",0,'📋 سجل الأصول'!I188))*'📋 سجل الأصول'!J188/365*MAX(0,MIN(EOMONTH(DATE(2026,1,1),0),IF('📋 سجل الأصول'!M188="",DATE(9999,12,31),'📋 سجل الأصول'!M188))-'📋 سجل الأصول'!G188+1))-MIN(('📋 سجل الأصول'!H188-IF('📋 سجل الأصول'!I188="",0,'📋 سجل الأصول'!I188)),('📋 سجل الأصول'!H188-IF('📋 سجل الأصول'!I188="",0,'📋 سجل الأصول'!I188))*'📋 سجل الأصول'!J188/365*MAX(0,MIN(EOMONTH(DATE(2026,1,1),-1),IF('📋 سجل الأصول'!M188="",DATE(9999,12,31),'📋 سجل الأصول'!M188))-'📋 سجل الأصول'!G188+1))),0))</f>
        <v/>
      </c>
      <c r="H188" s="33" t="str">
        <f>IF('📋 سجل الأصول'!C188="","",IFERROR(MAX(0,MIN(('📋 سجل الأصول'!H188-IF('📋 سجل الأصول'!I188="",0,'📋 سجل الأصول'!I188)),('📋 سجل الأصول'!H188-IF('📋 سجل الأصول'!I188="",0,'📋 سجل الأصول'!I188))*'📋 سجل الأصول'!J188/365*MAX(0,MIN(EOMONTH(DATE(2026,2,1),0),IF('📋 سجل الأصول'!M188="",DATE(9999,12,31),'📋 سجل الأصول'!M188))-'📋 سجل الأصول'!G188+1))-MIN(('📋 سجل الأصول'!H188-IF('📋 سجل الأصول'!I188="",0,'📋 سجل الأصول'!I188)),('📋 سجل الأصول'!H188-IF('📋 سجل الأصول'!I188="",0,'📋 سجل الأصول'!I188))*'📋 سجل الأصول'!J188/365*MAX(0,MIN(EOMONTH(DATE(2026,2,1),-1),IF('📋 سجل الأصول'!M188="",DATE(9999,12,31),'📋 سجل الأصول'!M188))-'📋 سجل الأصول'!G188+1))),0))</f>
        <v/>
      </c>
      <c r="I188" s="33" t="str">
        <f>IF('📋 سجل الأصول'!C188="","",IFERROR(MAX(0,MIN(('📋 سجل الأصول'!H188-IF('📋 سجل الأصول'!I188="",0,'📋 سجل الأصول'!I188)),('📋 سجل الأصول'!H188-IF('📋 سجل الأصول'!I188="",0,'📋 سجل الأصول'!I188))*'📋 سجل الأصول'!J188/365*MAX(0,MIN(EOMONTH(DATE(2026,3,1),0),IF('📋 سجل الأصول'!M188="",DATE(9999,12,31),'📋 سجل الأصول'!M188))-'📋 سجل الأصول'!G188+1))-MIN(('📋 سجل الأصول'!H188-IF('📋 سجل الأصول'!I188="",0,'📋 سجل الأصول'!I188)),('📋 سجل الأصول'!H188-IF('📋 سجل الأصول'!I188="",0,'📋 سجل الأصول'!I188))*'📋 سجل الأصول'!J188/365*MAX(0,MIN(EOMONTH(DATE(2026,3,1),-1),IF('📋 سجل الأصول'!M188="",DATE(9999,12,31),'📋 سجل الأصول'!M188))-'📋 سجل الأصول'!G188+1))),0))</f>
        <v/>
      </c>
      <c r="J188" s="33" t="str">
        <f>IF('📋 سجل الأصول'!C188="","",IFERROR(MAX(0,MIN(('📋 سجل الأصول'!H188-IF('📋 سجل الأصول'!I188="",0,'📋 سجل الأصول'!I188)),('📋 سجل الأصول'!H188-IF('📋 سجل الأصول'!I188="",0,'📋 سجل الأصول'!I188))*'📋 سجل الأصول'!J188/365*MAX(0,MIN(EOMONTH(DATE(2026,4,1),0),IF('📋 سجل الأصول'!M188="",DATE(9999,12,31),'📋 سجل الأصول'!M188))-'📋 سجل الأصول'!G188+1))-MIN(('📋 سجل الأصول'!H188-IF('📋 سجل الأصول'!I188="",0,'📋 سجل الأصول'!I188)),('📋 سجل الأصول'!H188-IF('📋 سجل الأصول'!I188="",0,'📋 سجل الأصول'!I188))*'📋 سجل الأصول'!J188/365*MAX(0,MIN(EOMONTH(DATE(2026,4,1),-1),IF('📋 سجل الأصول'!M188="",DATE(9999,12,31),'📋 سجل الأصول'!M188))-'📋 سجل الأصول'!G188+1))),0))</f>
        <v/>
      </c>
      <c r="K188" s="33" t="str">
        <f>IF('📋 سجل الأصول'!C188="","",IFERROR(MAX(0,MIN(('📋 سجل الأصول'!H188-IF('📋 سجل الأصول'!I188="",0,'📋 سجل الأصول'!I188)),('📋 سجل الأصول'!H188-IF('📋 سجل الأصول'!I188="",0,'📋 سجل الأصول'!I188))*'📋 سجل الأصول'!J188/365*MAX(0,MIN(EOMONTH(DATE(2026,5,1),0),IF('📋 سجل الأصول'!M188="",DATE(9999,12,31),'📋 سجل الأصول'!M188))-'📋 سجل الأصول'!G188+1))-MIN(('📋 سجل الأصول'!H188-IF('📋 سجل الأصول'!I188="",0,'📋 سجل الأصول'!I188)),('📋 سجل الأصول'!H188-IF('📋 سجل الأصول'!I188="",0,'📋 سجل الأصول'!I188))*'📋 سجل الأصول'!J188/365*MAX(0,MIN(EOMONTH(DATE(2026,5,1),-1),IF('📋 سجل الأصول'!M188="",DATE(9999,12,31),'📋 سجل الأصول'!M188))-'📋 سجل الأصول'!G188+1))),0))</f>
        <v/>
      </c>
      <c r="L188" s="33" t="str">
        <f>IF('📋 سجل الأصول'!C188="","",IFERROR(MAX(0,MIN(('📋 سجل الأصول'!H188-IF('📋 سجل الأصول'!I188="",0,'📋 سجل الأصول'!I188)),('📋 سجل الأصول'!H188-IF('📋 سجل الأصول'!I188="",0,'📋 سجل الأصول'!I188))*'📋 سجل الأصول'!J188/365*MAX(0,MIN(EOMONTH(DATE(2026,6,1),0),IF('📋 سجل الأصول'!M188="",DATE(9999,12,31),'📋 سجل الأصول'!M188))-'📋 سجل الأصول'!G188+1))-MIN(('📋 سجل الأصول'!H188-IF('📋 سجل الأصول'!I188="",0,'📋 سجل الأصول'!I188)),('📋 سجل الأصول'!H188-IF('📋 سجل الأصول'!I188="",0,'📋 سجل الأصول'!I188))*'📋 سجل الأصول'!J188/365*MAX(0,MIN(EOMONTH(DATE(2026,6,1),-1),IF('📋 سجل الأصول'!M188="",DATE(9999,12,31),'📋 سجل الأصول'!M188))-'📋 سجل الأصول'!G188+1))),0))</f>
        <v/>
      </c>
      <c r="M188" s="33" t="str">
        <f>IF('📋 سجل الأصول'!C188="","",IFERROR(MAX(0,MIN(('📋 سجل الأصول'!H188-IF('📋 سجل الأصول'!I188="",0,'📋 سجل الأصول'!I188)),('📋 سجل الأصول'!H188-IF('📋 سجل الأصول'!I188="",0,'📋 سجل الأصول'!I188))*'📋 سجل الأصول'!J188/365*MAX(0,MIN(EOMONTH(DATE(2026,7,1),0),IF('📋 سجل الأصول'!M188="",DATE(9999,12,31),'📋 سجل الأصول'!M188))-'📋 سجل الأصول'!G188+1))-MIN(('📋 سجل الأصول'!H188-IF('📋 سجل الأصول'!I188="",0,'📋 سجل الأصول'!I188)),('📋 سجل الأصول'!H188-IF('📋 سجل الأصول'!I188="",0,'📋 سجل الأصول'!I188))*'📋 سجل الأصول'!J188/365*MAX(0,MIN(EOMONTH(DATE(2026,7,1),-1),IF('📋 سجل الأصول'!M188="",DATE(9999,12,31),'📋 سجل الأصول'!M188))-'📋 سجل الأصول'!G188+1))),0))</f>
        <v/>
      </c>
      <c r="N188" s="33" t="str">
        <f>IF('📋 سجل الأصول'!C188="","",IFERROR(MAX(0,MIN(('📋 سجل الأصول'!H188-IF('📋 سجل الأصول'!I188="",0,'📋 سجل الأصول'!I188)),('📋 سجل الأصول'!H188-IF('📋 سجل الأصول'!I188="",0,'📋 سجل الأصول'!I188))*'📋 سجل الأصول'!J188/365*MAX(0,MIN(EOMONTH(DATE(2026,8,1),0),IF('📋 سجل الأصول'!M188="",DATE(9999,12,31),'📋 سجل الأصول'!M188))-'📋 سجل الأصول'!G188+1))-MIN(('📋 سجل الأصول'!H188-IF('📋 سجل الأصول'!I188="",0,'📋 سجل الأصول'!I188)),('📋 سجل الأصول'!H188-IF('📋 سجل الأصول'!I188="",0,'📋 سجل الأصول'!I188))*'📋 سجل الأصول'!J188/365*MAX(0,MIN(EOMONTH(DATE(2026,8,1),-1),IF('📋 سجل الأصول'!M188="",DATE(9999,12,31),'📋 سجل الأصول'!M188))-'📋 سجل الأصول'!G188+1))),0))</f>
        <v/>
      </c>
      <c r="O188" s="33" t="str">
        <f>IF('📋 سجل الأصول'!C188="","",IFERROR(MAX(0,MIN(('📋 سجل الأصول'!H188-IF('📋 سجل الأصول'!I188="",0,'📋 سجل الأصول'!I188)),('📋 سجل الأصول'!H188-IF('📋 سجل الأصول'!I188="",0,'📋 سجل الأصول'!I188))*'📋 سجل الأصول'!J188/365*MAX(0,MIN(EOMONTH(DATE(2026,9,1),0),IF('📋 سجل الأصول'!M188="",DATE(9999,12,31),'📋 سجل الأصول'!M188))-'📋 سجل الأصول'!G188+1))-MIN(('📋 سجل الأصول'!H188-IF('📋 سجل الأصول'!I188="",0,'📋 سجل الأصول'!I188)),('📋 سجل الأصول'!H188-IF('📋 سجل الأصول'!I188="",0,'📋 سجل الأصول'!I188))*'📋 سجل الأصول'!J188/365*MAX(0,MIN(EOMONTH(DATE(2026,9,1),-1),IF('📋 سجل الأصول'!M188="",DATE(9999,12,31),'📋 سجل الأصول'!M188))-'📋 سجل الأصول'!G188+1))),0))</f>
        <v/>
      </c>
      <c r="P188" s="33" t="str">
        <f>IF('📋 سجل الأصول'!C188="","",IFERROR(MAX(0,MIN(('📋 سجل الأصول'!H188-IF('📋 سجل الأصول'!I188="",0,'📋 سجل الأصول'!I188)),('📋 سجل الأصول'!H188-IF('📋 سجل الأصول'!I188="",0,'📋 سجل الأصول'!I188))*'📋 سجل الأصول'!J188/365*MAX(0,MIN(EOMONTH(DATE(2026,10,1),0),IF('📋 سجل الأصول'!M188="",DATE(9999,12,31),'📋 سجل الأصول'!M188))-'📋 سجل الأصول'!G188+1))-MIN(('📋 سجل الأصول'!H188-IF('📋 سجل الأصول'!I188="",0,'📋 سجل الأصول'!I188)),('📋 سجل الأصول'!H188-IF('📋 سجل الأصول'!I188="",0,'📋 سجل الأصول'!I188))*'📋 سجل الأصول'!J188/365*MAX(0,MIN(EOMONTH(DATE(2026,10,1),-1),IF('📋 سجل الأصول'!M188="",DATE(9999,12,31),'📋 سجل الأصول'!M188))-'📋 سجل الأصول'!G188+1))),0))</f>
        <v/>
      </c>
      <c r="Q188" s="33" t="str">
        <f>IF('📋 سجل الأصول'!C188="","",IFERROR(MAX(0,MIN(('📋 سجل الأصول'!H188-IF('📋 سجل الأصول'!I188="",0,'📋 سجل الأصول'!I188)),('📋 سجل الأصول'!H188-IF('📋 سجل الأصول'!I188="",0,'📋 سجل الأصول'!I188))*'📋 سجل الأصول'!J188/365*MAX(0,MIN(EOMONTH(DATE(2026,11,1),0),IF('📋 سجل الأصول'!M188="",DATE(9999,12,31),'📋 سجل الأصول'!M188))-'📋 سجل الأصول'!G188+1))-MIN(('📋 سجل الأصول'!H188-IF('📋 سجل الأصول'!I188="",0,'📋 سجل الأصول'!I188)),('📋 سجل الأصول'!H188-IF('📋 سجل الأصول'!I188="",0,'📋 سجل الأصول'!I188))*'📋 سجل الأصول'!J188/365*MAX(0,MIN(EOMONTH(DATE(2026,11,1),-1),IF('📋 سجل الأصول'!M188="",DATE(9999,12,31),'📋 سجل الأصول'!M188))-'📋 سجل الأصول'!G188+1))),0))</f>
        <v/>
      </c>
      <c r="R188" s="33" t="str">
        <f>IF('📋 سجل الأصول'!C188="","",IFERROR(MAX(0,MIN(('📋 سجل الأصول'!H188-IF('📋 سجل الأصول'!I188="",0,'📋 سجل الأصول'!I188)),('📋 سجل الأصول'!H188-IF('📋 سجل الأصول'!I188="",0,'📋 سجل الأصول'!I188))*'📋 سجل الأصول'!J188/365*MAX(0,MIN(EOMONTH(DATE(2026,12,1),0),IF('📋 سجل الأصول'!M188="",DATE(9999,12,31),'📋 سجل الأصول'!M188))-'📋 سجل الأصول'!G188+1))-MIN(('📋 سجل الأصول'!H188-IF('📋 سجل الأصول'!I188="",0,'📋 سجل الأصول'!I188)),('📋 سجل الأصول'!H188-IF('📋 سجل الأصول'!I188="",0,'📋 سجل الأصول'!I188))*'📋 سجل الأصول'!J188/365*MAX(0,MIN(EOMONTH(DATE(2026,12,1),-1),IF('📋 سجل الأصول'!M188="",DATE(9999,12,31),'📋 سجل الأصول'!M188))-'📋 سجل الأصول'!G188+1))),0))</f>
        <v/>
      </c>
    </row>
    <row r="189" spans="1:18" ht="24.75" customHeight="1" x14ac:dyDescent="0.25">
      <c r="A189" s="18" t="str">
        <f>IF('📋 سجل الأصول'!C189="","",'📋 سجل الأصول'!A189)</f>
        <v/>
      </c>
      <c r="B189" s="18" t="str">
        <f>IF('📋 سجل الأصول'!C189="","",'📋 سجل الأصول'!B189)</f>
        <v/>
      </c>
      <c r="C189" s="36" t="str">
        <f>IF('📋 سجل الأصول'!C189="","",'📋 سجل الأصول'!C189)</f>
        <v/>
      </c>
      <c r="D189" s="18" t="str">
        <f>IF('📋 سجل الأصول'!C189="","",'📋 سجل الأصول'!E189)</f>
        <v/>
      </c>
      <c r="E189" s="37" t="str">
        <f>IF('📋 سجل الأصول'!C189="","",'📋 سجل الأصول'!G189)</f>
        <v/>
      </c>
      <c r="F189" s="25" t="str">
        <f>IF('📋 سجل الأصول'!C189="","",'📋 سجل الأصول'!H189)</f>
        <v/>
      </c>
      <c r="G189" s="25" t="str">
        <f>IF('📋 سجل الأصول'!C189="","",IFERROR(MAX(0,MIN(('📋 سجل الأصول'!H189-IF('📋 سجل الأصول'!I189="",0,'📋 سجل الأصول'!I189)),('📋 سجل الأصول'!H189-IF('📋 سجل الأصول'!I189="",0,'📋 سجل الأصول'!I189))*'📋 سجل الأصول'!J189/365*MAX(0,MIN(EOMONTH(DATE(2026,1,1),0),IF('📋 سجل الأصول'!M189="",DATE(9999,12,31),'📋 سجل الأصول'!M189))-'📋 سجل الأصول'!G189+1))-MIN(('📋 سجل الأصول'!H189-IF('📋 سجل الأصول'!I189="",0,'📋 سجل الأصول'!I189)),('📋 سجل الأصول'!H189-IF('📋 سجل الأصول'!I189="",0,'📋 سجل الأصول'!I189))*'📋 سجل الأصول'!J189/365*MAX(0,MIN(EOMONTH(DATE(2026,1,1),-1),IF('📋 سجل الأصول'!M189="",DATE(9999,12,31),'📋 سجل الأصول'!M189))-'📋 سجل الأصول'!G189+1))),0))</f>
        <v/>
      </c>
      <c r="H189" s="25" t="str">
        <f>IF('📋 سجل الأصول'!C189="","",IFERROR(MAX(0,MIN(('📋 سجل الأصول'!H189-IF('📋 سجل الأصول'!I189="",0,'📋 سجل الأصول'!I189)),('📋 سجل الأصول'!H189-IF('📋 سجل الأصول'!I189="",0,'📋 سجل الأصول'!I189))*'📋 سجل الأصول'!J189/365*MAX(0,MIN(EOMONTH(DATE(2026,2,1),0),IF('📋 سجل الأصول'!M189="",DATE(9999,12,31),'📋 سجل الأصول'!M189))-'📋 سجل الأصول'!G189+1))-MIN(('📋 سجل الأصول'!H189-IF('📋 سجل الأصول'!I189="",0,'📋 سجل الأصول'!I189)),('📋 سجل الأصول'!H189-IF('📋 سجل الأصول'!I189="",0,'📋 سجل الأصول'!I189))*'📋 سجل الأصول'!J189/365*MAX(0,MIN(EOMONTH(DATE(2026,2,1),-1),IF('📋 سجل الأصول'!M189="",DATE(9999,12,31),'📋 سجل الأصول'!M189))-'📋 سجل الأصول'!G189+1))),0))</f>
        <v/>
      </c>
      <c r="I189" s="25" t="str">
        <f>IF('📋 سجل الأصول'!C189="","",IFERROR(MAX(0,MIN(('📋 سجل الأصول'!H189-IF('📋 سجل الأصول'!I189="",0,'📋 سجل الأصول'!I189)),('📋 سجل الأصول'!H189-IF('📋 سجل الأصول'!I189="",0,'📋 سجل الأصول'!I189))*'📋 سجل الأصول'!J189/365*MAX(0,MIN(EOMONTH(DATE(2026,3,1),0),IF('📋 سجل الأصول'!M189="",DATE(9999,12,31),'📋 سجل الأصول'!M189))-'📋 سجل الأصول'!G189+1))-MIN(('📋 سجل الأصول'!H189-IF('📋 سجل الأصول'!I189="",0,'📋 سجل الأصول'!I189)),('📋 سجل الأصول'!H189-IF('📋 سجل الأصول'!I189="",0,'📋 سجل الأصول'!I189))*'📋 سجل الأصول'!J189/365*MAX(0,MIN(EOMONTH(DATE(2026,3,1),-1),IF('📋 سجل الأصول'!M189="",DATE(9999,12,31),'📋 سجل الأصول'!M189))-'📋 سجل الأصول'!G189+1))),0))</f>
        <v/>
      </c>
      <c r="J189" s="25" t="str">
        <f>IF('📋 سجل الأصول'!C189="","",IFERROR(MAX(0,MIN(('📋 سجل الأصول'!H189-IF('📋 سجل الأصول'!I189="",0,'📋 سجل الأصول'!I189)),('📋 سجل الأصول'!H189-IF('📋 سجل الأصول'!I189="",0,'📋 سجل الأصول'!I189))*'📋 سجل الأصول'!J189/365*MAX(0,MIN(EOMONTH(DATE(2026,4,1),0),IF('📋 سجل الأصول'!M189="",DATE(9999,12,31),'📋 سجل الأصول'!M189))-'📋 سجل الأصول'!G189+1))-MIN(('📋 سجل الأصول'!H189-IF('📋 سجل الأصول'!I189="",0,'📋 سجل الأصول'!I189)),('📋 سجل الأصول'!H189-IF('📋 سجل الأصول'!I189="",0,'📋 سجل الأصول'!I189))*'📋 سجل الأصول'!J189/365*MAX(0,MIN(EOMONTH(DATE(2026,4,1),-1),IF('📋 سجل الأصول'!M189="",DATE(9999,12,31),'📋 سجل الأصول'!M189))-'📋 سجل الأصول'!G189+1))),0))</f>
        <v/>
      </c>
      <c r="K189" s="25" t="str">
        <f>IF('📋 سجل الأصول'!C189="","",IFERROR(MAX(0,MIN(('📋 سجل الأصول'!H189-IF('📋 سجل الأصول'!I189="",0,'📋 سجل الأصول'!I189)),('📋 سجل الأصول'!H189-IF('📋 سجل الأصول'!I189="",0,'📋 سجل الأصول'!I189))*'📋 سجل الأصول'!J189/365*MAX(0,MIN(EOMONTH(DATE(2026,5,1),0),IF('📋 سجل الأصول'!M189="",DATE(9999,12,31),'📋 سجل الأصول'!M189))-'📋 سجل الأصول'!G189+1))-MIN(('📋 سجل الأصول'!H189-IF('📋 سجل الأصول'!I189="",0,'📋 سجل الأصول'!I189)),('📋 سجل الأصول'!H189-IF('📋 سجل الأصول'!I189="",0,'📋 سجل الأصول'!I189))*'📋 سجل الأصول'!J189/365*MAX(0,MIN(EOMONTH(DATE(2026,5,1),-1),IF('📋 سجل الأصول'!M189="",DATE(9999,12,31),'📋 سجل الأصول'!M189))-'📋 سجل الأصول'!G189+1))),0))</f>
        <v/>
      </c>
      <c r="L189" s="25" t="str">
        <f>IF('📋 سجل الأصول'!C189="","",IFERROR(MAX(0,MIN(('📋 سجل الأصول'!H189-IF('📋 سجل الأصول'!I189="",0,'📋 سجل الأصول'!I189)),('📋 سجل الأصول'!H189-IF('📋 سجل الأصول'!I189="",0,'📋 سجل الأصول'!I189))*'📋 سجل الأصول'!J189/365*MAX(0,MIN(EOMONTH(DATE(2026,6,1),0),IF('📋 سجل الأصول'!M189="",DATE(9999,12,31),'📋 سجل الأصول'!M189))-'📋 سجل الأصول'!G189+1))-MIN(('📋 سجل الأصول'!H189-IF('📋 سجل الأصول'!I189="",0,'📋 سجل الأصول'!I189)),('📋 سجل الأصول'!H189-IF('📋 سجل الأصول'!I189="",0,'📋 سجل الأصول'!I189))*'📋 سجل الأصول'!J189/365*MAX(0,MIN(EOMONTH(DATE(2026,6,1),-1),IF('📋 سجل الأصول'!M189="",DATE(9999,12,31),'📋 سجل الأصول'!M189))-'📋 سجل الأصول'!G189+1))),0))</f>
        <v/>
      </c>
      <c r="M189" s="25" t="str">
        <f>IF('📋 سجل الأصول'!C189="","",IFERROR(MAX(0,MIN(('📋 سجل الأصول'!H189-IF('📋 سجل الأصول'!I189="",0,'📋 سجل الأصول'!I189)),('📋 سجل الأصول'!H189-IF('📋 سجل الأصول'!I189="",0,'📋 سجل الأصول'!I189))*'📋 سجل الأصول'!J189/365*MAX(0,MIN(EOMONTH(DATE(2026,7,1),0),IF('📋 سجل الأصول'!M189="",DATE(9999,12,31),'📋 سجل الأصول'!M189))-'📋 سجل الأصول'!G189+1))-MIN(('📋 سجل الأصول'!H189-IF('📋 سجل الأصول'!I189="",0,'📋 سجل الأصول'!I189)),('📋 سجل الأصول'!H189-IF('📋 سجل الأصول'!I189="",0,'📋 سجل الأصول'!I189))*'📋 سجل الأصول'!J189/365*MAX(0,MIN(EOMONTH(DATE(2026,7,1),-1),IF('📋 سجل الأصول'!M189="",DATE(9999,12,31),'📋 سجل الأصول'!M189))-'📋 سجل الأصول'!G189+1))),0))</f>
        <v/>
      </c>
      <c r="N189" s="25" t="str">
        <f>IF('📋 سجل الأصول'!C189="","",IFERROR(MAX(0,MIN(('📋 سجل الأصول'!H189-IF('📋 سجل الأصول'!I189="",0,'📋 سجل الأصول'!I189)),('📋 سجل الأصول'!H189-IF('📋 سجل الأصول'!I189="",0,'📋 سجل الأصول'!I189))*'📋 سجل الأصول'!J189/365*MAX(0,MIN(EOMONTH(DATE(2026,8,1),0),IF('📋 سجل الأصول'!M189="",DATE(9999,12,31),'📋 سجل الأصول'!M189))-'📋 سجل الأصول'!G189+1))-MIN(('📋 سجل الأصول'!H189-IF('📋 سجل الأصول'!I189="",0,'📋 سجل الأصول'!I189)),('📋 سجل الأصول'!H189-IF('📋 سجل الأصول'!I189="",0,'📋 سجل الأصول'!I189))*'📋 سجل الأصول'!J189/365*MAX(0,MIN(EOMONTH(DATE(2026,8,1),-1),IF('📋 سجل الأصول'!M189="",DATE(9999,12,31),'📋 سجل الأصول'!M189))-'📋 سجل الأصول'!G189+1))),0))</f>
        <v/>
      </c>
      <c r="O189" s="25" t="str">
        <f>IF('📋 سجل الأصول'!C189="","",IFERROR(MAX(0,MIN(('📋 سجل الأصول'!H189-IF('📋 سجل الأصول'!I189="",0,'📋 سجل الأصول'!I189)),('📋 سجل الأصول'!H189-IF('📋 سجل الأصول'!I189="",0,'📋 سجل الأصول'!I189))*'📋 سجل الأصول'!J189/365*MAX(0,MIN(EOMONTH(DATE(2026,9,1),0),IF('📋 سجل الأصول'!M189="",DATE(9999,12,31),'📋 سجل الأصول'!M189))-'📋 سجل الأصول'!G189+1))-MIN(('📋 سجل الأصول'!H189-IF('📋 سجل الأصول'!I189="",0,'📋 سجل الأصول'!I189)),('📋 سجل الأصول'!H189-IF('📋 سجل الأصول'!I189="",0,'📋 سجل الأصول'!I189))*'📋 سجل الأصول'!J189/365*MAX(0,MIN(EOMONTH(DATE(2026,9,1),-1),IF('📋 سجل الأصول'!M189="",DATE(9999,12,31),'📋 سجل الأصول'!M189))-'📋 سجل الأصول'!G189+1))),0))</f>
        <v/>
      </c>
      <c r="P189" s="25" t="str">
        <f>IF('📋 سجل الأصول'!C189="","",IFERROR(MAX(0,MIN(('📋 سجل الأصول'!H189-IF('📋 سجل الأصول'!I189="",0,'📋 سجل الأصول'!I189)),('📋 سجل الأصول'!H189-IF('📋 سجل الأصول'!I189="",0,'📋 سجل الأصول'!I189))*'📋 سجل الأصول'!J189/365*MAX(0,MIN(EOMONTH(DATE(2026,10,1),0),IF('📋 سجل الأصول'!M189="",DATE(9999,12,31),'📋 سجل الأصول'!M189))-'📋 سجل الأصول'!G189+1))-MIN(('📋 سجل الأصول'!H189-IF('📋 سجل الأصول'!I189="",0,'📋 سجل الأصول'!I189)),('📋 سجل الأصول'!H189-IF('📋 سجل الأصول'!I189="",0,'📋 سجل الأصول'!I189))*'📋 سجل الأصول'!J189/365*MAX(0,MIN(EOMONTH(DATE(2026,10,1),-1),IF('📋 سجل الأصول'!M189="",DATE(9999,12,31),'📋 سجل الأصول'!M189))-'📋 سجل الأصول'!G189+1))),0))</f>
        <v/>
      </c>
      <c r="Q189" s="25" t="str">
        <f>IF('📋 سجل الأصول'!C189="","",IFERROR(MAX(0,MIN(('📋 سجل الأصول'!H189-IF('📋 سجل الأصول'!I189="",0,'📋 سجل الأصول'!I189)),('📋 سجل الأصول'!H189-IF('📋 سجل الأصول'!I189="",0,'📋 سجل الأصول'!I189))*'📋 سجل الأصول'!J189/365*MAX(0,MIN(EOMONTH(DATE(2026,11,1),0),IF('📋 سجل الأصول'!M189="",DATE(9999,12,31),'📋 سجل الأصول'!M189))-'📋 سجل الأصول'!G189+1))-MIN(('📋 سجل الأصول'!H189-IF('📋 سجل الأصول'!I189="",0,'📋 سجل الأصول'!I189)),('📋 سجل الأصول'!H189-IF('📋 سجل الأصول'!I189="",0,'📋 سجل الأصول'!I189))*'📋 سجل الأصول'!J189/365*MAX(0,MIN(EOMONTH(DATE(2026,11,1),-1),IF('📋 سجل الأصول'!M189="",DATE(9999,12,31),'📋 سجل الأصول'!M189))-'📋 سجل الأصول'!G189+1))),0))</f>
        <v/>
      </c>
      <c r="R189" s="25" t="str">
        <f>IF('📋 سجل الأصول'!C189="","",IFERROR(MAX(0,MIN(('📋 سجل الأصول'!H189-IF('📋 سجل الأصول'!I189="",0,'📋 سجل الأصول'!I189)),('📋 سجل الأصول'!H189-IF('📋 سجل الأصول'!I189="",0,'📋 سجل الأصول'!I189))*'📋 سجل الأصول'!J189/365*MAX(0,MIN(EOMONTH(DATE(2026,12,1),0),IF('📋 سجل الأصول'!M189="",DATE(9999,12,31),'📋 سجل الأصول'!M189))-'📋 سجل الأصول'!G189+1))-MIN(('📋 سجل الأصول'!H189-IF('📋 سجل الأصول'!I189="",0,'📋 سجل الأصول'!I189)),('📋 سجل الأصول'!H189-IF('📋 سجل الأصول'!I189="",0,'📋 سجل الأصول'!I189))*'📋 سجل الأصول'!J189/365*MAX(0,MIN(EOMONTH(DATE(2026,12,1),-1),IF('📋 سجل الأصول'!M189="",DATE(9999,12,31),'📋 سجل الأصول'!M189))-'📋 سجل الأصول'!G189+1))),0))</f>
        <v/>
      </c>
    </row>
    <row r="190" spans="1:18" ht="24.75" customHeight="1" x14ac:dyDescent="0.25">
      <c r="A190" s="26" t="str">
        <f>IF('📋 سجل الأصول'!C190="","",'📋 سجل الأصول'!A190)</f>
        <v/>
      </c>
      <c r="B190" s="26" t="str">
        <f>IF('📋 سجل الأصول'!C190="","",'📋 سجل الأصول'!B190)</f>
        <v/>
      </c>
      <c r="C190" s="38" t="str">
        <f>IF('📋 سجل الأصول'!C190="","",'📋 سجل الأصول'!C190)</f>
        <v/>
      </c>
      <c r="D190" s="26" t="str">
        <f>IF('📋 سجل الأصول'!C190="","",'📋 سجل الأصول'!E190)</f>
        <v/>
      </c>
      <c r="E190" s="39" t="str">
        <f>IF('📋 سجل الأصول'!C190="","",'📋 سجل الأصول'!G190)</f>
        <v/>
      </c>
      <c r="F190" s="33" t="str">
        <f>IF('📋 سجل الأصول'!C190="","",'📋 سجل الأصول'!H190)</f>
        <v/>
      </c>
      <c r="G190" s="33" t="str">
        <f>IF('📋 سجل الأصول'!C190="","",IFERROR(MAX(0,MIN(('📋 سجل الأصول'!H190-IF('📋 سجل الأصول'!I190="",0,'📋 سجل الأصول'!I190)),('📋 سجل الأصول'!H190-IF('📋 سجل الأصول'!I190="",0,'📋 سجل الأصول'!I190))*'📋 سجل الأصول'!J190/365*MAX(0,MIN(EOMONTH(DATE(2026,1,1),0),IF('📋 سجل الأصول'!M190="",DATE(9999,12,31),'📋 سجل الأصول'!M190))-'📋 سجل الأصول'!G190+1))-MIN(('📋 سجل الأصول'!H190-IF('📋 سجل الأصول'!I190="",0,'📋 سجل الأصول'!I190)),('📋 سجل الأصول'!H190-IF('📋 سجل الأصول'!I190="",0,'📋 سجل الأصول'!I190))*'📋 سجل الأصول'!J190/365*MAX(0,MIN(EOMONTH(DATE(2026,1,1),-1),IF('📋 سجل الأصول'!M190="",DATE(9999,12,31),'📋 سجل الأصول'!M190))-'📋 سجل الأصول'!G190+1))),0))</f>
        <v/>
      </c>
      <c r="H190" s="33" t="str">
        <f>IF('📋 سجل الأصول'!C190="","",IFERROR(MAX(0,MIN(('📋 سجل الأصول'!H190-IF('📋 سجل الأصول'!I190="",0,'📋 سجل الأصول'!I190)),('📋 سجل الأصول'!H190-IF('📋 سجل الأصول'!I190="",0,'📋 سجل الأصول'!I190))*'📋 سجل الأصول'!J190/365*MAX(0,MIN(EOMONTH(DATE(2026,2,1),0),IF('📋 سجل الأصول'!M190="",DATE(9999,12,31),'📋 سجل الأصول'!M190))-'📋 سجل الأصول'!G190+1))-MIN(('📋 سجل الأصول'!H190-IF('📋 سجل الأصول'!I190="",0,'📋 سجل الأصول'!I190)),('📋 سجل الأصول'!H190-IF('📋 سجل الأصول'!I190="",0,'📋 سجل الأصول'!I190))*'📋 سجل الأصول'!J190/365*MAX(0,MIN(EOMONTH(DATE(2026,2,1),-1),IF('📋 سجل الأصول'!M190="",DATE(9999,12,31),'📋 سجل الأصول'!M190))-'📋 سجل الأصول'!G190+1))),0))</f>
        <v/>
      </c>
      <c r="I190" s="33" t="str">
        <f>IF('📋 سجل الأصول'!C190="","",IFERROR(MAX(0,MIN(('📋 سجل الأصول'!H190-IF('📋 سجل الأصول'!I190="",0,'📋 سجل الأصول'!I190)),('📋 سجل الأصول'!H190-IF('📋 سجل الأصول'!I190="",0,'📋 سجل الأصول'!I190))*'📋 سجل الأصول'!J190/365*MAX(0,MIN(EOMONTH(DATE(2026,3,1),0),IF('📋 سجل الأصول'!M190="",DATE(9999,12,31),'📋 سجل الأصول'!M190))-'📋 سجل الأصول'!G190+1))-MIN(('📋 سجل الأصول'!H190-IF('📋 سجل الأصول'!I190="",0,'📋 سجل الأصول'!I190)),('📋 سجل الأصول'!H190-IF('📋 سجل الأصول'!I190="",0,'📋 سجل الأصول'!I190))*'📋 سجل الأصول'!J190/365*MAX(0,MIN(EOMONTH(DATE(2026,3,1),-1),IF('📋 سجل الأصول'!M190="",DATE(9999,12,31),'📋 سجل الأصول'!M190))-'📋 سجل الأصول'!G190+1))),0))</f>
        <v/>
      </c>
      <c r="J190" s="33" t="str">
        <f>IF('📋 سجل الأصول'!C190="","",IFERROR(MAX(0,MIN(('📋 سجل الأصول'!H190-IF('📋 سجل الأصول'!I190="",0,'📋 سجل الأصول'!I190)),('📋 سجل الأصول'!H190-IF('📋 سجل الأصول'!I190="",0,'📋 سجل الأصول'!I190))*'📋 سجل الأصول'!J190/365*MAX(0,MIN(EOMONTH(DATE(2026,4,1),0),IF('📋 سجل الأصول'!M190="",DATE(9999,12,31),'📋 سجل الأصول'!M190))-'📋 سجل الأصول'!G190+1))-MIN(('📋 سجل الأصول'!H190-IF('📋 سجل الأصول'!I190="",0,'📋 سجل الأصول'!I190)),('📋 سجل الأصول'!H190-IF('📋 سجل الأصول'!I190="",0,'📋 سجل الأصول'!I190))*'📋 سجل الأصول'!J190/365*MAX(0,MIN(EOMONTH(DATE(2026,4,1),-1),IF('📋 سجل الأصول'!M190="",DATE(9999,12,31),'📋 سجل الأصول'!M190))-'📋 سجل الأصول'!G190+1))),0))</f>
        <v/>
      </c>
      <c r="K190" s="33" t="str">
        <f>IF('📋 سجل الأصول'!C190="","",IFERROR(MAX(0,MIN(('📋 سجل الأصول'!H190-IF('📋 سجل الأصول'!I190="",0,'📋 سجل الأصول'!I190)),('📋 سجل الأصول'!H190-IF('📋 سجل الأصول'!I190="",0,'📋 سجل الأصول'!I190))*'📋 سجل الأصول'!J190/365*MAX(0,MIN(EOMONTH(DATE(2026,5,1),0),IF('📋 سجل الأصول'!M190="",DATE(9999,12,31),'📋 سجل الأصول'!M190))-'📋 سجل الأصول'!G190+1))-MIN(('📋 سجل الأصول'!H190-IF('📋 سجل الأصول'!I190="",0,'📋 سجل الأصول'!I190)),('📋 سجل الأصول'!H190-IF('📋 سجل الأصول'!I190="",0,'📋 سجل الأصول'!I190))*'📋 سجل الأصول'!J190/365*MAX(0,MIN(EOMONTH(DATE(2026,5,1),-1),IF('📋 سجل الأصول'!M190="",DATE(9999,12,31),'📋 سجل الأصول'!M190))-'📋 سجل الأصول'!G190+1))),0))</f>
        <v/>
      </c>
      <c r="L190" s="33" t="str">
        <f>IF('📋 سجل الأصول'!C190="","",IFERROR(MAX(0,MIN(('📋 سجل الأصول'!H190-IF('📋 سجل الأصول'!I190="",0,'📋 سجل الأصول'!I190)),('📋 سجل الأصول'!H190-IF('📋 سجل الأصول'!I190="",0,'📋 سجل الأصول'!I190))*'📋 سجل الأصول'!J190/365*MAX(0,MIN(EOMONTH(DATE(2026,6,1),0),IF('📋 سجل الأصول'!M190="",DATE(9999,12,31),'📋 سجل الأصول'!M190))-'📋 سجل الأصول'!G190+1))-MIN(('📋 سجل الأصول'!H190-IF('📋 سجل الأصول'!I190="",0,'📋 سجل الأصول'!I190)),('📋 سجل الأصول'!H190-IF('📋 سجل الأصول'!I190="",0,'📋 سجل الأصول'!I190))*'📋 سجل الأصول'!J190/365*MAX(0,MIN(EOMONTH(DATE(2026,6,1),-1),IF('📋 سجل الأصول'!M190="",DATE(9999,12,31),'📋 سجل الأصول'!M190))-'📋 سجل الأصول'!G190+1))),0))</f>
        <v/>
      </c>
      <c r="M190" s="33" t="str">
        <f>IF('📋 سجل الأصول'!C190="","",IFERROR(MAX(0,MIN(('📋 سجل الأصول'!H190-IF('📋 سجل الأصول'!I190="",0,'📋 سجل الأصول'!I190)),('📋 سجل الأصول'!H190-IF('📋 سجل الأصول'!I190="",0,'📋 سجل الأصول'!I190))*'📋 سجل الأصول'!J190/365*MAX(0,MIN(EOMONTH(DATE(2026,7,1),0),IF('📋 سجل الأصول'!M190="",DATE(9999,12,31),'📋 سجل الأصول'!M190))-'📋 سجل الأصول'!G190+1))-MIN(('📋 سجل الأصول'!H190-IF('📋 سجل الأصول'!I190="",0,'📋 سجل الأصول'!I190)),('📋 سجل الأصول'!H190-IF('📋 سجل الأصول'!I190="",0,'📋 سجل الأصول'!I190))*'📋 سجل الأصول'!J190/365*MAX(0,MIN(EOMONTH(DATE(2026,7,1),-1),IF('📋 سجل الأصول'!M190="",DATE(9999,12,31),'📋 سجل الأصول'!M190))-'📋 سجل الأصول'!G190+1))),0))</f>
        <v/>
      </c>
      <c r="N190" s="33" t="str">
        <f>IF('📋 سجل الأصول'!C190="","",IFERROR(MAX(0,MIN(('📋 سجل الأصول'!H190-IF('📋 سجل الأصول'!I190="",0,'📋 سجل الأصول'!I190)),('📋 سجل الأصول'!H190-IF('📋 سجل الأصول'!I190="",0,'📋 سجل الأصول'!I190))*'📋 سجل الأصول'!J190/365*MAX(0,MIN(EOMONTH(DATE(2026,8,1),0),IF('📋 سجل الأصول'!M190="",DATE(9999,12,31),'📋 سجل الأصول'!M190))-'📋 سجل الأصول'!G190+1))-MIN(('📋 سجل الأصول'!H190-IF('📋 سجل الأصول'!I190="",0,'📋 سجل الأصول'!I190)),('📋 سجل الأصول'!H190-IF('📋 سجل الأصول'!I190="",0,'📋 سجل الأصول'!I190))*'📋 سجل الأصول'!J190/365*MAX(0,MIN(EOMONTH(DATE(2026,8,1),-1),IF('📋 سجل الأصول'!M190="",DATE(9999,12,31),'📋 سجل الأصول'!M190))-'📋 سجل الأصول'!G190+1))),0))</f>
        <v/>
      </c>
      <c r="O190" s="33" t="str">
        <f>IF('📋 سجل الأصول'!C190="","",IFERROR(MAX(0,MIN(('📋 سجل الأصول'!H190-IF('📋 سجل الأصول'!I190="",0,'📋 سجل الأصول'!I190)),('📋 سجل الأصول'!H190-IF('📋 سجل الأصول'!I190="",0,'📋 سجل الأصول'!I190))*'📋 سجل الأصول'!J190/365*MAX(0,MIN(EOMONTH(DATE(2026,9,1),0),IF('📋 سجل الأصول'!M190="",DATE(9999,12,31),'📋 سجل الأصول'!M190))-'📋 سجل الأصول'!G190+1))-MIN(('📋 سجل الأصول'!H190-IF('📋 سجل الأصول'!I190="",0,'📋 سجل الأصول'!I190)),('📋 سجل الأصول'!H190-IF('📋 سجل الأصول'!I190="",0,'📋 سجل الأصول'!I190))*'📋 سجل الأصول'!J190/365*MAX(0,MIN(EOMONTH(DATE(2026,9,1),-1),IF('📋 سجل الأصول'!M190="",DATE(9999,12,31),'📋 سجل الأصول'!M190))-'📋 سجل الأصول'!G190+1))),0))</f>
        <v/>
      </c>
      <c r="P190" s="33" t="str">
        <f>IF('📋 سجل الأصول'!C190="","",IFERROR(MAX(0,MIN(('📋 سجل الأصول'!H190-IF('📋 سجل الأصول'!I190="",0,'📋 سجل الأصول'!I190)),('📋 سجل الأصول'!H190-IF('📋 سجل الأصول'!I190="",0,'📋 سجل الأصول'!I190))*'📋 سجل الأصول'!J190/365*MAX(0,MIN(EOMONTH(DATE(2026,10,1),0),IF('📋 سجل الأصول'!M190="",DATE(9999,12,31),'📋 سجل الأصول'!M190))-'📋 سجل الأصول'!G190+1))-MIN(('📋 سجل الأصول'!H190-IF('📋 سجل الأصول'!I190="",0,'📋 سجل الأصول'!I190)),('📋 سجل الأصول'!H190-IF('📋 سجل الأصول'!I190="",0,'📋 سجل الأصول'!I190))*'📋 سجل الأصول'!J190/365*MAX(0,MIN(EOMONTH(DATE(2026,10,1),-1),IF('📋 سجل الأصول'!M190="",DATE(9999,12,31),'📋 سجل الأصول'!M190))-'📋 سجل الأصول'!G190+1))),0))</f>
        <v/>
      </c>
      <c r="Q190" s="33" t="str">
        <f>IF('📋 سجل الأصول'!C190="","",IFERROR(MAX(0,MIN(('📋 سجل الأصول'!H190-IF('📋 سجل الأصول'!I190="",0,'📋 سجل الأصول'!I190)),('📋 سجل الأصول'!H190-IF('📋 سجل الأصول'!I190="",0,'📋 سجل الأصول'!I190))*'📋 سجل الأصول'!J190/365*MAX(0,MIN(EOMONTH(DATE(2026,11,1),0),IF('📋 سجل الأصول'!M190="",DATE(9999,12,31),'📋 سجل الأصول'!M190))-'📋 سجل الأصول'!G190+1))-MIN(('📋 سجل الأصول'!H190-IF('📋 سجل الأصول'!I190="",0,'📋 سجل الأصول'!I190)),('📋 سجل الأصول'!H190-IF('📋 سجل الأصول'!I190="",0,'📋 سجل الأصول'!I190))*'📋 سجل الأصول'!J190/365*MAX(0,MIN(EOMONTH(DATE(2026,11,1),-1),IF('📋 سجل الأصول'!M190="",DATE(9999,12,31),'📋 سجل الأصول'!M190))-'📋 سجل الأصول'!G190+1))),0))</f>
        <v/>
      </c>
      <c r="R190" s="33" t="str">
        <f>IF('📋 سجل الأصول'!C190="","",IFERROR(MAX(0,MIN(('📋 سجل الأصول'!H190-IF('📋 سجل الأصول'!I190="",0,'📋 سجل الأصول'!I190)),('📋 سجل الأصول'!H190-IF('📋 سجل الأصول'!I190="",0,'📋 سجل الأصول'!I190))*'📋 سجل الأصول'!J190/365*MAX(0,MIN(EOMONTH(DATE(2026,12,1),0),IF('📋 سجل الأصول'!M190="",DATE(9999,12,31),'📋 سجل الأصول'!M190))-'📋 سجل الأصول'!G190+1))-MIN(('📋 سجل الأصول'!H190-IF('📋 سجل الأصول'!I190="",0,'📋 سجل الأصول'!I190)),('📋 سجل الأصول'!H190-IF('📋 سجل الأصول'!I190="",0,'📋 سجل الأصول'!I190))*'📋 سجل الأصول'!J190/365*MAX(0,MIN(EOMONTH(DATE(2026,12,1),-1),IF('📋 سجل الأصول'!M190="",DATE(9999,12,31),'📋 سجل الأصول'!M190))-'📋 سجل الأصول'!G190+1))),0))</f>
        <v/>
      </c>
    </row>
    <row r="191" spans="1:18" ht="24.75" customHeight="1" x14ac:dyDescent="0.25">
      <c r="A191" s="18" t="str">
        <f>IF('📋 سجل الأصول'!C191="","",'📋 سجل الأصول'!A191)</f>
        <v/>
      </c>
      <c r="B191" s="18" t="str">
        <f>IF('📋 سجل الأصول'!C191="","",'📋 سجل الأصول'!B191)</f>
        <v/>
      </c>
      <c r="C191" s="36" t="str">
        <f>IF('📋 سجل الأصول'!C191="","",'📋 سجل الأصول'!C191)</f>
        <v/>
      </c>
      <c r="D191" s="18" t="str">
        <f>IF('📋 سجل الأصول'!C191="","",'📋 سجل الأصول'!E191)</f>
        <v/>
      </c>
      <c r="E191" s="37" t="str">
        <f>IF('📋 سجل الأصول'!C191="","",'📋 سجل الأصول'!G191)</f>
        <v/>
      </c>
      <c r="F191" s="25" t="str">
        <f>IF('📋 سجل الأصول'!C191="","",'📋 سجل الأصول'!H191)</f>
        <v/>
      </c>
      <c r="G191" s="25" t="str">
        <f>IF('📋 سجل الأصول'!C191="","",IFERROR(MAX(0,MIN(('📋 سجل الأصول'!H191-IF('📋 سجل الأصول'!I191="",0,'📋 سجل الأصول'!I191)),('📋 سجل الأصول'!H191-IF('📋 سجل الأصول'!I191="",0,'📋 سجل الأصول'!I191))*'📋 سجل الأصول'!J191/365*MAX(0,MIN(EOMONTH(DATE(2026,1,1),0),IF('📋 سجل الأصول'!M191="",DATE(9999,12,31),'📋 سجل الأصول'!M191))-'📋 سجل الأصول'!G191+1))-MIN(('📋 سجل الأصول'!H191-IF('📋 سجل الأصول'!I191="",0,'📋 سجل الأصول'!I191)),('📋 سجل الأصول'!H191-IF('📋 سجل الأصول'!I191="",0,'📋 سجل الأصول'!I191))*'📋 سجل الأصول'!J191/365*MAX(0,MIN(EOMONTH(DATE(2026,1,1),-1),IF('📋 سجل الأصول'!M191="",DATE(9999,12,31),'📋 سجل الأصول'!M191))-'📋 سجل الأصول'!G191+1))),0))</f>
        <v/>
      </c>
      <c r="H191" s="25" t="str">
        <f>IF('📋 سجل الأصول'!C191="","",IFERROR(MAX(0,MIN(('📋 سجل الأصول'!H191-IF('📋 سجل الأصول'!I191="",0,'📋 سجل الأصول'!I191)),('📋 سجل الأصول'!H191-IF('📋 سجل الأصول'!I191="",0,'📋 سجل الأصول'!I191))*'📋 سجل الأصول'!J191/365*MAX(0,MIN(EOMONTH(DATE(2026,2,1),0),IF('📋 سجل الأصول'!M191="",DATE(9999,12,31),'📋 سجل الأصول'!M191))-'📋 سجل الأصول'!G191+1))-MIN(('📋 سجل الأصول'!H191-IF('📋 سجل الأصول'!I191="",0,'📋 سجل الأصول'!I191)),('📋 سجل الأصول'!H191-IF('📋 سجل الأصول'!I191="",0,'📋 سجل الأصول'!I191))*'📋 سجل الأصول'!J191/365*MAX(0,MIN(EOMONTH(DATE(2026,2,1),-1),IF('📋 سجل الأصول'!M191="",DATE(9999,12,31),'📋 سجل الأصول'!M191))-'📋 سجل الأصول'!G191+1))),0))</f>
        <v/>
      </c>
      <c r="I191" s="25" t="str">
        <f>IF('📋 سجل الأصول'!C191="","",IFERROR(MAX(0,MIN(('📋 سجل الأصول'!H191-IF('📋 سجل الأصول'!I191="",0,'📋 سجل الأصول'!I191)),('📋 سجل الأصول'!H191-IF('📋 سجل الأصول'!I191="",0,'📋 سجل الأصول'!I191))*'📋 سجل الأصول'!J191/365*MAX(0,MIN(EOMONTH(DATE(2026,3,1),0),IF('📋 سجل الأصول'!M191="",DATE(9999,12,31),'📋 سجل الأصول'!M191))-'📋 سجل الأصول'!G191+1))-MIN(('📋 سجل الأصول'!H191-IF('📋 سجل الأصول'!I191="",0,'📋 سجل الأصول'!I191)),('📋 سجل الأصول'!H191-IF('📋 سجل الأصول'!I191="",0,'📋 سجل الأصول'!I191))*'📋 سجل الأصول'!J191/365*MAX(0,MIN(EOMONTH(DATE(2026,3,1),-1),IF('📋 سجل الأصول'!M191="",DATE(9999,12,31),'📋 سجل الأصول'!M191))-'📋 سجل الأصول'!G191+1))),0))</f>
        <v/>
      </c>
      <c r="J191" s="25" t="str">
        <f>IF('📋 سجل الأصول'!C191="","",IFERROR(MAX(0,MIN(('📋 سجل الأصول'!H191-IF('📋 سجل الأصول'!I191="",0,'📋 سجل الأصول'!I191)),('📋 سجل الأصول'!H191-IF('📋 سجل الأصول'!I191="",0,'📋 سجل الأصول'!I191))*'📋 سجل الأصول'!J191/365*MAX(0,MIN(EOMONTH(DATE(2026,4,1),0),IF('📋 سجل الأصول'!M191="",DATE(9999,12,31),'📋 سجل الأصول'!M191))-'📋 سجل الأصول'!G191+1))-MIN(('📋 سجل الأصول'!H191-IF('📋 سجل الأصول'!I191="",0,'📋 سجل الأصول'!I191)),('📋 سجل الأصول'!H191-IF('📋 سجل الأصول'!I191="",0,'📋 سجل الأصول'!I191))*'📋 سجل الأصول'!J191/365*MAX(0,MIN(EOMONTH(DATE(2026,4,1),-1),IF('📋 سجل الأصول'!M191="",DATE(9999,12,31),'📋 سجل الأصول'!M191))-'📋 سجل الأصول'!G191+1))),0))</f>
        <v/>
      </c>
      <c r="K191" s="25" t="str">
        <f>IF('📋 سجل الأصول'!C191="","",IFERROR(MAX(0,MIN(('📋 سجل الأصول'!H191-IF('📋 سجل الأصول'!I191="",0,'📋 سجل الأصول'!I191)),('📋 سجل الأصول'!H191-IF('📋 سجل الأصول'!I191="",0,'📋 سجل الأصول'!I191))*'📋 سجل الأصول'!J191/365*MAX(0,MIN(EOMONTH(DATE(2026,5,1),0),IF('📋 سجل الأصول'!M191="",DATE(9999,12,31),'📋 سجل الأصول'!M191))-'📋 سجل الأصول'!G191+1))-MIN(('📋 سجل الأصول'!H191-IF('📋 سجل الأصول'!I191="",0,'📋 سجل الأصول'!I191)),('📋 سجل الأصول'!H191-IF('📋 سجل الأصول'!I191="",0,'📋 سجل الأصول'!I191))*'📋 سجل الأصول'!J191/365*MAX(0,MIN(EOMONTH(DATE(2026,5,1),-1),IF('📋 سجل الأصول'!M191="",DATE(9999,12,31),'📋 سجل الأصول'!M191))-'📋 سجل الأصول'!G191+1))),0))</f>
        <v/>
      </c>
      <c r="L191" s="25" t="str">
        <f>IF('📋 سجل الأصول'!C191="","",IFERROR(MAX(0,MIN(('📋 سجل الأصول'!H191-IF('📋 سجل الأصول'!I191="",0,'📋 سجل الأصول'!I191)),('📋 سجل الأصول'!H191-IF('📋 سجل الأصول'!I191="",0,'📋 سجل الأصول'!I191))*'📋 سجل الأصول'!J191/365*MAX(0,MIN(EOMONTH(DATE(2026,6,1),0),IF('📋 سجل الأصول'!M191="",DATE(9999,12,31),'📋 سجل الأصول'!M191))-'📋 سجل الأصول'!G191+1))-MIN(('📋 سجل الأصول'!H191-IF('📋 سجل الأصول'!I191="",0,'📋 سجل الأصول'!I191)),('📋 سجل الأصول'!H191-IF('📋 سجل الأصول'!I191="",0,'📋 سجل الأصول'!I191))*'📋 سجل الأصول'!J191/365*MAX(0,MIN(EOMONTH(DATE(2026,6,1),-1),IF('📋 سجل الأصول'!M191="",DATE(9999,12,31),'📋 سجل الأصول'!M191))-'📋 سجل الأصول'!G191+1))),0))</f>
        <v/>
      </c>
      <c r="M191" s="25" t="str">
        <f>IF('📋 سجل الأصول'!C191="","",IFERROR(MAX(0,MIN(('📋 سجل الأصول'!H191-IF('📋 سجل الأصول'!I191="",0,'📋 سجل الأصول'!I191)),('📋 سجل الأصول'!H191-IF('📋 سجل الأصول'!I191="",0,'📋 سجل الأصول'!I191))*'📋 سجل الأصول'!J191/365*MAX(0,MIN(EOMONTH(DATE(2026,7,1),0),IF('📋 سجل الأصول'!M191="",DATE(9999,12,31),'📋 سجل الأصول'!M191))-'📋 سجل الأصول'!G191+1))-MIN(('📋 سجل الأصول'!H191-IF('📋 سجل الأصول'!I191="",0,'📋 سجل الأصول'!I191)),('📋 سجل الأصول'!H191-IF('📋 سجل الأصول'!I191="",0,'📋 سجل الأصول'!I191))*'📋 سجل الأصول'!J191/365*MAX(0,MIN(EOMONTH(DATE(2026,7,1),-1),IF('📋 سجل الأصول'!M191="",DATE(9999,12,31),'📋 سجل الأصول'!M191))-'📋 سجل الأصول'!G191+1))),0))</f>
        <v/>
      </c>
      <c r="N191" s="25" t="str">
        <f>IF('📋 سجل الأصول'!C191="","",IFERROR(MAX(0,MIN(('📋 سجل الأصول'!H191-IF('📋 سجل الأصول'!I191="",0,'📋 سجل الأصول'!I191)),('📋 سجل الأصول'!H191-IF('📋 سجل الأصول'!I191="",0,'📋 سجل الأصول'!I191))*'📋 سجل الأصول'!J191/365*MAX(0,MIN(EOMONTH(DATE(2026,8,1),0),IF('📋 سجل الأصول'!M191="",DATE(9999,12,31),'📋 سجل الأصول'!M191))-'📋 سجل الأصول'!G191+1))-MIN(('📋 سجل الأصول'!H191-IF('📋 سجل الأصول'!I191="",0,'📋 سجل الأصول'!I191)),('📋 سجل الأصول'!H191-IF('📋 سجل الأصول'!I191="",0,'📋 سجل الأصول'!I191))*'📋 سجل الأصول'!J191/365*MAX(0,MIN(EOMONTH(DATE(2026,8,1),-1),IF('📋 سجل الأصول'!M191="",DATE(9999,12,31),'📋 سجل الأصول'!M191))-'📋 سجل الأصول'!G191+1))),0))</f>
        <v/>
      </c>
      <c r="O191" s="25" t="str">
        <f>IF('📋 سجل الأصول'!C191="","",IFERROR(MAX(0,MIN(('📋 سجل الأصول'!H191-IF('📋 سجل الأصول'!I191="",0,'📋 سجل الأصول'!I191)),('📋 سجل الأصول'!H191-IF('📋 سجل الأصول'!I191="",0,'📋 سجل الأصول'!I191))*'📋 سجل الأصول'!J191/365*MAX(0,MIN(EOMONTH(DATE(2026,9,1),0),IF('📋 سجل الأصول'!M191="",DATE(9999,12,31),'📋 سجل الأصول'!M191))-'📋 سجل الأصول'!G191+1))-MIN(('📋 سجل الأصول'!H191-IF('📋 سجل الأصول'!I191="",0,'📋 سجل الأصول'!I191)),('📋 سجل الأصول'!H191-IF('📋 سجل الأصول'!I191="",0,'📋 سجل الأصول'!I191))*'📋 سجل الأصول'!J191/365*MAX(0,MIN(EOMONTH(DATE(2026,9,1),-1),IF('📋 سجل الأصول'!M191="",DATE(9999,12,31),'📋 سجل الأصول'!M191))-'📋 سجل الأصول'!G191+1))),0))</f>
        <v/>
      </c>
      <c r="P191" s="25" t="str">
        <f>IF('📋 سجل الأصول'!C191="","",IFERROR(MAX(0,MIN(('📋 سجل الأصول'!H191-IF('📋 سجل الأصول'!I191="",0,'📋 سجل الأصول'!I191)),('📋 سجل الأصول'!H191-IF('📋 سجل الأصول'!I191="",0,'📋 سجل الأصول'!I191))*'📋 سجل الأصول'!J191/365*MAX(0,MIN(EOMONTH(DATE(2026,10,1),0),IF('📋 سجل الأصول'!M191="",DATE(9999,12,31),'📋 سجل الأصول'!M191))-'📋 سجل الأصول'!G191+1))-MIN(('📋 سجل الأصول'!H191-IF('📋 سجل الأصول'!I191="",0,'📋 سجل الأصول'!I191)),('📋 سجل الأصول'!H191-IF('📋 سجل الأصول'!I191="",0,'📋 سجل الأصول'!I191))*'📋 سجل الأصول'!J191/365*MAX(0,MIN(EOMONTH(DATE(2026,10,1),-1),IF('📋 سجل الأصول'!M191="",DATE(9999,12,31),'📋 سجل الأصول'!M191))-'📋 سجل الأصول'!G191+1))),0))</f>
        <v/>
      </c>
      <c r="Q191" s="25" t="str">
        <f>IF('📋 سجل الأصول'!C191="","",IFERROR(MAX(0,MIN(('📋 سجل الأصول'!H191-IF('📋 سجل الأصول'!I191="",0,'📋 سجل الأصول'!I191)),('📋 سجل الأصول'!H191-IF('📋 سجل الأصول'!I191="",0,'📋 سجل الأصول'!I191))*'📋 سجل الأصول'!J191/365*MAX(0,MIN(EOMONTH(DATE(2026,11,1),0),IF('📋 سجل الأصول'!M191="",DATE(9999,12,31),'📋 سجل الأصول'!M191))-'📋 سجل الأصول'!G191+1))-MIN(('📋 سجل الأصول'!H191-IF('📋 سجل الأصول'!I191="",0,'📋 سجل الأصول'!I191)),('📋 سجل الأصول'!H191-IF('📋 سجل الأصول'!I191="",0,'📋 سجل الأصول'!I191))*'📋 سجل الأصول'!J191/365*MAX(0,MIN(EOMONTH(DATE(2026,11,1),-1),IF('📋 سجل الأصول'!M191="",DATE(9999,12,31),'📋 سجل الأصول'!M191))-'📋 سجل الأصول'!G191+1))),0))</f>
        <v/>
      </c>
      <c r="R191" s="25" t="str">
        <f>IF('📋 سجل الأصول'!C191="","",IFERROR(MAX(0,MIN(('📋 سجل الأصول'!H191-IF('📋 سجل الأصول'!I191="",0,'📋 سجل الأصول'!I191)),('📋 سجل الأصول'!H191-IF('📋 سجل الأصول'!I191="",0,'📋 سجل الأصول'!I191))*'📋 سجل الأصول'!J191/365*MAX(0,MIN(EOMONTH(DATE(2026,12,1),0),IF('📋 سجل الأصول'!M191="",DATE(9999,12,31),'📋 سجل الأصول'!M191))-'📋 سجل الأصول'!G191+1))-MIN(('📋 سجل الأصول'!H191-IF('📋 سجل الأصول'!I191="",0,'📋 سجل الأصول'!I191)),('📋 سجل الأصول'!H191-IF('📋 سجل الأصول'!I191="",0,'📋 سجل الأصول'!I191))*'📋 سجل الأصول'!J191/365*MAX(0,MIN(EOMONTH(DATE(2026,12,1),-1),IF('📋 سجل الأصول'!M191="",DATE(9999,12,31),'📋 سجل الأصول'!M191))-'📋 سجل الأصول'!G191+1))),0))</f>
        <v/>
      </c>
    </row>
    <row r="192" spans="1:18" ht="24.75" customHeight="1" x14ac:dyDescent="0.25">
      <c r="A192" s="26" t="str">
        <f>IF('📋 سجل الأصول'!C192="","",'📋 سجل الأصول'!A192)</f>
        <v/>
      </c>
      <c r="B192" s="26" t="str">
        <f>IF('📋 سجل الأصول'!C192="","",'📋 سجل الأصول'!B192)</f>
        <v/>
      </c>
      <c r="C192" s="38" t="str">
        <f>IF('📋 سجل الأصول'!C192="","",'📋 سجل الأصول'!C192)</f>
        <v/>
      </c>
      <c r="D192" s="26" t="str">
        <f>IF('📋 سجل الأصول'!C192="","",'📋 سجل الأصول'!E192)</f>
        <v/>
      </c>
      <c r="E192" s="39" t="str">
        <f>IF('📋 سجل الأصول'!C192="","",'📋 سجل الأصول'!G192)</f>
        <v/>
      </c>
      <c r="F192" s="33" t="str">
        <f>IF('📋 سجل الأصول'!C192="","",'📋 سجل الأصول'!H192)</f>
        <v/>
      </c>
      <c r="G192" s="33" t="str">
        <f>IF('📋 سجل الأصول'!C192="","",IFERROR(MAX(0,MIN(('📋 سجل الأصول'!H192-IF('📋 سجل الأصول'!I192="",0,'📋 سجل الأصول'!I192)),('📋 سجل الأصول'!H192-IF('📋 سجل الأصول'!I192="",0,'📋 سجل الأصول'!I192))*'📋 سجل الأصول'!J192/365*MAX(0,MIN(EOMONTH(DATE(2026,1,1),0),IF('📋 سجل الأصول'!M192="",DATE(9999,12,31),'📋 سجل الأصول'!M192))-'📋 سجل الأصول'!G192+1))-MIN(('📋 سجل الأصول'!H192-IF('📋 سجل الأصول'!I192="",0,'📋 سجل الأصول'!I192)),('📋 سجل الأصول'!H192-IF('📋 سجل الأصول'!I192="",0,'📋 سجل الأصول'!I192))*'📋 سجل الأصول'!J192/365*MAX(0,MIN(EOMONTH(DATE(2026,1,1),-1),IF('📋 سجل الأصول'!M192="",DATE(9999,12,31),'📋 سجل الأصول'!M192))-'📋 سجل الأصول'!G192+1))),0))</f>
        <v/>
      </c>
      <c r="H192" s="33" t="str">
        <f>IF('📋 سجل الأصول'!C192="","",IFERROR(MAX(0,MIN(('📋 سجل الأصول'!H192-IF('📋 سجل الأصول'!I192="",0,'📋 سجل الأصول'!I192)),('📋 سجل الأصول'!H192-IF('📋 سجل الأصول'!I192="",0,'📋 سجل الأصول'!I192))*'📋 سجل الأصول'!J192/365*MAX(0,MIN(EOMONTH(DATE(2026,2,1),0),IF('📋 سجل الأصول'!M192="",DATE(9999,12,31),'📋 سجل الأصول'!M192))-'📋 سجل الأصول'!G192+1))-MIN(('📋 سجل الأصول'!H192-IF('📋 سجل الأصول'!I192="",0,'📋 سجل الأصول'!I192)),('📋 سجل الأصول'!H192-IF('📋 سجل الأصول'!I192="",0,'📋 سجل الأصول'!I192))*'📋 سجل الأصول'!J192/365*MAX(0,MIN(EOMONTH(DATE(2026,2,1),-1),IF('📋 سجل الأصول'!M192="",DATE(9999,12,31),'📋 سجل الأصول'!M192))-'📋 سجل الأصول'!G192+1))),0))</f>
        <v/>
      </c>
      <c r="I192" s="33" t="str">
        <f>IF('📋 سجل الأصول'!C192="","",IFERROR(MAX(0,MIN(('📋 سجل الأصول'!H192-IF('📋 سجل الأصول'!I192="",0,'📋 سجل الأصول'!I192)),('📋 سجل الأصول'!H192-IF('📋 سجل الأصول'!I192="",0,'📋 سجل الأصول'!I192))*'📋 سجل الأصول'!J192/365*MAX(0,MIN(EOMONTH(DATE(2026,3,1),0),IF('📋 سجل الأصول'!M192="",DATE(9999,12,31),'📋 سجل الأصول'!M192))-'📋 سجل الأصول'!G192+1))-MIN(('📋 سجل الأصول'!H192-IF('📋 سجل الأصول'!I192="",0,'📋 سجل الأصول'!I192)),('📋 سجل الأصول'!H192-IF('📋 سجل الأصول'!I192="",0,'📋 سجل الأصول'!I192))*'📋 سجل الأصول'!J192/365*MAX(0,MIN(EOMONTH(DATE(2026,3,1),-1),IF('📋 سجل الأصول'!M192="",DATE(9999,12,31),'📋 سجل الأصول'!M192))-'📋 سجل الأصول'!G192+1))),0))</f>
        <v/>
      </c>
      <c r="J192" s="33" t="str">
        <f>IF('📋 سجل الأصول'!C192="","",IFERROR(MAX(0,MIN(('📋 سجل الأصول'!H192-IF('📋 سجل الأصول'!I192="",0,'📋 سجل الأصول'!I192)),('📋 سجل الأصول'!H192-IF('📋 سجل الأصول'!I192="",0,'📋 سجل الأصول'!I192))*'📋 سجل الأصول'!J192/365*MAX(0,MIN(EOMONTH(DATE(2026,4,1),0),IF('📋 سجل الأصول'!M192="",DATE(9999,12,31),'📋 سجل الأصول'!M192))-'📋 سجل الأصول'!G192+1))-MIN(('📋 سجل الأصول'!H192-IF('📋 سجل الأصول'!I192="",0,'📋 سجل الأصول'!I192)),('📋 سجل الأصول'!H192-IF('📋 سجل الأصول'!I192="",0,'📋 سجل الأصول'!I192))*'📋 سجل الأصول'!J192/365*MAX(0,MIN(EOMONTH(DATE(2026,4,1),-1),IF('📋 سجل الأصول'!M192="",DATE(9999,12,31),'📋 سجل الأصول'!M192))-'📋 سجل الأصول'!G192+1))),0))</f>
        <v/>
      </c>
      <c r="K192" s="33" t="str">
        <f>IF('📋 سجل الأصول'!C192="","",IFERROR(MAX(0,MIN(('📋 سجل الأصول'!H192-IF('📋 سجل الأصول'!I192="",0,'📋 سجل الأصول'!I192)),('📋 سجل الأصول'!H192-IF('📋 سجل الأصول'!I192="",0,'📋 سجل الأصول'!I192))*'📋 سجل الأصول'!J192/365*MAX(0,MIN(EOMONTH(DATE(2026,5,1),0),IF('📋 سجل الأصول'!M192="",DATE(9999,12,31),'📋 سجل الأصول'!M192))-'📋 سجل الأصول'!G192+1))-MIN(('📋 سجل الأصول'!H192-IF('📋 سجل الأصول'!I192="",0,'📋 سجل الأصول'!I192)),('📋 سجل الأصول'!H192-IF('📋 سجل الأصول'!I192="",0,'📋 سجل الأصول'!I192))*'📋 سجل الأصول'!J192/365*MAX(0,MIN(EOMONTH(DATE(2026,5,1),-1),IF('📋 سجل الأصول'!M192="",DATE(9999,12,31),'📋 سجل الأصول'!M192))-'📋 سجل الأصول'!G192+1))),0))</f>
        <v/>
      </c>
      <c r="L192" s="33" t="str">
        <f>IF('📋 سجل الأصول'!C192="","",IFERROR(MAX(0,MIN(('📋 سجل الأصول'!H192-IF('📋 سجل الأصول'!I192="",0,'📋 سجل الأصول'!I192)),('📋 سجل الأصول'!H192-IF('📋 سجل الأصول'!I192="",0,'📋 سجل الأصول'!I192))*'📋 سجل الأصول'!J192/365*MAX(0,MIN(EOMONTH(DATE(2026,6,1),0),IF('📋 سجل الأصول'!M192="",DATE(9999,12,31),'📋 سجل الأصول'!M192))-'📋 سجل الأصول'!G192+1))-MIN(('📋 سجل الأصول'!H192-IF('📋 سجل الأصول'!I192="",0,'📋 سجل الأصول'!I192)),('📋 سجل الأصول'!H192-IF('📋 سجل الأصول'!I192="",0,'📋 سجل الأصول'!I192))*'📋 سجل الأصول'!J192/365*MAX(0,MIN(EOMONTH(DATE(2026,6,1),-1),IF('📋 سجل الأصول'!M192="",DATE(9999,12,31),'📋 سجل الأصول'!M192))-'📋 سجل الأصول'!G192+1))),0))</f>
        <v/>
      </c>
      <c r="M192" s="33" t="str">
        <f>IF('📋 سجل الأصول'!C192="","",IFERROR(MAX(0,MIN(('📋 سجل الأصول'!H192-IF('📋 سجل الأصول'!I192="",0,'📋 سجل الأصول'!I192)),('📋 سجل الأصول'!H192-IF('📋 سجل الأصول'!I192="",0,'📋 سجل الأصول'!I192))*'📋 سجل الأصول'!J192/365*MAX(0,MIN(EOMONTH(DATE(2026,7,1),0),IF('📋 سجل الأصول'!M192="",DATE(9999,12,31),'📋 سجل الأصول'!M192))-'📋 سجل الأصول'!G192+1))-MIN(('📋 سجل الأصول'!H192-IF('📋 سجل الأصول'!I192="",0,'📋 سجل الأصول'!I192)),('📋 سجل الأصول'!H192-IF('📋 سجل الأصول'!I192="",0,'📋 سجل الأصول'!I192))*'📋 سجل الأصول'!J192/365*MAX(0,MIN(EOMONTH(DATE(2026,7,1),-1),IF('📋 سجل الأصول'!M192="",DATE(9999,12,31),'📋 سجل الأصول'!M192))-'📋 سجل الأصول'!G192+1))),0))</f>
        <v/>
      </c>
      <c r="N192" s="33" t="str">
        <f>IF('📋 سجل الأصول'!C192="","",IFERROR(MAX(0,MIN(('📋 سجل الأصول'!H192-IF('📋 سجل الأصول'!I192="",0,'📋 سجل الأصول'!I192)),('📋 سجل الأصول'!H192-IF('📋 سجل الأصول'!I192="",0,'📋 سجل الأصول'!I192))*'📋 سجل الأصول'!J192/365*MAX(0,MIN(EOMONTH(DATE(2026,8,1),0),IF('📋 سجل الأصول'!M192="",DATE(9999,12,31),'📋 سجل الأصول'!M192))-'📋 سجل الأصول'!G192+1))-MIN(('📋 سجل الأصول'!H192-IF('📋 سجل الأصول'!I192="",0,'📋 سجل الأصول'!I192)),('📋 سجل الأصول'!H192-IF('📋 سجل الأصول'!I192="",0,'📋 سجل الأصول'!I192))*'📋 سجل الأصول'!J192/365*MAX(0,MIN(EOMONTH(DATE(2026,8,1),-1),IF('📋 سجل الأصول'!M192="",DATE(9999,12,31),'📋 سجل الأصول'!M192))-'📋 سجل الأصول'!G192+1))),0))</f>
        <v/>
      </c>
      <c r="O192" s="33" t="str">
        <f>IF('📋 سجل الأصول'!C192="","",IFERROR(MAX(0,MIN(('📋 سجل الأصول'!H192-IF('📋 سجل الأصول'!I192="",0,'📋 سجل الأصول'!I192)),('📋 سجل الأصول'!H192-IF('📋 سجل الأصول'!I192="",0,'📋 سجل الأصول'!I192))*'📋 سجل الأصول'!J192/365*MAX(0,MIN(EOMONTH(DATE(2026,9,1),0),IF('📋 سجل الأصول'!M192="",DATE(9999,12,31),'📋 سجل الأصول'!M192))-'📋 سجل الأصول'!G192+1))-MIN(('📋 سجل الأصول'!H192-IF('📋 سجل الأصول'!I192="",0,'📋 سجل الأصول'!I192)),('📋 سجل الأصول'!H192-IF('📋 سجل الأصول'!I192="",0,'📋 سجل الأصول'!I192))*'📋 سجل الأصول'!J192/365*MAX(0,MIN(EOMONTH(DATE(2026,9,1),-1),IF('📋 سجل الأصول'!M192="",DATE(9999,12,31),'📋 سجل الأصول'!M192))-'📋 سجل الأصول'!G192+1))),0))</f>
        <v/>
      </c>
      <c r="P192" s="33" t="str">
        <f>IF('📋 سجل الأصول'!C192="","",IFERROR(MAX(0,MIN(('📋 سجل الأصول'!H192-IF('📋 سجل الأصول'!I192="",0,'📋 سجل الأصول'!I192)),('📋 سجل الأصول'!H192-IF('📋 سجل الأصول'!I192="",0,'📋 سجل الأصول'!I192))*'📋 سجل الأصول'!J192/365*MAX(0,MIN(EOMONTH(DATE(2026,10,1),0),IF('📋 سجل الأصول'!M192="",DATE(9999,12,31),'📋 سجل الأصول'!M192))-'📋 سجل الأصول'!G192+1))-MIN(('📋 سجل الأصول'!H192-IF('📋 سجل الأصول'!I192="",0,'📋 سجل الأصول'!I192)),('📋 سجل الأصول'!H192-IF('📋 سجل الأصول'!I192="",0,'📋 سجل الأصول'!I192))*'📋 سجل الأصول'!J192/365*MAX(0,MIN(EOMONTH(DATE(2026,10,1),-1),IF('📋 سجل الأصول'!M192="",DATE(9999,12,31),'📋 سجل الأصول'!M192))-'📋 سجل الأصول'!G192+1))),0))</f>
        <v/>
      </c>
      <c r="Q192" s="33" t="str">
        <f>IF('📋 سجل الأصول'!C192="","",IFERROR(MAX(0,MIN(('📋 سجل الأصول'!H192-IF('📋 سجل الأصول'!I192="",0,'📋 سجل الأصول'!I192)),('📋 سجل الأصول'!H192-IF('📋 سجل الأصول'!I192="",0,'📋 سجل الأصول'!I192))*'📋 سجل الأصول'!J192/365*MAX(0,MIN(EOMONTH(DATE(2026,11,1),0),IF('📋 سجل الأصول'!M192="",DATE(9999,12,31),'📋 سجل الأصول'!M192))-'📋 سجل الأصول'!G192+1))-MIN(('📋 سجل الأصول'!H192-IF('📋 سجل الأصول'!I192="",0,'📋 سجل الأصول'!I192)),('📋 سجل الأصول'!H192-IF('📋 سجل الأصول'!I192="",0,'📋 سجل الأصول'!I192))*'📋 سجل الأصول'!J192/365*MAX(0,MIN(EOMONTH(DATE(2026,11,1),-1),IF('📋 سجل الأصول'!M192="",DATE(9999,12,31),'📋 سجل الأصول'!M192))-'📋 سجل الأصول'!G192+1))),0))</f>
        <v/>
      </c>
      <c r="R192" s="33" t="str">
        <f>IF('📋 سجل الأصول'!C192="","",IFERROR(MAX(0,MIN(('📋 سجل الأصول'!H192-IF('📋 سجل الأصول'!I192="",0,'📋 سجل الأصول'!I192)),('📋 سجل الأصول'!H192-IF('📋 سجل الأصول'!I192="",0,'📋 سجل الأصول'!I192))*'📋 سجل الأصول'!J192/365*MAX(0,MIN(EOMONTH(DATE(2026,12,1),0),IF('📋 سجل الأصول'!M192="",DATE(9999,12,31),'📋 سجل الأصول'!M192))-'📋 سجل الأصول'!G192+1))-MIN(('📋 سجل الأصول'!H192-IF('📋 سجل الأصول'!I192="",0,'📋 سجل الأصول'!I192)),('📋 سجل الأصول'!H192-IF('📋 سجل الأصول'!I192="",0,'📋 سجل الأصول'!I192))*'📋 سجل الأصول'!J192/365*MAX(0,MIN(EOMONTH(DATE(2026,12,1),-1),IF('📋 سجل الأصول'!M192="",DATE(9999,12,31),'📋 سجل الأصول'!M192))-'📋 سجل الأصول'!G192+1))),0))</f>
        <v/>
      </c>
    </row>
    <row r="193" spans="1:18" ht="24.75" customHeight="1" x14ac:dyDescent="0.25">
      <c r="A193" s="18" t="str">
        <f>IF('📋 سجل الأصول'!C193="","",'📋 سجل الأصول'!A193)</f>
        <v/>
      </c>
      <c r="B193" s="18" t="str">
        <f>IF('📋 سجل الأصول'!C193="","",'📋 سجل الأصول'!B193)</f>
        <v/>
      </c>
      <c r="C193" s="36" t="str">
        <f>IF('📋 سجل الأصول'!C193="","",'📋 سجل الأصول'!C193)</f>
        <v/>
      </c>
      <c r="D193" s="18" t="str">
        <f>IF('📋 سجل الأصول'!C193="","",'📋 سجل الأصول'!E193)</f>
        <v/>
      </c>
      <c r="E193" s="37" t="str">
        <f>IF('📋 سجل الأصول'!C193="","",'📋 سجل الأصول'!G193)</f>
        <v/>
      </c>
      <c r="F193" s="25" t="str">
        <f>IF('📋 سجل الأصول'!C193="","",'📋 سجل الأصول'!H193)</f>
        <v/>
      </c>
      <c r="G193" s="25" t="str">
        <f>IF('📋 سجل الأصول'!C193="","",IFERROR(MAX(0,MIN(('📋 سجل الأصول'!H193-IF('📋 سجل الأصول'!I193="",0,'📋 سجل الأصول'!I193)),('📋 سجل الأصول'!H193-IF('📋 سجل الأصول'!I193="",0,'📋 سجل الأصول'!I193))*'📋 سجل الأصول'!J193/365*MAX(0,MIN(EOMONTH(DATE(2026,1,1),0),IF('📋 سجل الأصول'!M193="",DATE(9999,12,31),'📋 سجل الأصول'!M193))-'📋 سجل الأصول'!G193+1))-MIN(('📋 سجل الأصول'!H193-IF('📋 سجل الأصول'!I193="",0,'📋 سجل الأصول'!I193)),('📋 سجل الأصول'!H193-IF('📋 سجل الأصول'!I193="",0,'📋 سجل الأصول'!I193))*'📋 سجل الأصول'!J193/365*MAX(0,MIN(EOMONTH(DATE(2026,1,1),-1),IF('📋 سجل الأصول'!M193="",DATE(9999,12,31),'📋 سجل الأصول'!M193))-'📋 سجل الأصول'!G193+1))),0))</f>
        <v/>
      </c>
      <c r="H193" s="25" t="str">
        <f>IF('📋 سجل الأصول'!C193="","",IFERROR(MAX(0,MIN(('📋 سجل الأصول'!H193-IF('📋 سجل الأصول'!I193="",0,'📋 سجل الأصول'!I193)),('📋 سجل الأصول'!H193-IF('📋 سجل الأصول'!I193="",0,'📋 سجل الأصول'!I193))*'📋 سجل الأصول'!J193/365*MAX(0,MIN(EOMONTH(DATE(2026,2,1),0),IF('📋 سجل الأصول'!M193="",DATE(9999,12,31),'📋 سجل الأصول'!M193))-'📋 سجل الأصول'!G193+1))-MIN(('📋 سجل الأصول'!H193-IF('📋 سجل الأصول'!I193="",0,'📋 سجل الأصول'!I193)),('📋 سجل الأصول'!H193-IF('📋 سجل الأصول'!I193="",0,'📋 سجل الأصول'!I193))*'📋 سجل الأصول'!J193/365*MAX(0,MIN(EOMONTH(DATE(2026,2,1),-1),IF('📋 سجل الأصول'!M193="",DATE(9999,12,31),'📋 سجل الأصول'!M193))-'📋 سجل الأصول'!G193+1))),0))</f>
        <v/>
      </c>
      <c r="I193" s="25" t="str">
        <f>IF('📋 سجل الأصول'!C193="","",IFERROR(MAX(0,MIN(('📋 سجل الأصول'!H193-IF('📋 سجل الأصول'!I193="",0,'📋 سجل الأصول'!I193)),('📋 سجل الأصول'!H193-IF('📋 سجل الأصول'!I193="",0,'📋 سجل الأصول'!I193))*'📋 سجل الأصول'!J193/365*MAX(0,MIN(EOMONTH(DATE(2026,3,1),0),IF('📋 سجل الأصول'!M193="",DATE(9999,12,31),'📋 سجل الأصول'!M193))-'📋 سجل الأصول'!G193+1))-MIN(('📋 سجل الأصول'!H193-IF('📋 سجل الأصول'!I193="",0,'📋 سجل الأصول'!I193)),('📋 سجل الأصول'!H193-IF('📋 سجل الأصول'!I193="",0,'📋 سجل الأصول'!I193))*'📋 سجل الأصول'!J193/365*MAX(0,MIN(EOMONTH(DATE(2026,3,1),-1),IF('📋 سجل الأصول'!M193="",DATE(9999,12,31),'📋 سجل الأصول'!M193))-'📋 سجل الأصول'!G193+1))),0))</f>
        <v/>
      </c>
      <c r="J193" s="25" t="str">
        <f>IF('📋 سجل الأصول'!C193="","",IFERROR(MAX(0,MIN(('📋 سجل الأصول'!H193-IF('📋 سجل الأصول'!I193="",0,'📋 سجل الأصول'!I193)),('📋 سجل الأصول'!H193-IF('📋 سجل الأصول'!I193="",0,'📋 سجل الأصول'!I193))*'📋 سجل الأصول'!J193/365*MAX(0,MIN(EOMONTH(DATE(2026,4,1),0),IF('📋 سجل الأصول'!M193="",DATE(9999,12,31),'📋 سجل الأصول'!M193))-'📋 سجل الأصول'!G193+1))-MIN(('📋 سجل الأصول'!H193-IF('📋 سجل الأصول'!I193="",0,'📋 سجل الأصول'!I193)),('📋 سجل الأصول'!H193-IF('📋 سجل الأصول'!I193="",0,'📋 سجل الأصول'!I193))*'📋 سجل الأصول'!J193/365*MAX(0,MIN(EOMONTH(DATE(2026,4,1),-1),IF('📋 سجل الأصول'!M193="",DATE(9999,12,31),'📋 سجل الأصول'!M193))-'📋 سجل الأصول'!G193+1))),0))</f>
        <v/>
      </c>
      <c r="K193" s="25" t="str">
        <f>IF('📋 سجل الأصول'!C193="","",IFERROR(MAX(0,MIN(('📋 سجل الأصول'!H193-IF('📋 سجل الأصول'!I193="",0,'📋 سجل الأصول'!I193)),('📋 سجل الأصول'!H193-IF('📋 سجل الأصول'!I193="",0,'📋 سجل الأصول'!I193))*'📋 سجل الأصول'!J193/365*MAX(0,MIN(EOMONTH(DATE(2026,5,1),0),IF('📋 سجل الأصول'!M193="",DATE(9999,12,31),'📋 سجل الأصول'!M193))-'📋 سجل الأصول'!G193+1))-MIN(('📋 سجل الأصول'!H193-IF('📋 سجل الأصول'!I193="",0,'📋 سجل الأصول'!I193)),('📋 سجل الأصول'!H193-IF('📋 سجل الأصول'!I193="",0,'📋 سجل الأصول'!I193))*'📋 سجل الأصول'!J193/365*MAX(0,MIN(EOMONTH(DATE(2026,5,1),-1),IF('📋 سجل الأصول'!M193="",DATE(9999,12,31),'📋 سجل الأصول'!M193))-'📋 سجل الأصول'!G193+1))),0))</f>
        <v/>
      </c>
      <c r="L193" s="25" t="str">
        <f>IF('📋 سجل الأصول'!C193="","",IFERROR(MAX(0,MIN(('📋 سجل الأصول'!H193-IF('📋 سجل الأصول'!I193="",0,'📋 سجل الأصول'!I193)),('📋 سجل الأصول'!H193-IF('📋 سجل الأصول'!I193="",0,'📋 سجل الأصول'!I193))*'📋 سجل الأصول'!J193/365*MAX(0,MIN(EOMONTH(DATE(2026,6,1),0),IF('📋 سجل الأصول'!M193="",DATE(9999,12,31),'📋 سجل الأصول'!M193))-'📋 سجل الأصول'!G193+1))-MIN(('📋 سجل الأصول'!H193-IF('📋 سجل الأصول'!I193="",0,'📋 سجل الأصول'!I193)),('📋 سجل الأصول'!H193-IF('📋 سجل الأصول'!I193="",0,'📋 سجل الأصول'!I193))*'📋 سجل الأصول'!J193/365*MAX(0,MIN(EOMONTH(DATE(2026,6,1),-1),IF('📋 سجل الأصول'!M193="",DATE(9999,12,31),'📋 سجل الأصول'!M193))-'📋 سجل الأصول'!G193+1))),0))</f>
        <v/>
      </c>
      <c r="M193" s="25" t="str">
        <f>IF('📋 سجل الأصول'!C193="","",IFERROR(MAX(0,MIN(('📋 سجل الأصول'!H193-IF('📋 سجل الأصول'!I193="",0,'📋 سجل الأصول'!I193)),('📋 سجل الأصول'!H193-IF('📋 سجل الأصول'!I193="",0,'📋 سجل الأصول'!I193))*'📋 سجل الأصول'!J193/365*MAX(0,MIN(EOMONTH(DATE(2026,7,1),0),IF('📋 سجل الأصول'!M193="",DATE(9999,12,31),'📋 سجل الأصول'!M193))-'📋 سجل الأصول'!G193+1))-MIN(('📋 سجل الأصول'!H193-IF('📋 سجل الأصول'!I193="",0,'📋 سجل الأصول'!I193)),('📋 سجل الأصول'!H193-IF('📋 سجل الأصول'!I193="",0,'📋 سجل الأصول'!I193))*'📋 سجل الأصول'!J193/365*MAX(0,MIN(EOMONTH(DATE(2026,7,1),-1),IF('📋 سجل الأصول'!M193="",DATE(9999,12,31),'📋 سجل الأصول'!M193))-'📋 سجل الأصول'!G193+1))),0))</f>
        <v/>
      </c>
      <c r="N193" s="25" t="str">
        <f>IF('📋 سجل الأصول'!C193="","",IFERROR(MAX(0,MIN(('📋 سجل الأصول'!H193-IF('📋 سجل الأصول'!I193="",0,'📋 سجل الأصول'!I193)),('📋 سجل الأصول'!H193-IF('📋 سجل الأصول'!I193="",0,'📋 سجل الأصول'!I193))*'📋 سجل الأصول'!J193/365*MAX(0,MIN(EOMONTH(DATE(2026,8,1),0),IF('📋 سجل الأصول'!M193="",DATE(9999,12,31),'📋 سجل الأصول'!M193))-'📋 سجل الأصول'!G193+1))-MIN(('📋 سجل الأصول'!H193-IF('📋 سجل الأصول'!I193="",0,'📋 سجل الأصول'!I193)),('📋 سجل الأصول'!H193-IF('📋 سجل الأصول'!I193="",0,'📋 سجل الأصول'!I193))*'📋 سجل الأصول'!J193/365*MAX(0,MIN(EOMONTH(DATE(2026,8,1),-1),IF('📋 سجل الأصول'!M193="",DATE(9999,12,31),'📋 سجل الأصول'!M193))-'📋 سجل الأصول'!G193+1))),0))</f>
        <v/>
      </c>
      <c r="O193" s="25" t="str">
        <f>IF('📋 سجل الأصول'!C193="","",IFERROR(MAX(0,MIN(('📋 سجل الأصول'!H193-IF('📋 سجل الأصول'!I193="",0,'📋 سجل الأصول'!I193)),('📋 سجل الأصول'!H193-IF('📋 سجل الأصول'!I193="",0,'📋 سجل الأصول'!I193))*'📋 سجل الأصول'!J193/365*MAX(0,MIN(EOMONTH(DATE(2026,9,1),0),IF('📋 سجل الأصول'!M193="",DATE(9999,12,31),'📋 سجل الأصول'!M193))-'📋 سجل الأصول'!G193+1))-MIN(('📋 سجل الأصول'!H193-IF('📋 سجل الأصول'!I193="",0,'📋 سجل الأصول'!I193)),('📋 سجل الأصول'!H193-IF('📋 سجل الأصول'!I193="",0,'📋 سجل الأصول'!I193))*'📋 سجل الأصول'!J193/365*MAX(0,MIN(EOMONTH(DATE(2026,9,1),-1),IF('📋 سجل الأصول'!M193="",DATE(9999,12,31),'📋 سجل الأصول'!M193))-'📋 سجل الأصول'!G193+1))),0))</f>
        <v/>
      </c>
      <c r="P193" s="25" t="str">
        <f>IF('📋 سجل الأصول'!C193="","",IFERROR(MAX(0,MIN(('📋 سجل الأصول'!H193-IF('📋 سجل الأصول'!I193="",0,'📋 سجل الأصول'!I193)),('📋 سجل الأصول'!H193-IF('📋 سجل الأصول'!I193="",0,'📋 سجل الأصول'!I193))*'📋 سجل الأصول'!J193/365*MAX(0,MIN(EOMONTH(DATE(2026,10,1),0),IF('📋 سجل الأصول'!M193="",DATE(9999,12,31),'📋 سجل الأصول'!M193))-'📋 سجل الأصول'!G193+1))-MIN(('📋 سجل الأصول'!H193-IF('📋 سجل الأصول'!I193="",0,'📋 سجل الأصول'!I193)),('📋 سجل الأصول'!H193-IF('📋 سجل الأصول'!I193="",0,'📋 سجل الأصول'!I193))*'📋 سجل الأصول'!J193/365*MAX(0,MIN(EOMONTH(DATE(2026,10,1),-1),IF('📋 سجل الأصول'!M193="",DATE(9999,12,31),'📋 سجل الأصول'!M193))-'📋 سجل الأصول'!G193+1))),0))</f>
        <v/>
      </c>
      <c r="Q193" s="25" t="str">
        <f>IF('📋 سجل الأصول'!C193="","",IFERROR(MAX(0,MIN(('📋 سجل الأصول'!H193-IF('📋 سجل الأصول'!I193="",0,'📋 سجل الأصول'!I193)),('📋 سجل الأصول'!H193-IF('📋 سجل الأصول'!I193="",0,'📋 سجل الأصول'!I193))*'📋 سجل الأصول'!J193/365*MAX(0,MIN(EOMONTH(DATE(2026,11,1),0),IF('📋 سجل الأصول'!M193="",DATE(9999,12,31),'📋 سجل الأصول'!M193))-'📋 سجل الأصول'!G193+1))-MIN(('📋 سجل الأصول'!H193-IF('📋 سجل الأصول'!I193="",0,'📋 سجل الأصول'!I193)),('📋 سجل الأصول'!H193-IF('📋 سجل الأصول'!I193="",0,'📋 سجل الأصول'!I193))*'📋 سجل الأصول'!J193/365*MAX(0,MIN(EOMONTH(DATE(2026,11,1),-1),IF('📋 سجل الأصول'!M193="",DATE(9999,12,31),'📋 سجل الأصول'!M193))-'📋 سجل الأصول'!G193+1))),0))</f>
        <v/>
      </c>
      <c r="R193" s="25" t="str">
        <f>IF('📋 سجل الأصول'!C193="","",IFERROR(MAX(0,MIN(('📋 سجل الأصول'!H193-IF('📋 سجل الأصول'!I193="",0,'📋 سجل الأصول'!I193)),('📋 سجل الأصول'!H193-IF('📋 سجل الأصول'!I193="",0,'📋 سجل الأصول'!I193))*'📋 سجل الأصول'!J193/365*MAX(0,MIN(EOMONTH(DATE(2026,12,1),0),IF('📋 سجل الأصول'!M193="",DATE(9999,12,31),'📋 سجل الأصول'!M193))-'📋 سجل الأصول'!G193+1))-MIN(('📋 سجل الأصول'!H193-IF('📋 سجل الأصول'!I193="",0,'📋 سجل الأصول'!I193)),('📋 سجل الأصول'!H193-IF('📋 سجل الأصول'!I193="",0,'📋 سجل الأصول'!I193))*'📋 سجل الأصول'!J193/365*MAX(0,MIN(EOMONTH(DATE(2026,12,1),-1),IF('📋 سجل الأصول'!M193="",DATE(9999,12,31),'📋 سجل الأصول'!M193))-'📋 سجل الأصول'!G193+1))),0))</f>
        <v/>
      </c>
    </row>
    <row r="194" spans="1:18" ht="24.75" customHeight="1" x14ac:dyDescent="0.25">
      <c r="A194" s="26" t="str">
        <f>IF('📋 سجل الأصول'!C194="","",'📋 سجل الأصول'!A194)</f>
        <v/>
      </c>
      <c r="B194" s="26" t="str">
        <f>IF('📋 سجل الأصول'!C194="","",'📋 سجل الأصول'!B194)</f>
        <v/>
      </c>
      <c r="C194" s="38" t="str">
        <f>IF('📋 سجل الأصول'!C194="","",'📋 سجل الأصول'!C194)</f>
        <v/>
      </c>
      <c r="D194" s="26" t="str">
        <f>IF('📋 سجل الأصول'!C194="","",'📋 سجل الأصول'!E194)</f>
        <v/>
      </c>
      <c r="E194" s="39" t="str">
        <f>IF('📋 سجل الأصول'!C194="","",'📋 سجل الأصول'!G194)</f>
        <v/>
      </c>
      <c r="F194" s="33" t="str">
        <f>IF('📋 سجل الأصول'!C194="","",'📋 سجل الأصول'!H194)</f>
        <v/>
      </c>
      <c r="G194" s="33" t="str">
        <f>IF('📋 سجل الأصول'!C194="","",IFERROR(MAX(0,MIN(('📋 سجل الأصول'!H194-IF('📋 سجل الأصول'!I194="",0,'📋 سجل الأصول'!I194)),('📋 سجل الأصول'!H194-IF('📋 سجل الأصول'!I194="",0,'📋 سجل الأصول'!I194))*'📋 سجل الأصول'!J194/365*MAX(0,MIN(EOMONTH(DATE(2026,1,1),0),IF('📋 سجل الأصول'!M194="",DATE(9999,12,31),'📋 سجل الأصول'!M194))-'📋 سجل الأصول'!G194+1))-MIN(('📋 سجل الأصول'!H194-IF('📋 سجل الأصول'!I194="",0,'📋 سجل الأصول'!I194)),('📋 سجل الأصول'!H194-IF('📋 سجل الأصول'!I194="",0,'📋 سجل الأصول'!I194))*'📋 سجل الأصول'!J194/365*MAX(0,MIN(EOMONTH(DATE(2026,1,1),-1),IF('📋 سجل الأصول'!M194="",DATE(9999,12,31),'📋 سجل الأصول'!M194))-'📋 سجل الأصول'!G194+1))),0))</f>
        <v/>
      </c>
      <c r="H194" s="33" t="str">
        <f>IF('📋 سجل الأصول'!C194="","",IFERROR(MAX(0,MIN(('📋 سجل الأصول'!H194-IF('📋 سجل الأصول'!I194="",0,'📋 سجل الأصول'!I194)),('📋 سجل الأصول'!H194-IF('📋 سجل الأصول'!I194="",0,'📋 سجل الأصول'!I194))*'📋 سجل الأصول'!J194/365*MAX(0,MIN(EOMONTH(DATE(2026,2,1),0),IF('📋 سجل الأصول'!M194="",DATE(9999,12,31),'📋 سجل الأصول'!M194))-'📋 سجل الأصول'!G194+1))-MIN(('📋 سجل الأصول'!H194-IF('📋 سجل الأصول'!I194="",0,'📋 سجل الأصول'!I194)),('📋 سجل الأصول'!H194-IF('📋 سجل الأصول'!I194="",0,'📋 سجل الأصول'!I194))*'📋 سجل الأصول'!J194/365*MAX(0,MIN(EOMONTH(DATE(2026,2,1),-1),IF('📋 سجل الأصول'!M194="",DATE(9999,12,31),'📋 سجل الأصول'!M194))-'📋 سجل الأصول'!G194+1))),0))</f>
        <v/>
      </c>
      <c r="I194" s="33" t="str">
        <f>IF('📋 سجل الأصول'!C194="","",IFERROR(MAX(0,MIN(('📋 سجل الأصول'!H194-IF('📋 سجل الأصول'!I194="",0,'📋 سجل الأصول'!I194)),('📋 سجل الأصول'!H194-IF('📋 سجل الأصول'!I194="",0,'📋 سجل الأصول'!I194))*'📋 سجل الأصول'!J194/365*MAX(0,MIN(EOMONTH(DATE(2026,3,1),0),IF('📋 سجل الأصول'!M194="",DATE(9999,12,31),'📋 سجل الأصول'!M194))-'📋 سجل الأصول'!G194+1))-MIN(('📋 سجل الأصول'!H194-IF('📋 سجل الأصول'!I194="",0,'📋 سجل الأصول'!I194)),('📋 سجل الأصول'!H194-IF('📋 سجل الأصول'!I194="",0,'📋 سجل الأصول'!I194))*'📋 سجل الأصول'!J194/365*MAX(0,MIN(EOMONTH(DATE(2026,3,1),-1),IF('📋 سجل الأصول'!M194="",DATE(9999,12,31),'📋 سجل الأصول'!M194))-'📋 سجل الأصول'!G194+1))),0))</f>
        <v/>
      </c>
      <c r="J194" s="33" t="str">
        <f>IF('📋 سجل الأصول'!C194="","",IFERROR(MAX(0,MIN(('📋 سجل الأصول'!H194-IF('📋 سجل الأصول'!I194="",0,'📋 سجل الأصول'!I194)),('📋 سجل الأصول'!H194-IF('📋 سجل الأصول'!I194="",0,'📋 سجل الأصول'!I194))*'📋 سجل الأصول'!J194/365*MAX(0,MIN(EOMONTH(DATE(2026,4,1),0),IF('📋 سجل الأصول'!M194="",DATE(9999,12,31),'📋 سجل الأصول'!M194))-'📋 سجل الأصول'!G194+1))-MIN(('📋 سجل الأصول'!H194-IF('📋 سجل الأصول'!I194="",0,'📋 سجل الأصول'!I194)),('📋 سجل الأصول'!H194-IF('📋 سجل الأصول'!I194="",0,'📋 سجل الأصول'!I194))*'📋 سجل الأصول'!J194/365*MAX(0,MIN(EOMONTH(DATE(2026,4,1),-1),IF('📋 سجل الأصول'!M194="",DATE(9999,12,31),'📋 سجل الأصول'!M194))-'📋 سجل الأصول'!G194+1))),0))</f>
        <v/>
      </c>
      <c r="K194" s="33" t="str">
        <f>IF('📋 سجل الأصول'!C194="","",IFERROR(MAX(0,MIN(('📋 سجل الأصول'!H194-IF('📋 سجل الأصول'!I194="",0,'📋 سجل الأصول'!I194)),('📋 سجل الأصول'!H194-IF('📋 سجل الأصول'!I194="",0,'📋 سجل الأصول'!I194))*'📋 سجل الأصول'!J194/365*MAX(0,MIN(EOMONTH(DATE(2026,5,1),0),IF('📋 سجل الأصول'!M194="",DATE(9999,12,31),'📋 سجل الأصول'!M194))-'📋 سجل الأصول'!G194+1))-MIN(('📋 سجل الأصول'!H194-IF('📋 سجل الأصول'!I194="",0,'📋 سجل الأصول'!I194)),('📋 سجل الأصول'!H194-IF('📋 سجل الأصول'!I194="",0,'📋 سجل الأصول'!I194))*'📋 سجل الأصول'!J194/365*MAX(0,MIN(EOMONTH(DATE(2026,5,1),-1),IF('📋 سجل الأصول'!M194="",DATE(9999,12,31),'📋 سجل الأصول'!M194))-'📋 سجل الأصول'!G194+1))),0))</f>
        <v/>
      </c>
      <c r="L194" s="33" t="str">
        <f>IF('📋 سجل الأصول'!C194="","",IFERROR(MAX(0,MIN(('📋 سجل الأصول'!H194-IF('📋 سجل الأصول'!I194="",0,'📋 سجل الأصول'!I194)),('📋 سجل الأصول'!H194-IF('📋 سجل الأصول'!I194="",0,'📋 سجل الأصول'!I194))*'📋 سجل الأصول'!J194/365*MAX(0,MIN(EOMONTH(DATE(2026,6,1),0),IF('📋 سجل الأصول'!M194="",DATE(9999,12,31),'📋 سجل الأصول'!M194))-'📋 سجل الأصول'!G194+1))-MIN(('📋 سجل الأصول'!H194-IF('📋 سجل الأصول'!I194="",0,'📋 سجل الأصول'!I194)),('📋 سجل الأصول'!H194-IF('📋 سجل الأصول'!I194="",0,'📋 سجل الأصول'!I194))*'📋 سجل الأصول'!J194/365*MAX(0,MIN(EOMONTH(DATE(2026,6,1),-1),IF('📋 سجل الأصول'!M194="",DATE(9999,12,31),'📋 سجل الأصول'!M194))-'📋 سجل الأصول'!G194+1))),0))</f>
        <v/>
      </c>
      <c r="M194" s="33" t="str">
        <f>IF('📋 سجل الأصول'!C194="","",IFERROR(MAX(0,MIN(('📋 سجل الأصول'!H194-IF('📋 سجل الأصول'!I194="",0,'📋 سجل الأصول'!I194)),('📋 سجل الأصول'!H194-IF('📋 سجل الأصول'!I194="",0,'📋 سجل الأصول'!I194))*'📋 سجل الأصول'!J194/365*MAX(0,MIN(EOMONTH(DATE(2026,7,1),0),IF('📋 سجل الأصول'!M194="",DATE(9999,12,31),'📋 سجل الأصول'!M194))-'📋 سجل الأصول'!G194+1))-MIN(('📋 سجل الأصول'!H194-IF('📋 سجل الأصول'!I194="",0,'📋 سجل الأصول'!I194)),('📋 سجل الأصول'!H194-IF('📋 سجل الأصول'!I194="",0,'📋 سجل الأصول'!I194))*'📋 سجل الأصول'!J194/365*MAX(0,MIN(EOMONTH(DATE(2026,7,1),-1),IF('📋 سجل الأصول'!M194="",DATE(9999,12,31),'📋 سجل الأصول'!M194))-'📋 سجل الأصول'!G194+1))),0))</f>
        <v/>
      </c>
      <c r="N194" s="33" t="str">
        <f>IF('📋 سجل الأصول'!C194="","",IFERROR(MAX(0,MIN(('📋 سجل الأصول'!H194-IF('📋 سجل الأصول'!I194="",0,'📋 سجل الأصول'!I194)),('📋 سجل الأصول'!H194-IF('📋 سجل الأصول'!I194="",0,'📋 سجل الأصول'!I194))*'📋 سجل الأصول'!J194/365*MAX(0,MIN(EOMONTH(DATE(2026,8,1),0),IF('📋 سجل الأصول'!M194="",DATE(9999,12,31),'📋 سجل الأصول'!M194))-'📋 سجل الأصول'!G194+1))-MIN(('📋 سجل الأصول'!H194-IF('📋 سجل الأصول'!I194="",0,'📋 سجل الأصول'!I194)),('📋 سجل الأصول'!H194-IF('📋 سجل الأصول'!I194="",0,'📋 سجل الأصول'!I194))*'📋 سجل الأصول'!J194/365*MAX(0,MIN(EOMONTH(DATE(2026,8,1),-1),IF('📋 سجل الأصول'!M194="",DATE(9999,12,31),'📋 سجل الأصول'!M194))-'📋 سجل الأصول'!G194+1))),0))</f>
        <v/>
      </c>
      <c r="O194" s="33" t="str">
        <f>IF('📋 سجل الأصول'!C194="","",IFERROR(MAX(0,MIN(('📋 سجل الأصول'!H194-IF('📋 سجل الأصول'!I194="",0,'📋 سجل الأصول'!I194)),('📋 سجل الأصول'!H194-IF('📋 سجل الأصول'!I194="",0,'📋 سجل الأصول'!I194))*'📋 سجل الأصول'!J194/365*MAX(0,MIN(EOMONTH(DATE(2026,9,1),0),IF('📋 سجل الأصول'!M194="",DATE(9999,12,31),'📋 سجل الأصول'!M194))-'📋 سجل الأصول'!G194+1))-MIN(('📋 سجل الأصول'!H194-IF('📋 سجل الأصول'!I194="",0,'📋 سجل الأصول'!I194)),('📋 سجل الأصول'!H194-IF('📋 سجل الأصول'!I194="",0,'📋 سجل الأصول'!I194))*'📋 سجل الأصول'!J194/365*MAX(0,MIN(EOMONTH(DATE(2026,9,1),-1),IF('📋 سجل الأصول'!M194="",DATE(9999,12,31),'📋 سجل الأصول'!M194))-'📋 سجل الأصول'!G194+1))),0))</f>
        <v/>
      </c>
      <c r="P194" s="33" t="str">
        <f>IF('📋 سجل الأصول'!C194="","",IFERROR(MAX(0,MIN(('📋 سجل الأصول'!H194-IF('📋 سجل الأصول'!I194="",0,'📋 سجل الأصول'!I194)),('📋 سجل الأصول'!H194-IF('📋 سجل الأصول'!I194="",0,'📋 سجل الأصول'!I194))*'📋 سجل الأصول'!J194/365*MAX(0,MIN(EOMONTH(DATE(2026,10,1),0),IF('📋 سجل الأصول'!M194="",DATE(9999,12,31),'📋 سجل الأصول'!M194))-'📋 سجل الأصول'!G194+1))-MIN(('📋 سجل الأصول'!H194-IF('📋 سجل الأصول'!I194="",0,'📋 سجل الأصول'!I194)),('📋 سجل الأصول'!H194-IF('📋 سجل الأصول'!I194="",0,'📋 سجل الأصول'!I194))*'📋 سجل الأصول'!J194/365*MAX(0,MIN(EOMONTH(DATE(2026,10,1),-1),IF('📋 سجل الأصول'!M194="",DATE(9999,12,31),'📋 سجل الأصول'!M194))-'📋 سجل الأصول'!G194+1))),0))</f>
        <v/>
      </c>
      <c r="Q194" s="33" t="str">
        <f>IF('📋 سجل الأصول'!C194="","",IFERROR(MAX(0,MIN(('📋 سجل الأصول'!H194-IF('📋 سجل الأصول'!I194="",0,'📋 سجل الأصول'!I194)),('📋 سجل الأصول'!H194-IF('📋 سجل الأصول'!I194="",0,'📋 سجل الأصول'!I194))*'📋 سجل الأصول'!J194/365*MAX(0,MIN(EOMONTH(DATE(2026,11,1),0),IF('📋 سجل الأصول'!M194="",DATE(9999,12,31),'📋 سجل الأصول'!M194))-'📋 سجل الأصول'!G194+1))-MIN(('📋 سجل الأصول'!H194-IF('📋 سجل الأصول'!I194="",0,'📋 سجل الأصول'!I194)),('📋 سجل الأصول'!H194-IF('📋 سجل الأصول'!I194="",0,'📋 سجل الأصول'!I194))*'📋 سجل الأصول'!J194/365*MAX(0,MIN(EOMONTH(DATE(2026,11,1),-1),IF('📋 سجل الأصول'!M194="",DATE(9999,12,31),'📋 سجل الأصول'!M194))-'📋 سجل الأصول'!G194+1))),0))</f>
        <v/>
      </c>
      <c r="R194" s="33" t="str">
        <f>IF('📋 سجل الأصول'!C194="","",IFERROR(MAX(0,MIN(('📋 سجل الأصول'!H194-IF('📋 سجل الأصول'!I194="",0,'📋 سجل الأصول'!I194)),('📋 سجل الأصول'!H194-IF('📋 سجل الأصول'!I194="",0,'📋 سجل الأصول'!I194))*'📋 سجل الأصول'!J194/365*MAX(0,MIN(EOMONTH(DATE(2026,12,1),0),IF('📋 سجل الأصول'!M194="",DATE(9999,12,31),'📋 سجل الأصول'!M194))-'📋 سجل الأصول'!G194+1))-MIN(('📋 سجل الأصول'!H194-IF('📋 سجل الأصول'!I194="",0,'📋 سجل الأصول'!I194)),('📋 سجل الأصول'!H194-IF('📋 سجل الأصول'!I194="",0,'📋 سجل الأصول'!I194))*'📋 سجل الأصول'!J194/365*MAX(0,MIN(EOMONTH(DATE(2026,12,1),-1),IF('📋 سجل الأصول'!M194="",DATE(9999,12,31),'📋 سجل الأصول'!M194))-'📋 سجل الأصول'!G194+1))),0))</f>
        <v/>
      </c>
    </row>
    <row r="195" spans="1:18" ht="24.75" customHeight="1" x14ac:dyDescent="0.25">
      <c r="A195" s="18" t="str">
        <f>IF('📋 سجل الأصول'!C195="","",'📋 سجل الأصول'!A195)</f>
        <v/>
      </c>
      <c r="B195" s="18" t="str">
        <f>IF('📋 سجل الأصول'!C195="","",'📋 سجل الأصول'!B195)</f>
        <v/>
      </c>
      <c r="C195" s="36" t="str">
        <f>IF('📋 سجل الأصول'!C195="","",'📋 سجل الأصول'!C195)</f>
        <v/>
      </c>
      <c r="D195" s="18" t="str">
        <f>IF('📋 سجل الأصول'!C195="","",'📋 سجل الأصول'!E195)</f>
        <v/>
      </c>
      <c r="E195" s="37" t="str">
        <f>IF('📋 سجل الأصول'!C195="","",'📋 سجل الأصول'!G195)</f>
        <v/>
      </c>
      <c r="F195" s="25" t="str">
        <f>IF('📋 سجل الأصول'!C195="","",'📋 سجل الأصول'!H195)</f>
        <v/>
      </c>
      <c r="G195" s="25" t="str">
        <f>IF('📋 سجل الأصول'!C195="","",IFERROR(MAX(0,MIN(('📋 سجل الأصول'!H195-IF('📋 سجل الأصول'!I195="",0,'📋 سجل الأصول'!I195)),('📋 سجل الأصول'!H195-IF('📋 سجل الأصول'!I195="",0,'📋 سجل الأصول'!I195))*'📋 سجل الأصول'!J195/365*MAX(0,MIN(EOMONTH(DATE(2026,1,1),0),IF('📋 سجل الأصول'!M195="",DATE(9999,12,31),'📋 سجل الأصول'!M195))-'📋 سجل الأصول'!G195+1))-MIN(('📋 سجل الأصول'!H195-IF('📋 سجل الأصول'!I195="",0,'📋 سجل الأصول'!I195)),('📋 سجل الأصول'!H195-IF('📋 سجل الأصول'!I195="",0,'📋 سجل الأصول'!I195))*'📋 سجل الأصول'!J195/365*MAX(0,MIN(EOMONTH(DATE(2026,1,1),-1),IF('📋 سجل الأصول'!M195="",DATE(9999,12,31),'📋 سجل الأصول'!M195))-'📋 سجل الأصول'!G195+1))),0))</f>
        <v/>
      </c>
      <c r="H195" s="25" t="str">
        <f>IF('📋 سجل الأصول'!C195="","",IFERROR(MAX(0,MIN(('📋 سجل الأصول'!H195-IF('📋 سجل الأصول'!I195="",0,'📋 سجل الأصول'!I195)),('📋 سجل الأصول'!H195-IF('📋 سجل الأصول'!I195="",0,'📋 سجل الأصول'!I195))*'📋 سجل الأصول'!J195/365*MAX(0,MIN(EOMONTH(DATE(2026,2,1),0),IF('📋 سجل الأصول'!M195="",DATE(9999,12,31),'📋 سجل الأصول'!M195))-'📋 سجل الأصول'!G195+1))-MIN(('📋 سجل الأصول'!H195-IF('📋 سجل الأصول'!I195="",0,'📋 سجل الأصول'!I195)),('📋 سجل الأصول'!H195-IF('📋 سجل الأصول'!I195="",0,'📋 سجل الأصول'!I195))*'📋 سجل الأصول'!J195/365*MAX(0,MIN(EOMONTH(DATE(2026,2,1),-1),IF('📋 سجل الأصول'!M195="",DATE(9999,12,31),'📋 سجل الأصول'!M195))-'📋 سجل الأصول'!G195+1))),0))</f>
        <v/>
      </c>
      <c r="I195" s="25" t="str">
        <f>IF('📋 سجل الأصول'!C195="","",IFERROR(MAX(0,MIN(('📋 سجل الأصول'!H195-IF('📋 سجل الأصول'!I195="",0,'📋 سجل الأصول'!I195)),('📋 سجل الأصول'!H195-IF('📋 سجل الأصول'!I195="",0,'📋 سجل الأصول'!I195))*'📋 سجل الأصول'!J195/365*MAX(0,MIN(EOMONTH(DATE(2026,3,1),0),IF('📋 سجل الأصول'!M195="",DATE(9999,12,31),'📋 سجل الأصول'!M195))-'📋 سجل الأصول'!G195+1))-MIN(('📋 سجل الأصول'!H195-IF('📋 سجل الأصول'!I195="",0,'📋 سجل الأصول'!I195)),('📋 سجل الأصول'!H195-IF('📋 سجل الأصول'!I195="",0,'📋 سجل الأصول'!I195))*'📋 سجل الأصول'!J195/365*MAX(0,MIN(EOMONTH(DATE(2026,3,1),-1),IF('📋 سجل الأصول'!M195="",DATE(9999,12,31),'📋 سجل الأصول'!M195))-'📋 سجل الأصول'!G195+1))),0))</f>
        <v/>
      </c>
      <c r="J195" s="25" t="str">
        <f>IF('📋 سجل الأصول'!C195="","",IFERROR(MAX(0,MIN(('📋 سجل الأصول'!H195-IF('📋 سجل الأصول'!I195="",0,'📋 سجل الأصول'!I195)),('📋 سجل الأصول'!H195-IF('📋 سجل الأصول'!I195="",0,'📋 سجل الأصول'!I195))*'📋 سجل الأصول'!J195/365*MAX(0,MIN(EOMONTH(DATE(2026,4,1),0),IF('📋 سجل الأصول'!M195="",DATE(9999,12,31),'📋 سجل الأصول'!M195))-'📋 سجل الأصول'!G195+1))-MIN(('📋 سجل الأصول'!H195-IF('📋 سجل الأصول'!I195="",0,'📋 سجل الأصول'!I195)),('📋 سجل الأصول'!H195-IF('📋 سجل الأصول'!I195="",0,'📋 سجل الأصول'!I195))*'📋 سجل الأصول'!J195/365*MAX(0,MIN(EOMONTH(DATE(2026,4,1),-1),IF('📋 سجل الأصول'!M195="",DATE(9999,12,31),'📋 سجل الأصول'!M195))-'📋 سجل الأصول'!G195+1))),0))</f>
        <v/>
      </c>
      <c r="K195" s="25" t="str">
        <f>IF('📋 سجل الأصول'!C195="","",IFERROR(MAX(0,MIN(('📋 سجل الأصول'!H195-IF('📋 سجل الأصول'!I195="",0,'📋 سجل الأصول'!I195)),('📋 سجل الأصول'!H195-IF('📋 سجل الأصول'!I195="",0,'📋 سجل الأصول'!I195))*'📋 سجل الأصول'!J195/365*MAX(0,MIN(EOMONTH(DATE(2026,5,1),0),IF('📋 سجل الأصول'!M195="",DATE(9999,12,31),'📋 سجل الأصول'!M195))-'📋 سجل الأصول'!G195+1))-MIN(('📋 سجل الأصول'!H195-IF('📋 سجل الأصول'!I195="",0,'📋 سجل الأصول'!I195)),('📋 سجل الأصول'!H195-IF('📋 سجل الأصول'!I195="",0,'📋 سجل الأصول'!I195))*'📋 سجل الأصول'!J195/365*MAX(0,MIN(EOMONTH(DATE(2026,5,1),-1),IF('📋 سجل الأصول'!M195="",DATE(9999,12,31),'📋 سجل الأصول'!M195))-'📋 سجل الأصول'!G195+1))),0))</f>
        <v/>
      </c>
      <c r="L195" s="25" t="str">
        <f>IF('📋 سجل الأصول'!C195="","",IFERROR(MAX(0,MIN(('📋 سجل الأصول'!H195-IF('📋 سجل الأصول'!I195="",0,'📋 سجل الأصول'!I195)),('📋 سجل الأصول'!H195-IF('📋 سجل الأصول'!I195="",0,'📋 سجل الأصول'!I195))*'📋 سجل الأصول'!J195/365*MAX(0,MIN(EOMONTH(DATE(2026,6,1),0),IF('📋 سجل الأصول'!M195="",DATE(9999,12,31),'📋 سجل الأصول'!M195))-'📋 سجل الأصول'!G195+1))-MIN(('📋 سجل الأصول'!H195-IF('📋 سجل الأصول'!I195="",0,'📋 سجل الأصول'!I195)),('📋 سجل الأصول'!H195-IF('📋 سجل الأصول'!I195="",0,'📋 سجل الأصول'!I195))*'📋 سجل الأصول'!J195/365*MAX(0,MIN(EOMONTH(DATE(2026,6,1),-1),IF('📋 سجل الأصول'!M195="",DATE(9999,12,31),'📋 سجل الأصول'!M195))-'📋 سجل الأصول'!G195+1))),0))</f>
        <v/>
      </c>
      <c r="M195" s="25" t="str">
        <f>IF('📋 سجل الأصول'!C195="","",IFERROR(MAX(0,MIN(('📋 سجل الأصول'!H195-IF('📋 سجل الأصول'!I195="",0,'📋 سجل الأصول'!I195)),('📋 سجل الأصول'!H195-IF('📋 سجل الأصول'!I195="",0,'📋 سجل الأصول'!I195))*'📋 سجل الأصول'!J195/365*MAX(0,MIN(EOMONTH(DATE(2026,7,1),0),IF('📋 سجل الأصول'!M195="",DATE(9999,12,31),'📋 سجل الأصول'!M195))-'📋 سجل الأصول'!G195+1))-MIN(('📋 سجل الأصول'!H195-IF('📋 سجل الأصول'!I195="",0,'📋 سجل الأصول'!I195)),('📋 سجل الأصول'!H195-IF('📋 سجل الأصول'!I195="",0,'📋 سجل الأصول'!I195))*'📋 سجل الأصول'!J195/365*MAX(0,MIN(EOMONTH(DATE(2026,7,1),-1),IF('📋 سجل الأصول'!M195="",DATE(9999,12,31),'📋 سجل الأصول'!M195))-'📋 سجل الأصول'!G195+1))),0))</f>
        <v/>
      </c>
      <c r="N195" s="25" t="str">
        <f>IF('📋 سجل الأصول'!C195="","",IFERROR(MAX(0,MIN(('📋 سجل الأصول'!H195-IF('📋 سجل الأصول'!I195="",0,'📋 سجل الأصول'!I195)),('📋 سجل الأصول'!H195-IF('📋 سجل الأصول'!I195="",0,'📋 سجل الأصول'!I195))*'📋 سجل الأصول'!J195/365*MAX(0,MIN(EOMONTH(DATE(2026,8,1),0),IF('📋 سجل الأصول'!M195="",DATE(9999,12,31),'📋 سجل الأصول'!M195))-'📋 سجل الأصول'!G195+1))-MIN(('📋 سجل الأصول'!H195-IF('📋 سجل الأصول'!I195="",0,'📋 سجل الأصول'!I195)),('📋 سجل الأصول'!H195-IF('📋 سجل الأصول'!I195="",0,'📋 سجل الأصول'!I195))*'📋 سجل الأصول'!J195/365*MAX(0,MIN(EOMONTH(DATE(2026,8,1),-1),IF('📋 سجل الأصول'!M195="",DATE(9999,12,31),'📋 سجل الأصول'!M195))-'📋 سجل الأصول'!G195+1))),0))</f>
        <v/>
      </c>
      <c r="O195" s="25" t="str">
        <f>IF('📋 سجل الأصول'!C195="","",IFERROR(MAX(0,MIN(('📋 سجل الأصول'!H195-IF('📋 سجل الأصول'!I195="",0,'📋 سجل الأصول'!I195)),('📋 سجل الأصول'!H195-IF('📋 سجل الأصول'!I195="",0,'📋 سجل الأصول'!I195))*'📋 سجل الأصول'!J195/365*MAX(0,MIN(EOMONTH(DATE(2026,9,1),0),IF('📋 سجل الأصول'!M195="",DATE(9999,12,31),'📋 سجل الأصول'!M195))-'📋 سجل الأصول'!G195+1))-MIN(('📋 سجل الأصول'!H195-IF('📋 سجل الأصول'!I195="",0,'📋 سجل الأصول'!I195)),('📋 سجل الأصول'!H195-IF('📋 سجل الأصول'!I195="",0,'📋 سجل الأصول'!I195))*'📋 سجل الأصول'!J195/365*MAX(0,MIN(EOMONTH(DATE(2026,9,1),-1),IF('📋 سجل الأصول'!M195="",DATE(9999,12,31),'📋 سجل الأصول'!M195))-'📋 سجل الأصول'!G195+1))),0))</f>
        <v/>
      </c>
      <c r="P195" s="25" t="str">
        <f>IF('📋 سجل الأصول'!C195="","",IFERROR(MAX(0,MIN(('📋 سجل الأصول'!H195-IF('📋 سجل الأصول'!I195="",0,'📋 سجل الأصول'!I195)),('📋 سجل الأصول'!H195-IF('📋 سجل الأصول'!I195="",0,'📋 سجل الأصول'!I195))*'📋 سجل الأصول'!J195/365*MAX(0,MIN(EOMONTH(DATE(2026,10,1),0),IF('📋 سجل الأصول'!M195="",DATE(9999,12,31),'📋 سجل الأصول'!M195))-'📋 سجل الأصول'!G195+1))-MIN(('📋 سجل الأصول'!H195-IF('📋 سجل الأصول'!I195="",0,'📋 سجل الأصول'!I195)),('📋 سجل الأصول'!H195-IF('📋 سجل الأصول'!I195="",0,'📋 سجل الأصول'!I195))*'📋 سجل الأصول'!J195/365*MAX(0,MIN(EOMONTH(DATE(2026,10,1),-1),IF('📋 سجل الأصول'!M195="",DATE(9999,12,31),'📋 سجل الأصول'!M195))-'📋 سجل الأصول'!G195+1))),0))</f>
        <v/>
      </c>
      <c r="Q195" s="25" t="str">
        <f>IF('📋 سجل الأصول'!C195="","",IFERROR(MAX(0,MIN(('📋 سجل الأصول'!H195-IF('📋 سجل الأصول'!I195="",0,'📋 سجل الأصول'!I195)),('📋 سجل الأصول'!H195-IF('📋 سجل الأصول'!I195="",0,'📋 سجل الأصول'!I195))*'📋 سجل الأصول'!J195/365*MAX(0,MIN(EOMONTH(DATE(2026,11,1),0),IF('📋 سجل الأصول'!M195="",DATE(9999,12,31),'📋 سجل الأصول'!M195))-'📋 سجل الأصول'!G195+1))-MIN(('📋 سجل الأصول'!H195-IF('📋 سجل الأصول'!I195="",0,'📋 سجل الأصول'!I195)),('📋 سجل الأصول'!H195-IF('📋 سجل الأصول'!I195="",0,'📋 سجل الأصول'!I195))*'📋 سجل الأصول'!J195/365*MAX(0,MIN(EOMONTH(DATE(2026,11,1),-1),IF('📋 سجل الأصول'!M195="",DATE(9999,12,31),'📋 سجل الأصول'!M195))-'📋 سجل الأصول'!G195+1))),0))</f>
        <v/>
      </c>
      <c r="R195" s="25" t="str">
        <f>IF('📋 سجل الأصول'!C195="","",IFERROR(MAX(0,MIN(('📋 سجل الأصول'!H195-IF('📋 سجل الأصول'!I195="",0,'📋 سجل الأصول'!I195)),('📋 سجل الأصول'!H195-IF('📋 سجل الأصول'!I195="",0,'📋 سجل الأصول'!I195))*'📋 سجل الأصول'!J195/365*MAX(0,MIN(EOMONTH(DATE(2026,12,1),0),IF('📋 سجل الأصول'!M195="",DATE(9999,12,31),'📋 سجل الأصول'!M195))-'📋 سجل الأصول'!G195+1))-MIN(('📋 سجل الأصول'!H195-IF('📋 سجل الأصول'!I195="",0,'📋 سجل الأصول'!I195)),('📋 سجل الأصول'!H195-IF('📋 سجل الأصول'!I195="",0,'📋 سجل الأصول'!I195))*'📋 سجل الأصول'!J195/365*MAX(0,MIN(EOMONTH(DATE(2026,12,1),-1),IF('📋 سجل الأصول'!M195="",DATE(9999,12,31),'📋 سجل الأصول'!M195))-'📋 سجل الأصول'!G195+1))),0))</f>
        <v/>
      </c>
    </row>
    <row r="196" spans="1:18" ht="24.75" customHeight="1" x14ac:dyDescent="0.25">
      <c r="A196" s="26" t="str">
        <f>IF('📋 سجل الأصول'!C196="","",'📋 سجل الأصول'!A196)</f>
        <v/>
      </c>
      <c r="B196" s="26" t="str">
        <f>IF('📋 سجل الأصول'!C196="","",'📋 سجل الأصول'!B196)</f>
        <v/>
      </c>
      <c r="C196" s="38" t="str">
        <f>IF('📋 سجل الأصول'!C196="","",'📋 سجل الأصول'!C196)</f>
        <v/>
      </c>
      <c r="D196" s="26" t="str">
        <f>IF('📋 سجل الأصول'!C196="","",'📋 سجل الأصول'!E196)</f>
        <v/>
      </c>
      <c r="E196" s="39" t="str">
        <f>IF('📋 سجل الأصول'!C196="","",'📋 سجل الأصول'!G196)</f>
        <v/>
      </c>
      <c r="F196" s="33" t="str">
        <f>IF('📋 سجل الأصول'!C196="","",'📋 سجل الأصول'!H196)</f>
        <v/>
      </c>
      <c r="G196" s="33" t="str">
        <f>IF('📋 سجل الأصول'!C196="","",IFERROR(MAX(0,MIN(('📋 سجل الأصول'!H196-IF('📋 سجل الأصول'!I196="",0,'📋 سجل الأصول'!I196)),('📋 سجل الأصول'!H196-IF('📋 سجل الأصول'!I196="",0,'📋 سجل الأصول'!I196))*'📋 سجل الأصول'!J196/365*MAX(0,MIN(EOMONTH(DATE(2026,1,1),0),IF('📋 سجل الأصول'!M196="",DATE(9999,12,31),'📋 سجل الأصول'!M196))-'📋 سجل الأصول'!G196+1))-MIN(('📋 سجل الأصول'!H196-IF('📋 سجل الأصول'!I196="",0,'📋 سجل الأصول'!I196)),('📋 سجل الأصول'!H196-IF('📋 سجل الأصول'!I196="",0,'📋 سجل الأصول'!I196))*'📋 سجل الأصول'!J196/365*MAX(0,MIN(EOMONTH(DATE(2026,1,1),-1),IF('📋 سجل الأصول'!M196="",DATE(9999,12,31),'📋 سجل الأصول'!M196))-'📋 سجل الأصول'!G196+1))),0))</f>
        <v/>
      </c>
      <c r="H196" s="33" t="str">
        <f>IF('📋 سجل الأصول'!C196="","",IFERROR(MAX(0,MIN(('📋 سجل الأصول'!H196-IF('📋 سجل الأصول'!I196="",0,'📋 سجل الأصول'!I196)),('📋 سجل الأصول'!H196-IF('📋 سجل الأصول'!I196="",0,'📋 سجل الأصول'!I196))*'📋 سجل الأصول'!J196/365*MAX(0,MIN(EOMONTH(DATE(2026,2,1),0),IF('📋 سجل الأصول'!M196="",DATE(9999,12,31),'📋 سجل الأصول'!M196))-'📋 سجل الأصول'!G196+1))-MIN(('📋 سجل الأصول'!H196-IF('📋 سجل الأصول'!I196="",0,'📋 سجل الأصول'!I196)),('📋 سجل الأصول'!H196-IF('📋 سجل الأصول'!I196="",0,'📋 سجل الأصول'!I196))*'📋 سجل الأصول'!J196/365*MAX(0,MIN(EOMONTH(DATE(2026,2,1),-1),IF('📋 سجل الأصول'!M196="",DATE(9999,12,31),'📋 سجل الأصول'!M196))-'📋 سجل الأصول'!G196+1))),0))</f>
        <v/>
      </c>
      <c r="I196" s="33" t="str">
        <f>IF('📋 سجل الأصول'!C196="","",IFERROR(MAX(0,MIN(('📋 سجل الأصول'!H196-IF('📋 سجل الأصول'!I196="",0,'📋 سجل الأصول'!I196)),('📋 سجل الأصول'!H196-IF('📋 سجل الأصول'!I196="",0,'📋 سجل الأصول'!I196))*'📋 سجل الأصول'!J196/365*MAX(0,MIN(EOMONTH(DATE(2026,3,1),0),IF('📋 سجل الأصول'!M196="",DATE(9999,12,31),'📋 سجل الأصول'!M196))-'📋 سجل الأصول'!G196+1))-MIN(('📋 سجل الأصول'!H196-IF('📋 سجل الأصول'!I196="",0,'📋 سجل الأصول'!I196)),('📋 سجل الأصول'!H196-IF('📋 سجل الأصول'!I196="",0,'📋 سجل الأصول'!I196))*'📋 سجل الأصول'!J196/365*MAX(0,MIN(EOMONTH(DATE(2026,3,1),-1),IF('📋 سجل الأصول'!M196="",DATE(9999,12,31),'📋 سجل الأصول'!M196))-'📋 سجل الأصول'!G196+1))),0))</f>
        <v/>
      </c>
      <c r="J196" s="33" t="str">
        <f>IF('📋 سجل الأصول'!C196="","",IFERROR(MAX(0,MIN(('📋 سجل الأصول'!H196-IF('📋 سجل الأصول'!I196="",0,'📋 سجل الأصول'!I196)),('📋 سجل الأصول'!H196-IF('📋 سجل الأصول'!I196="",0,'📋 سجل الأصول'!I196))*'📋 سجل الأصول'!J196/365*MAX(0,MIN(EOMONTH(DATE(2026,4,1),0),IF('📋 سجل الأصول'!M196="",DATE(9999,12,31),'📋 سجل الأصول'!M196))-'📋 سجل الأصول'!G196+1))-MIN(('📋 سجل الأصول'!H196-IF('📋 سجل الأصول'!I196="",0,'📋 سجل الأصول'!I196)),('📋 سجل الأصول'!H196-IF('📋 سجل الأصول'!I196="",0,'📋 سجل الأصول'!I196))*'📋 سجل الأصول'!J196/365*MAX(0,MIN(EOMONTH(DATE(2026,4,1),-1),IF('📋 سجل الأصول'!M196="",DATE(9999,12,31),'📋 سجل الأصول'!M196))-'📋 سجل الأصول'!G196+1))),0))</f>
        <v/>
      </c>
      <c r="K196" s="33" t="str">
        <f>IF('📋 سجل الأصول'!C196="","",IFERROR(MAX(0,MIN(('📋 سجل الأصول'!H196-IF('📋 سجل الأصول'!I196="",0,'📋 سجل الأصول'!I196)),('📋 سجل الأصول'!H196-IF('📋 سجل الأصول'!I196="",0,'📋 سجل الأصول'!I196))*'📋 سجل الأصول'!J196/365*MAX(0,MIN(EOMONTH(DATE(2026,5,1),0),IF('📋 سجل الأصول'!M196="",DATE(9999,12,31),'📋 سجل الأصول'!M196))-'📋 سجل الأصول'!G196+1))-MIN(('📋 سجل الأصول'!H196-IF('📋 سجل الأصول'!I196="",0,'📋 سجل الأصول'!I196)),('📋 سجل الأصول'!H196-IF('📋 سجل الأصول'!I196="",0,'📋 سجل الأصول'!I196))*'📋 سجل الأصول'!J196/365*MAX(0,MIN(EOMONTH(DATE(2026,5,1),-1),IF('📋 سجل الأصول'!M196="",DATE(9999,12,31),'📋 سجل الأصول'!M196))-'📋 سجل الأصول'!G196+1))),0))</f>
        <v/>
      </c>
      <c r="L196" s="33" t="str">
        <f>IF('📋 سجل الأصول'!C196="","",IFERROR(MAX(0,MIN(('📋 سجل الأصول'!H196-IF('📋 سجل الأصول'!I196="",0,'📋 سجل الأصول'!I196)),('📋 سجل الأصول'!H196-IF('📋 سجل الأصول'!I196="",0,'📋 سجل الأصول'!I196))*'📋 سجل الأصول'!J196/365*MAX(0,MIN(EOMONTH(DATE(2026,6,1),0),IF('📋 سجل الأصول'!M196="",DATE(9999,12,31),'📋 سجل الأصول'!M196))-'📋 سجل الأصول'!G196+1))-MIN(('📋 سجل الأصول'!H196-IF('📋 سجل الأصول'!I196="",0,'📋 سجل الأصول'!I196)),('📋 سجل الأصول'!H196-IF('📋 سجل الأصول'!I196="",0,'📋 سجل الأصول'!I196))*'📋 سجل الأصول'!J196/365*MAX(0,MIN(EOMONTH(DATE(2026,6,1),-1),IF('📋 سجل الأصول'!M196="",DATE(9999,12,31),'📋 سجل الأصول'!M196))-'📋 سجل الأصول'!G196+1))),0))</f>
        <v/>
      </c>
      <c r="M196" s="33" t="str">
        <f>IF('📋 سجل الأصول'!C196="","",IFERROR(MAX(0,MIN(('📋 سجل الأصول'!H196-IF('📋 سجل الأصول'!I196="",0,'📋 سجل الأصول'!I196)),('📋 سجل الأصول'!H196-IF('📋 سجل الأصول'!I196="",0,'📋 سجل الأصول'!I196))*'📋 سجل الأصول'!J196/365*MAX(0,MIN(EOMONTH(DATE(2026,7,1),0),IF('📋 سجل الأصول'!M196="",DATE(9999,12,31),'📋 سجل الأصول'!M196))-'📋 سجل الأصول'!G196+1))-MIN(('📋 سجل الأصول'!H196-IF('📋 سجل الأصول'!I196="",0,'📋 سجل الأصول'!I196)),('📋 سجل الأصول'!H196-IF('📋 سجل الأصول'!I196="",0,'📋 سجل الأصول'!I196))*'📋 سجل الأصول'!J196/365*MAX(0,MIN(EOMONTH(DATE(2026,7,1),-1),IF('📋 سجل الأصول'!M196="",DATE(9999,12,31),'📋 سجل الأصول'!M196))-'📋 سجل الأصول'!G196+1))),0))</f>
        <v/>
      </c>
      <c r="N196" s="33" t="str">
        <f>IF('📋 سجل الأصول'!C196="","",IFERROR(MAX(0,MIN(('📋 سجل الأصول'!H196-IF('📋 سجل الأصول'!I196="",0,'📋 سجل الأصول'!I196)),('📋 سجل الأصول'!H196-IF('📋 سجل الأصول'!I196="",0,'📋 سجل الأصول'!I196))*'📋 سجل الأصول'!J196/365*MAX(0,MIN(EOMONTH(DATE(2026,8,1),0),IF('📋 سجل الأصول'!M196="",DATE(9999,12,31),'📋 سجل الأصول'!M196))-'📋 سجل الأصول'!G196+1))-MIN(('📋 سجل الأصول'!H196-IF('📋 سجل الأصول'!I196="",0,'📋 سجل الأصول'!I196)),('📋 سجل الأصول'!H196-IF('📋 سجل الأصول'!I196="",0,'📋 سجل الأصول'!I196))*'📋 سجل الأصول'!J196/365*MAX(0,MIN(EOMONTH(DATE(2026,8,1),-1),IF('📋 سجل الأصول'!M196="",DATE(9999,12,31),'📋 سجل الأصول'!M196))-'📋 سجل الأصول'!G196+1))),0))</f>
        <v/>
      </c>
      <c r="O196" s="33" t="str">
        <f>IF('📋 سجل الأصول'!C196="","",IFERROR(MAX(0,MIN(('📋 سجل الأصول'!H196-IF('📋 سجل الأصول'!I196="",0,'📋 سجل الأصول'!I196)),('📋 سجل الأصول'!H196-IF('📋 سجل الأصول'!I196="",0,'📋 سجل الأصول'!I196))*'📋 سجل الأصول'!J196/365*MAX(0,MIN(EOMONTH(DATE(2026,9,1),0),IF('📋 سجل الأصول'!M196="",DATE(9999,12,31),'📋 سجل الأصول'!M196))-'📋 سجل الأصول'!G196+1))-MIN(('📋 سجل الأصول'!H196-IF('📋 سجل الأصول'!I196="",0,'📋 سجل الأصول'!I196)),('📋 سجل الأصول'!H196-IF('📋 سجل الأصول'!I196="",0,'📋 سجل الأصول'!I196))*'📋 سجل الأصول'!J196/365*MAX(0,MIN(EOMONTH(DATE(2026,9,1),-1),IF('📋 سجل الأصول'!M196="",DATE(9999,12,31),'📋 سجل الأصول'!M196))-'📋 سجل الأصول'!G196+1))),0))</f>
        <v/>
      </c>
      <c r="P196" s="33" t="str">
        <f>IF('📋 سجل الأصول'!C196="","",IFERROR(MAX(0,MIN(('📋 سجل الأصول'!H196-IF('📋 سجل الأصول'!I196="",0,'📋 سجل الأصول'!I196)),('📋 سجل الأصول'!H196-IF('📋 سجل الأصول'!I196="",0,'📋 سجل الأصول'!I196))*'📋 سجل الأصول'!J196/365*MAX(0,MIN(EOMONTH(DATE(2026,10,1),0),IF('📋 سجل الأصول'!M196="",DATE(9999,12,31),'📋 سجل الأصول'!M196))-'📋 سجل الأصول'!G196+1))-MIN(('📋 سجل الأصول'!H196-IF('📋 سجل الأصول'!I196="",0,'📋 سجل الأصول'!I196)),('📋 سجل الأصول'!H196-IF('📋 سجل الأصول'!I196="",0,'📋 سجل الأصول'!I196))*'📋 سجل الأصول'!J196/365*MAX(0,MIN(EOMONTH(DATE(2026,10,1),-1),IF('📋 سجل الأصول'!M196="",DATE(9999,12,31),'📋 سجل الأصول'!M196))-'📋 سجل الأصول'!G196+1))),0))</f>
        <v/>
      </c>
      <c r="Q196" s="33" t="str">
        <f>IF('📋 سجل الأصول'!C196="","",IFERROR(MAX(0,MIN(('📋 سجل الأصول'!H196-IF('📋 سجل الأصول'!I196="",0,'📋 سجل الأصول'!I196)),('📋 سجل الأصول'!H196-IF('📋 سجل الأصول'!I196="",0,'📋 سجل الأصول'!I196))*'📋 سجل الأصول'!J196/365*MAX(0,MIN(EOMONTH(DATE(2026,11,1),0),IF('📋 سجل الأصول'!M196="",DATE(9999,12,31),'📋 سجل الأصول'!M196))-'📋 سجل الأصول'!G196+1))-MIN(('📋 سجل الأصول'!H196-IF('📋 سجل الأصول'!I196="",0,'📋 سجل الأصول'!I196)),('📋 سجل الأصول'!H196-IF('📋 سجل الأصول'!I196="",0,'📋 سجل الأصول'!I196))*'📋 سجل الأصول'!J196/365*MAX(0,MIN(EOMONTH(DATE(2026,11,1),-1),IF('📋 سجل الأصول'!M196="",DATE(9999,12,31),'📋 سجل الأصول'!M196))-'📋 سجل الأصول'!G196+1))),0))</f>
        <v/>
      </c>
      <c r="R196" s="33" t="str">
        <f>IF('📋 سجل الأصول'!C196="","",IFERROR(MAX(0,MIN(('📋 سجل الأصول'!H196-IF('📋 سجل الأصول'!I196="",0,'📋 سجل الأصول'!I196)),('📋 سجل الأصول'!H196-IF('📋 سجل الأصول'!I196="",0,'📋 سجل الأصول'!I196))*'📋 سجل الأصول'!J196/365*MAX(0,MIN(EOMONTH(DATE(2026,12,1),0),IF('📋 سجل الأصول'!M196="",DATE(9999,12,31),'📋 سجل الأصول'!M196))-'📋 سجل الأصول'!G196+1))-MIN(('📋 سجل الأصول'!H196-IF('📋 سجل الأصول'!I196="",0,'📋 سجل الأصول'!I196)),('📋 سجل الأصول'!H196-IF('📋 سجل الأصول'!I196="",0,'📋 سجل الأصول'!I196))*'📋 سجل الأصول'!J196/365*MAX(0,MIN(EOMONTH(DATE(2026,12,1),-1),IF('📋 سجل الأصول'!M196="",DATE(9999,12,31),'📋 سجل الأصول'!M196))-'📋 سجل الأصول'!G196+1))),0))</f>
        <v/>
      </c>
    </row>
    <row r="197" spans="1:18" ht="24.75" customHeight="1" x14ac:dyDescent="0.25">
      <c r="A197" s="18" t="str">
        <f>IF('📋 سجل الأصول'!C197="","",'📋 سجل الأصول'!A197)</f>
        <v/>
      </c>
      <c r="B197" s="18" t="str">
        <f>IF('📋 سجل الأصول'!C197="","",'📋 سجل الأصول'!B197)</f>
        <v/>
      </c>
      <c r="C197" s="36" t="str">
        <f>IF('📋 سجل الأصول'!C197="","",'📋 سجل الأصول'!C197)</f>
        <v/>
      </c>
      <c r="D197" s="18" t="str">
        <f>IF('📋 سجل الأصول'!C197="","",'📋 سجل الأصول'!E197)</f>
        <v/>
      </c>
      <c r="E197" s="37" t="str">
        <f>IF('📋 سجل الأصول'!C197="","",'📋 سجل الأصول'!G197)</f>
        <v/>
      </c>
      <c r="F197" s="25" t="str">
        <f>IF('📋 سجل الأصول'!C197="","",'📋 سجل الأصول'!H197)</f>
        <v/>
      </c>
      <c r="G197" s="25" t="str">
        <f>IF('📋 سجل الأصول'!C197="","",IFERROR(MAX(0,MIN(('📋 سجل الأصول'!H197-IF('📋 سجل الأصول'!I197="",0,'📋 سجل الأصول'!I197)),('📋 سجل الأصول'!H197-IF('📋 سجل الأصول'!I197="",0,'📋 سجل الأصول'!I197))*'📋 سجل الأصول'!J197/365*MAX(0,MIN(EOMONTH(DATE(2026,1,1),0),IF('📋 سجل الأصول'!M197="",DATE(9999,12,31),'📋 سجل الأصول'!M197))-'📋 سجل الأصول'!G197+1))-MIN(('📋 سجل الأصول'!H197-IF('📋 سجل الأصول'!I197="",0,'📋 سجل الأصول'!I197)),('📋 سجل الأصول'!H197-IF('📋 سجل الأصول'!I197="",0,'📋 سجل الأصول'!I197))*'📋 سجل الأصول'!J197/365*MAX(0,MIN(EOMONTH(DATE(2026,1,1),-1),IF('📋 سجل الأصول'!M197="",DATE(9999,12,31),'📋 سجل الأصول'!M197))-'📋 سجل الأصول'!G197+1))),0))</f>
        <v/>
      </c>
      <c r="H197" s="25" t="str">
        <f>IF('📋 سجل الأصول'!C197="","",IFERROR(MAX(0,MIN(('📋 سجل الأصول'!H197-IF('📋 سجل الأصول'!I197="",0,'📋 سجل الأصول'!I197)),('📋 سجل الأصول'!H197-IF('📋 سجل الأصول'!I197="",0,'📋 سجل الأصول'!I197))*'📋 سجل الأصول'!J197/365*MAX(0,MIN(EOMONTH(DATE(2026,2,1),0),IF('📋 سجل الأصول'!M197="",DATE(9999,12,31),'📋 سجل الأصول'!M197))-'📋 سجل الأصول'!G197+1))-MIN(('📋 سجل الأصول'!H197-IF('📋 سجل الأصول'!I197="",0,'📋 سجل الأصول'!I197)),('📋 سجل الأصول'!H197-IF('📋 سجل الأصول'!I197="",0,'📋 سجل الأصول'!I197))*'📋 سجل الأصول'!J197/365*MAX(0,MIN(EOMONTH(DATE(2026,2,1),-1),IF('📋 سجل الأصول'!M197="",DATE(9999,12,31),'📋 سجل الأصول'!M197))-'📋 سجل الأصول'!G197+1))),0))</f>
        <v/>
      </c>
      <c r="I197" s="25" t="str">
        <f>IF('📋 سجل الأصول'!C197="","",IFERROR(MAX(0,MIN(('📋 سجل الأصول'!H197-IF('📋 سجل الأصول'!I197="",0,'📋 سجل الأصول'!I197)),('📋 سجل الأصول'!H197-IF('📋 سجل الأصول'!I197="",0,'📋 سجل الأصول'!I197))*'📋 سجل الأصول'!J197/365*MAX(0,MIN(EOMONTH(DATE(2026,3,1),0),IF('📋 سجل الأصول'!M197="",DATE(9999,12,31),'📋 سجل الأصول'!M197))-'📋 سجل الأصول'!G197+1))-MIN(('📋 سجل الأصول'!H197-IF('📋 سجل الأصول'!I197="",0,'📋 سجل الأصول'!I197)),('📋 سجل الأصول'!H197-IF('📋 سجل الأصول'!I197="",0,'📋 سجل الأصول'!I197))*'📋 سجل الأصول'!J197/365*MAX(0,MIN(EOMONTH(DATE(2026,3,1),-1),IF('📋 سجل الأصول'!M197="",DATE(9999,12,31),'📋 سجل الأصول'!M197))-'📋 سجل الأصول'!G197+1))),0))</f>
        <v/>
      </c>
      <c r="J197" s="25" t="str">
        <f>IF('📋 سجل الأصول'!C197="","",IFERROR(MAX(0,MIN(('📋 سجل الأصول'!H197-IF('📋 سجل الأصول'!I197="",0,'📋 سجل الأصول'!I197)),('📋 سجل الأصول'!H197-IF('📋 سجل الأصول'!I197="",0,'📋 سجل الأصول'!I197))*'📋 سجل الأصول'!J197/365*MAX(0,MIN(EOMONTH(DATE(2026,4,1),0),IF('📋 سجل الأصول'!M197="",DATE(9999,12,31),'📋 سجل الأصول'!M197))-'📋 سجل الأصول'!G197+1))-MIN(('📋 سجل الأصول'!H197-IF('📋 سجل الأصول'!I197="",0,'📋 سجل الأصول'!I197)),('📋 سجل الأصول'!H197-IF('📋 سجل الأصول'!I197="",0,'📋 سجل الأصول'!I197))*'📋 سجل الأصول'!J197/365*MAX(0,MIN(EOMONTH(DATE(2026,4,1),-1),IF('📋 سجل الأصول'!M197="",DATE(9999,12,31),'📋 سجل الأصول'!M197))-'📋 سجل الأصول'!G197+1))),0))</f>
        <v/>
      </c>
      <c r="K197" s="25" t="str">
        <f>IF('📋 سجل الأصول'!C197="","",IFERROR(MAX(0,MIN(('📋 سجل الأصول'!H197-IF('📋 سجل الأصول'!I197="",0,'📋 سجل الأصول'!I197)),('📋 سجل الأصول'!H197-IF('📋 سجل الأصول'!I197="",0,'📋 سجل الأصول'!I197))*'📋 سجل الأصول'!J197/365*MAX(0,MIN(EOMONTH(DATE(2026,5,1),0),IF('📋 سجل الأصول'!M197="",DATE(9999,12,31),'📋 سجل الأصول'!M197))-'📋 سجل الأصول'!G197+1))-MIN(('📋 سجل الأصول'!H197-IF('📋 سجل الأصول'!I197="",0,'📋 سجل الأصول'!I197)),('📋 سجل الأصول'!H197-IF('📋 سجل الأصول'!I197="",0,'📋 سجل الأصول'!I197))*'📋 سجل الأصول'!J197/365*MAX(0,MIN(EOMONTH(DATE(2026,5,1),-1),IF('📋 سجل الأصول'!M197="",DATE(9999,12,31),'📋 سجل الأصول'!M197))-'📋 سجل الأصول'!G197+1))),0))</f>
        <v/>
      </c>
      <c r="L197" s="25" t="str">
        <f>IF('📋 سجل الأصول'!C197="","",IFERROR(MAX(0,MIN(('📋 سجل الأصول'!H197-IF('📋 سجل الأصول'!I197="",0,'📋 سجل الأصول'!I197)),('📋 سجل الأصول'!H197-IF('📋 سجل الأصول'!I197="",0,'📋 سجل الأصول'!I197))*'📋 سجل الأصول'!J197/365*MAX(0,MIN(EOMONTH(DATE(2026,6,1),0),IF('📋 سجل الأصول'!M197="",DATE(9999,12,31),'📋 سجل الأصول'!M197))-'📋 سجل الأصول'!G197+1))-MIN(('📋 سجل الأصول'!H197-IF('📋 سجل الأصول'!I197="",0,'📋 سجل الأصول'!I197)),('📋 سجل الأصول'!H197-IF('📋 سجل الأصول'!I197="",0,'📋 سجل الأصول'!I197))*'📋 سجل الأصول'!J197/365*MAX(0,MIN(EOMONTH(DATE(2026,6,1),-1),IF('📋 سجل الأصول'!M197="",DATE(9999,12,31),'📋 سجل الأصول'!M197))-'📋 سجل الأصول'!G197+1))),0))</f>
        <v/>
      </c>
      <c r="M197" s="25" t="str">
        <f>IF('📋 سجل الأصول'!C197="","",IFERROR(MAX(0,MIN(('📋 سجل الأصول'!H197-IF('📋 سجل الأصول'!I197="",0,'📋 سجل الأصول'!I197)),('📋 سجل الأصول'!H197-IF('📋 سجل الأصول'!I197="",0,'📋 سجل الأصول'!I197))*'📋 سجل الأصول'!J197/365*MAX(0,MIN(EOMONTH(DATE(2026,7,1),0),IF('📋 سجل الأصول'!M197="",DATE(9999,12,31),'📋 سجل الأصول'!M197))-'📋 سجل الأصول'!G197+1))-MIN(('📋 سجل الأصول'!H197-IF('📋 سجل الأصول'!I197="",0,'📋 سجل الأصول'!I197)),('📋 سجل الأصول'!H197-IF('📋 سجل الأصول'!I197="",0,'📋 سجل الأصول'!I197))*'📋 سجل الأصول'!J197/365*MAX(0,MIN(EOMONTH(DATE(2026,7,1),-1),IF('📋 سجل الأصول'!M197="",DATE(9999,12,31),'📋 سجل الأصول'!M197))-'📋 سجل الأصول'!G197+1))),0))</f>
        <v/>
      </c>
      <c r="N197" s="25" t="str">
        <f>IF('📋 سجل الأصول'!C197="","",IFERROR(MAX(0,MIN(('📋 سجل الأصول'!H197-IF('📋 سجل الأصول'!I197="",0,'📋 سجل الأصول'!I197)),('📋 سجل الأصول'!H197-IF('📋 سجل الأصول'!I197="",0,'📋 سجل الأصول'!I197))*'📋 سجل الأصول'!J197/365*MAX(0,MIN(EOMONTH(DATE(2026,8,1),0),IF('📋 سجل الأصول'!M197="",DATE(9999,12,31),'📋 سجل الأصول'!M197))-'📋 سجل الأصول'!G197+1))-MIN(('📋 سجل الأصول'!H197-IF('📋 سجل الأصول'!I197="",0,'📋 سجل الأصول'!I197)),('📋 سجل الأصول'!H197-IF('📋 سجل الأصول'!I197="",0,'📋 سجل الأصول'!I197))*'📋 سجل الأصول'!J197/365*MAX(0,MIN(EOMONTH(DATE(2026,8,1),-1),IF('📋 سجل الأصول'!M197="",DATE(9999,12,31),'📋 سجل الأصول'!M197))-'📋 سجل الأصول'!G197+1))),0))</f>
        <v/>
      </c>
      <c r="O197" s="25" t="str">
        <f>IF('📋 سجل الأصول'!C197="","",IFERROR(MAX(0,MIN(('📋 سجل الأصول'!H197-IF('📋 سجل الأصول'!I197="",0,'📋 سجل الأصول'!I197)),('📋 سجل الأصول'!H197-IF('📋 سجل الأصول'!I197="",0,'📋 سجل الأصول'!I197))*'📋 سجل الأصول'!J197/365*MAX(0,MIN(EOMONTH(DATE(2026,9,1),0),IF('📋 سجل الأصول'!M197="",DATE(9999,12,31),'📋 سجل الأصول'!M197))-'📋 سجل الأصول'!G197+1))-MIN(('📋 سجل الأصول'!H197-IF('📋 سجل الأصول'!I197="",0,'📋 سجل الأصول'!I197)),('📋 سجل الأصول'!H197-IF('📋 سجل الأصول'!I197="",0,'📋 سجل الأصول'!I197))*'📋 سجل الأصول'!J197/365*MAX(0,MIN(EOMONTH(DATE(2026,9,1),-1),IF('📋 سجل الأصول'!M197="",DATE(9999,12,31),'📋 سجل الأصول'!M197))-'📋 سجل الأصول'!G197+1))),0))</f>
        <v/>
      </c>
      <c r="P197" s="25" t="str">
        <f>IF('📋 سجل الأصول'!C197="","",IFERROR(MAX(0,MIN(('📋 سجل الأصول'!H197-IF('📋 سجل الأصول'!I197="",0,'📋 سجل الأصول'!I197)),('📋 سجل الأصول'!H197-IF('📋 سجل الأصول'!I197="",0,'📋 سجل الأصول'!I197))*'📋 سجل الأصول'!J197/365*MAX(0,MIN(EOMONTH(DATE(2026,10,1),0),IF('📋 سجل الأصول'!M197="",DATE(9999,12,31),'📋 سجل الأصول'!M197))-'📋 سجل الأصول'!G197+1))-MIN(('📋 سجل الأصول'!H197-IF('📋 سجل الأصول'!I197="",0,'📋 سجل الأصول'!I197)),('📋 سجل الأصول'!H197-IF('📋 سجل الأصول'!I197="",0,'📋 سجل الأصول'!I197))*'📋 سجل الأصول'!J197/365*MAX(0,MIN(EOMONTH(DATE(2026,10,1),-1),IF('📋 سجل الأصول'!M197="",DATE(9999,12,31),'📋 سجل الأصول'!M197))-'📋 سجل الأصول'!G197+1))),0))</f>
        <v/>
      </c>
      <c r="Q197" s="25" t="str">
        <f>IF('📋 سجل الأصول'!C197="","",IFERROR(MAX(0,MIN(('📋 سجل الأصول'!H197-IF('📋 سجل الأصول'!I197="",0,'📋 سجل الأصول'!I197)),('📋 سجل الأصول'!H197-IF('📋 سجل الأصول'!I197="",0,'📋 سجل الأصول'!I197))*'📋 سجل الأصول'!J197/365*MAX(0,MIN(EOMONTH(DATE(2026,11,1),0),IF('📋 سجل الأصول'!M197="",DATE(9999,12,31),'📋 سجل الأصول'!M197))-'📋 سجل الأصول'!G197+1))-MIN(('📋 سجل الأصول'!H197-IF('📋 سجل الأصول'!I197="",0,'📋 سجل الأصول'!I197)),('📋 سجل الأصول'!H197-IF('📋 سجل الأصول'!I197="",0,'📋 سجل الأصول'!I197))*'📋 سجل الأصول'!J197/365*MAX(0,MIN(EOMONTH(DATE(2026,11,1),-1),IF('📋 سجل الأصول'!M197="",DATE(9999,12,31),'📋 سجل الأصول'!M197))-'📋 سجل الأصول'!G197+1))),0))</f>
        <v/>
      </c>
      <c r="R197" s="25" t="str">
        <f>IF('📋 سجل الأصول'!C197="","",IFERROR(MAX(0,MIN(('📋 سجل الأصول'!H197-IF('📋 سجل الأصول'!I197="",0,'📋 سجل الأصول'!I197)),('📋 سجل الأصول'!H197-IF('📋 سجل الأصول'!I197="",0,'📋 سجل الأصول'!I197))*'📋 سجل الأصول'!J197/365*MAX(0,MIN(EOMONTH(DATE(2026,12,1),0),IF('📋 سجل الأصول'!M197="",DATE(9999,12,31),'📋 سجل الأصول'!M197))-'📋 سجل الأصول'!G197+1))-MIN(('📋 سجل الأصول'!H197-IF('📋 سجل الأصول'!I197="",0,'📋 سجل الأصول'!I197)),('📋 سجل الأصول'!H197-IF('📋 سجل الأصول'!I197="",0,'📋 سجل الأصول'!I197))*'📋 سجل الأصول'!J197/365*MAX(0,MIN(EOMONTH(DATE(2026,12,1),-1),IF('📋 سجل الأصول'!M197="",DATE(9999,12,31),'📋 سجل الأصول'!M197))-'📋 سجل الأصول'!G197+1))),0))</f>
        <v/>
      </c>
    </row>
    <row r="198" spans="1:18" ht="24.75" customHeight="1" x14ac:dyDescent="0.25">
      <c r="A198" s="26" t="str">
        <f>IF('📋 سجل الأصول'!C198="","",'📋 سجل الأصول'!A198)</f>
        <v/>
      </c>
      <c r="B198" s="26" t="str">
        <f>IF('📋 سجل الأصول'!C198="","",'📋 سجل الأصول'!B198)</f>
        <v/>
      </c>
      <c r="C198" s="38" t="str">
        <f>IF('📋 سجل الأصول'!C198="","",'📋 سجل الأصول'!C198)</f>
        <v/>
      </c>
      <c r="D198" s="26" t="str">
        <f>IF('📋 سجل الأصول'!C198="","",'📋 سجل الأصول'!E198)</f>
        <v/>
      </c>
      <c r="E198" s="39" t="str">
        <f>IF('📋 سجل الأصول'!C198="","",'📋 سجل الأصول'!G198)</f>
        <v/>
      </c>
      <c r="F198" s="33" t="str">
        <f>IF('📋 سجل الأصول'!C198="","",'📋 سجل الأصول'!H198)</f>
        <v/>
      </c>
      <c r="G198" s="33" t="str">
        <f>IF('📋 سجل الأصول'!C198="","",IFERROR(MAX(0,MIN(('📋 سجل الأصول'!H198-IF('📋 سجل الأصول'!I198="",0,'📋 سجل الأصول'!I198)),('📋 سجل الأصول'!H198-IF('📋 سجل الأصول'!I198="",0,'📋 سجل الأصول'!I198))*'📋 سجل الأصول'!J198/365*MAX(0,MIN(EOMONTH(DATE(2026,1,1),0),IF('📋 سجل الأصول'!M198="",DATE(9999,12,31),'📋 سجل الأصول'!M198))-'📋 سجل الأصول'!G198+1))-MIN(('📋 سجل الأصول'!H198-IF('📋 سجل الأصول'!I198="",0,'📋 سجل الأصول'!I198)),('📋 سجل الأصول'!H198-IF('📋 سجل الأصول'!I198="",0,'📋 سجل الأصول'!I198))*'📋 سجل الأصول'!J198/365*MAX(0,MIN(EOMONTH(DATE(2026,1,1),-1),IF('📋 سجل الأصول'!M198="",DATE(9999,12,31),'📋 سجل الأصول'!M198))-'📋 سجل الأصول'!G198+1))),0))</f>
        <v/>
      </c>
      <c r="H198" s="33" t="str">
        <f>IF('📋 سجل الأصول'!C198="","",IFERROR(MAX(0,MIN(('📋 سجل الأصول'!H198-IF('📋 سجل الأصول'!I198="",0,'📋 سجل الأصول'!I198)),('📋 سجل الأصول'!H198-IF('📋 سجل الأصول'!I198="",0,'📋 سجل الأصول'!I198))*'📋 سجل الأصول'!J198/365*MAX(0,MIN(EOMONTH(DATE(2026,2,1),0),IF('📋 سجل الأصول'!M198="",DATE(9999,12,31),'📋 سجل الأصول'!M198))-'📋 سجل الأصول'!G198+1))-MIN(('📋 سجل الأصول'!H198-IF('📋 سجل الأصول'!I198="",0,'📋 سجل الأصول'!I198)),('📋 سجل الأصول'!H198-IF('📋 سجل الأصول'!I198="",0,'📋 سجل الأصول'!I198))*'📋 سجل الأصول'!J198/365*MAX(0,MIN(EOMONTH(DATE(2026,2,1),-1),IF('📋 سجل الأصول'!M198="",DATE(9999,12,31),'📋 سجل الأصول'!M198))-'📋 سجل الأصول'!G198+1))),0))</f>
        <v/>
      </c>
      <c r="I198" s="33" t="str">
        <f>IF('📋 سجل الأصول'!C198="","",IFERROR(MAX(0,MIN(('📋 سجل الأصول'!H198-IF('📋 سجل الأصول'!I198="",0,'📋 سجل الأصول'!I198)),('📋 سجل الأصول'!H198-IF('📋 سجل الأصول'!I198="",0,'📋 سجل الأصول'!I198))*'📋 سجل الأصول'!J198/365*MAX(0,MIN(EOMONTH(DATE(2026,3,1),0),IF('📋 سجل الأصول'!M198="",DATE(9999,12,31),'📋 سجل الأصول'!M198))-'📋 سجل الأصول'!G198+1))-MIN(('📋 سجل الأصول'!H198-IF('📋 سجل الأصول'!I198="",0,'📋 سجل الأصول'!I198)),('📋 سجل الأصول'!H198-IF('📋 سجل الأصول'!I198="",0,'📋 سجل الأصول'!I198))*'📋 سجل الأصول'!J198/365*MAX(0,MIN(EOMONTH(DATE(2026,3,1),-1),IF('📋 سجل الأصول'!M198="",DATE(9999,12,31),'📋 سجل الأصول'!M198))-'📋 سجل الأصول'!G198+1))),0))</f>
        <v/>
      </c>
      <c r="J198" s="33" t="str">
        <f>IF('📋 سجل الأصول'!C198="","",IFERROR(MAX(0,MIN(('📋 سجل الأصول'!H198-IF('📋 سجل الأصول'!I198="",0,'📋 سجل الأصول'!I198)),('📋 سجل الأصول'!H198-IF('📋 سجل الأصول'!I198="",0,'📋 سجل الأصول'!I198))*'📋 سجل الأصول'!J198/365*MAX(0,MIN(EOMONTH(DATE(2026,4,1),0),IF('📋 سجل الأصول'!M198="",DATE(9999,12,31),'📋 سجل الأصول'!M198))-'📋 سجل الأصول'!G198+1))-MIN(('📋 سجل الأصول'!H198-IF('📋 سجل الأصول'!I198="",0,'📋 سجل الأصول'!I198)),('📋 سجل الأصول'!H198-IF('📋 سجل الأصول'!I198="",0,'📋 سجل الأصول'!I198))*'📋 سجل الأصول'!J198/365*MAX(0,MIN(EOMONTH(DATE(2026,4,1),-1),IF('📋 سجل الأصول'!M198="",DATE(9999,12,31),'📋 سجل الأصول'!M198))-'📋 سجل الأصول'!G198+1))),0))</f>
        <v/>
      </c>
      <c r="K198" s="33" t="str">
        <f>IF('📋 سجل الأصول'!C198="","",IFERROR(MAX(0,MIN(('📋 سجل الأصول'!H198-IF('📋 سجل الأصول'!I198="",0,'📋 سجل الأصول'!I198)),('📋 سجل الأصول'!H198-IF('📋 سجل الأصول'!I198="",0,'📋 سجل الأصول'!I198))*'📋 سجل الأصول'!J198/365*MAX(0,MIN(EOMONTH(DATE(2026,5,1),0),IF('📋 سجل الأصول'!M198="",DATE(9999,12,31),'📋 سجل الأصول'!M198))-'📋 سجل الأصول'!G198+1))-MIN(('📋 سجل الأصول'!H198-IF('📋 سجل الأصول'!I198="",0,'📋 سجل الأصول'!I198)),('📋 سجل الأصول'!H198-IF('📋 سجل الأصول'!I198="",0,'📋 سجل الأصول'!I198))*'📋 سجل الأصول'!J198/365*MAX(0,MIN(EOMONTH(DATE(2026,5,1),-1),IF('📋 سجل الأصول'!M198="",DATE(9999,12,31),'📋 سجل الأصول'!M198))-'📋 سجل الأصول'!G198+1))),0))</f>
        <v/>
      </c>
      <c r="L198" s="33" t="str">
        <f>IF('📋 سجل الأصول'!C198="","",IFERROR(MAX(0,MIN(('📋 سجل الأصول'!H198-IF('📋 سجل الأصول'!I198="",0,'📋 سجل الأصول'!I198)),('📋 سجل الأصول'!H198-IF('📋 سجل الأصول'!I198="",0,'📋 سجل الأصول'!I198))*'📋 سجل الأصول'!J198/365*MAX(0,MIN(EOMONTH(DATE(2026,6,1),0),IF('📋 سجل الأصول'!M198="",DATE(9999,12,31),'📋 سجل الأصول'!M198))-'📋 سجل الأصول'!G198+1))-MIN(('📋 سجل الأصول'!H198-IF('📋 سجل الأصول'!I198="",0,'📋 سجل الأصول'!I198)),('📋 سجل الأصول'!H198-IF('📋 سجل الأصول'!I198="",0,'📋 سجل الأصول'!I198))*'📋 سجل الأصول'!J198/365*MAX(0,MIN(EOMONTH(DATE(2026,6,1),-1),IF('📋 سجل الأصول'!M198="",DATE(9999,12,31),'📋 سجل الأصول'!M198))-'📋 سجل الأصول'!G198+1))),0))</f>
        <v/>
      </c>
      <c r="M198" s="33" t="str">
        <f>IF('📋 سجل الأصول'!C198="","",IFERROR(MAX(0,MIN(('📋 سجل الأصول'!H198-IF('📋 سجل الأصول'!I198="",0,'📋 سجل الأصول'!I198)),('📋 سجل الأصول'!H198-IF('📋 سجل الأصول'!I198="",0,'📋 سجل الأصول'!I198))*'📋 سجل الأصول'!J198/365*MAX(0,MIN(EOMONTH(DATE(2026,7,1),0),IF('📋 سجل الأصول'!M198="",DATE(9999,12,31),'📋 سجل الأصول'!M198))-'📋 سجل الأصول'!G198+1))-MIN(('📋 سجل الأصول'!H198-IF('📋 سجل الأصول'!I198="",0,'📋 سجل الأصول'!I198)),('📋 سجل الأصول'!H198-IF('📋 سجل الأصول'!I198="",0,'📋 سجل الأصول'!I198))*'📋 سجل الأصول'!J198/365*MAX(0,MIN(EOMONTH(DATE(2026,7,1),-1),IF('📋 سجل الأصول'!M198="",DATE(9999,12,31),'📋 سجل الأصول'!M198))-'📋 سجل الأصول'!G198+1))),0))</f>
        <v/>
      </c>
      <c r="N198" s="33" t="str">
        <f>IF('📋 سجل الأصول'!C198="","",IFERROR(MAX(0,MIN(('📋 سجل الأصول'!H198-IF('📋 سجل الأصول'!I198="",0,'📋 سجل الأصول'!I198)),('📋 سجل الأصول'!H198-IF('📋 سجل الأصول'!I198="",0,'📋 سجل الأصول'!I198))*'📋 سجل الأصول'!J198/365*MAX(0,MIN(EOMONTH(DATE(2026,8,1),0),IF('📋 سجل الأصول'!M198="",DATE(9999,12,31),'📋 سجل الأصول'!M198))-'📋 سجل الأصول'!G198+1))-MIN(('📋 سجل الأصول'!H198-IF('📋 سجل الأصول'!I198="",0,'📋 سجل الأصول'!I198)),('📋 سجل الأصول'!H198-IF('📋 سجل الأصول'!I198="",0,'📋 سجل الأصول'!I198))*'📋 سجل الأصول'!J198/365*MAX(0,MIN(EOMONTH(DATE(2026,8,1),-1),IF('📋 سجل الأصول'!M198="",DATE(9999,12,31),'📋 سجل الأصول'!M198))-'📋 سجل الأصول'!G198+1))),0))</f>
        <v/>
      </c>
      <c r="O198" s="33" t="str">
        <f>IF('📋 سجل الأصول'!C198="","",IFERROR(MAX(0,MIN(('📋 سجل الأصول'!H198-IF('📋 سجل الأصول'!I198="",0,'📋 سجل الأصول'!I198)),('📋 سجل الأصول'!H198-IF('📋 سجل الأصول'!I198="",0,'📋 سجل الأصول'!I198))*'📋 سجل الأصول'!J198/365*MAX(0,MIN(EOMONTH(DATE(2026,9,1),0),IF('📋 سجل الأصول'!M198="",DATE(9999,12,31),'📋 سجل الأصول'!M198))-'📋 سجل الأصول'!G198+1))-MIN(('📋 سجل الأصول'!H198-IF('📋 سجل الأصول'!I198="",0,'📋 سجل الأصول'!I198)),('📋 سجل الأصول'!H198-IF('📋 سجل الأصول'!I198="",0,'📋 سجل الأصول'!I198))*'📋 سجل الأصول'!J198/365*MAX(0,MIN(EOMONTH(DATE(2026,9,1),-1),IF('📋 سجل الأصول'!M198="",DATE(9999,12,31),'📋 سجل الأصول'!M198))-'📋 سجل الأصول'!G198+1))),0))</f>
        <v/>
      </c>
      <c r="P198" s="33" t="str">
        <f>IF('📋 سجل الأصول'!C198="","",IFERROR(MAX(0,MIN(('📋 سجل الأصول'!H198-IF('📋 سجل الأصول'!I198="",0,'📋 سجل الأصول'!I198)),('📋 سجل الأصول'!H198-IF('📋 سجل الأصول'!I198="",0,'📋 سجل الأصول'!I198))*'📋 سجل الأصول'!J198/365*MAX(0,MIN(EOMONTH(DATE(2026,10,1),0),IF('📋 سجل الأصول'!M198="",DATE(9999,12,31),'📋 سجل الأصول'!M198))-'📋 سجل الأصول'!G198+1))-MIN(('📋 سجل الأصول'!H198-IF('📋 سجل الأصول'!I198="",0,'📋 سجل الأصول'!I198)),('📋 سجل الأصول'!H198-IF('📋 سجل الأصول'!I198="",0,'📋 سجل الأصول'!I198))*'📋 سجل الأصول'!J198/365*MAX(0,MIN(EOMONTH(DATE(2026,10,1),-1),IF('📋 سجل الأصول'!M198="",DATE(9999,12,31),'📋 سجل الأصول'!M198))-'📋 سجل الأصول'!G198+1))),0))</f>
        <v/>
      </c>
      <c r="Q198" s="33" t="str">
        <f>IF('📋 سجل الأصول'!C198="","",IFERROR(MAX(0,MIN(('📋 سجل الأصول'!H198-IF('📋 سجل الأصول'!I198="",0,'📋 سجل الأصول'!I198)),('📋 سجل الأصول'!H198-IF('📋 سجل الأصول'!I198="",0,'📋 سجل الأصول'!I198))*'📋 سجل الأصول'!J198/365*MAX(0,MIN(EOMONTH(DATE(2026,11,1),0),IF('📋 سجل الأصول'!M198="",DATE(9999,12,31),'📋 سجل الأصول'!M198))-'📋 سجل الأصول'!G198+1))-MIN(('📋 سجل الأصول'!H198-IF('📋 سجل الأصول'!I198="",0,'📋 سجل الأصول'!I198)),('📋 سجل الأصول'!H198-IF('📋 سجل الأصول'!I198="",0,'📋 سجل الأصول'!I198))*'📋 سجل الأصول'!J198/365*MAX(0,MIN(EOMONTH(DATE(2026,11,1),-1),IF('📋 سجل الأصول'!M198="",DATE(9999,12,31),'📋 سجل الأصول'!M198))-'📋 سجل الأصول'!G198+1))),0))</f>
        <v/>
      </c>
      <c r="R198" s="33" t="str">
        <f>IF('📋 سجل الأصول'!C198="","",IFERROR(MAX(0,MIN(('📋 سجل الأصول'!H198-IF('📋 سجل الأصول'!I198="",0,'📋 سجل الأصول'!I198)),('📋 سجل الأصول'!H198-IF('📋 سجل الأصول'!I198="",0,'📋 سجل الأصول'!I198))*'📋 سجل الأصول'!J198/365*MAX(0,MIN(EOMONTH(DATE(2026,12,1),0),IF('📋 سجل الأصول'!M198="",DATE(9999,12,31),'📋 سجل الأصول'!M198))-'📋 سجل الأصول'!G198+1))-MIN(('📋 سجل الأصول'!H198-IF('📋 سجل الأصول'!I198="",0,'📋 سجل الأصول'!I198)),('📋 سجل الأصول'!H198-IF('📋 سجل الأصول'!I198="",0,'📋 سجل الأصول'!I198))*'📋 سجل الأصول'!J198/365*MAX(0,MIN(EOMONTH(DATE(2026,12,1),-1),IF('📋 سجل الأصول'!M198="",DATE(9999,12,31),'📋 سجل الأصول'!M198))-'📋 سجل الأصول'!G198+1))),0))</f>
        <v/>
      </c>
    </row>
    <row r="199" spans="1:18" ht="24.75" customHeight="1" x14ac:dyDescent="0.25">
      <c r="A199" s="18" t="str">
        <f>IF('📋 سجل الأصول'!C199="","",'📋 سجل الأصول'!A199)</f>
        <v/>
      </c>
      <c r="B199" s="18" t="str">
        <f>IF('📋 سجل الأصول'!C199="","",'📋 سجل الأصول'!B199)</f>
        <v/>
      </c>
      <c r="C199" s="36" t="str">
        <f>IF('📋 سجل الأصول'!C199="","",'📋 سجل الأصول'!C199)</f>
        <v/>
      </c>
      <c r="D199" s="18" t="str">
        <f>IF('📋 سجل الأصول'!C199="","",'📋 سجل الأصول'!E199)</f>
        <v/>
      </c>
      <c r="E199" s="37" t="str">
        <f>IF('📋 سجل الأصول'!C199="","",'📋 سجل الأصول'!G199)</f>
        <v/>
      </c>
      <c r="F199" s="25" t="str">
        <f>IF('📋 سجل الأصول'!C199="","",'📋 سجل الأصول'!H199)</f>
        <v/>
      </c>
      <c r="G199" s="25" t="str">
        <f>IF('📋 سجل الأصول'!C199="","",IFERROR(MAX(0,MIN(('📋 سجل الأصول'!H199-IF('📋 سجل الأصول'!I199="",0,'📋 سجل الأصول'!I199)),('📋 سجل الأصول'!H199-IF('📋 سجل الأصول'!I199="",0,'📋 سجل الأصول'!I199))*'📋 سجل الأصول'!J199/365*MAX(0,MIN(EOMONTH(DATE(2026,1,1),0),IF('📋 سجل الأصول'!M199="",DATE(9999,12,31),'📋 سجل الأصول'!M199))-'📋 سجل الأصول'!G199+1))-MIN(('📋 سجل الأصول'!H199-IF('📋 سجل الأصول'!I199="",0,'📋 سجل الأصول'!I199)),('📋 سجل الأصول'!H199-IF('📋 سجل الأصول'!I199="",0,'📋 سجل الأصول'!I199))*'📋 سجل الأصول'!J199/365*MAX(0,MIN(EOMONTH(DATE(2026,1,1),-1),IF('📋 سجل الأصول'!M199="",DATE(9999,12,31),'📋 سجل الأصول'!M199))-'📋 سجل الأصول'!G199+1))),0))</f>
        <v/>
      </c>
      <c r="H199" s="25" t="str">
        <f>IF('📋 سجل الأصول'!C199="","",IFERROR(MAX(0,MIN(('📋 سجل الأصول'!H199-IF('📋 سجل الأصول'!I199="",0,'📋 سجل الأصول'!I199)),('📋 سجل الأصول'!H199-IF('📋 سجل الأصول'!I199="",0,'📋 سجل الأصول'!I199))*'📋 سجل الأصول'!J199/365*MAX(0,MIN(EOMONTH(DATE(2026,2,1),0),IF('📋 سجل الأصول'!M199="",DATE(9999,12,31),'📋 سجل الأصول'!M199))-'📋 سجل الأصول'!G199+1))-MIN(('📋 سجل الأصول'!H199-IF('📋 سجل الأصول'!I199="",0,'📋 سجل الأصول'!I199)),('📋 سجل الأصول'!H199-IF('📋 سجل الأصول'!I199="",0,'📋 سجل الأصول'!I199))*'📋 سجل الأصول'!J199/365*MAX(0,MIN(EOMONTH(DATE(2026,2,1),-1),IF('📋 سجل الأصول'!M199="",DATE(9999,12,31),'📋 سجل الأصول'!M199))-'📋 سجل الأصول'!G199+1))),0))</f>
        <v/>
      </c>
      <c r="I199" s="25" t="str">
        <f>IF('📋 سجل الأصول'!C199="","",IFERROR(MAX(0,MIN(('📋 سجل الأصول'!H199-IF('📋 سجل الأصول'!I199="",0,'📋 سجل الأصول'!I199)),('📋 سجل الأصول'!H199-IF('📋 سجل الأصول'!I199="",0,'📋 سجل الأصول'!I199))*'📋 سجل الأصول'!J199/365*MAX(0,MIN(EOMONTH(DATE(2026,3,1),0),IF('📋 سجل الأصول'!M199="",DATE(9999,12,31),'📋 سجل الأصول'!M199))-'📋 سجل الأصول'!G199+1))-MIN(('📋 سجل الأصول'!H199-IF('📋 سجل الأصول'!I199="",0,'📋 سجل الأصول'!I199)),('📋 سجل الأصول'!H199-IF('📋 سجل الأصول'!I199="",0,'📋 سجل الأصول'!I199))*'📋 سجل الأصول'!J199/365*MAX(0,MIN(EOMONTH(DATE(2026,3,1),-1),IF('📋 سجل الأصول'!M199="",DATE(9999,12,31),'📋 سجل الأصول'!M199))-'📋 سجل الأصول'!G199+1))),0))</f>
        <v/>
      </c>
      <c r="J199" s="25" t="str">
        <f>IF('📋 سجل الأصول'!C199="","",IFERROR(MAX(0,MIN(('📋 سجل الأصول'!H199-IF('📋 سجل الأصول'!I199="",0,'📋 سجل الأصول'!I199)),('📋 سجل الأصول'!H199-IF('📋 سجل الأصول'!I199="",0,'📋 سجل الأصول'!I199))*'📋 سجل الأصول'!J199/365*MAX(0,MIN(EOMONTH(DATE(2026,4,1),0),IF('📋 سجل الأصول'!M199="",DATE(9999,12,31),'📋 سجل الأصول'!M199))-'📋 سجل الأصول'!G199+1))-MIN(('📋 سجل الأصول'!H199-IF('📋 سجل الأصول'!I199="",0,'📋 سجل الأصول'!I199)),('📋 سجل الأصول'!H199-IF('📋 سجل الأصول'!I199="",0,'📋 سجل الأصول'!I199))*'📋 سجل الأصول'!J199/365*MAX(0,MIN(EOMONTH(DATE(2026,4,1),-1),IF('📋 سجل الأصول'!M199="",DATE(9999,12,31),'📋 سجل الأصول'!M199))-'📋 سجل الأصول'!G199+1))),0))</f>
        <v/>
      </c>
      <c r="K199" s="25" t="str">
        <f>IF('📋 سجل الأصول'!C199="","",IFERROR(MAX(0,MIN(('📋 سجل الأصول'!H199-IF('📋 سجل الأصول'!I199="",0,'📋 سجل الأصول'!I199)),('📋 سجل الأصول'!H199-IF('📋 سجل الأصول'!I199="",0,'📋 سجل الأصول'!I199))*'📋 سجل الأصول'!J199/365*MAX(0,MIN(EOMONTH(DATE(2026,5,1),0),IF('📋 سجل الأصول'!M199="",DATE(9999,12,31),'📋 سجل الأصول'!M199))-'📋 سجل الأصول'!G199+1))-MIN(('📋 سجل الأصول'!H199-IF('📋 سجل الأصول'!I199="",0,'📋 سجل الأصول'!I199)),('📋 سجل الأصول'!H199-IF('📋 سجل الأصول'!I199="",0,'📋 سجل الأصول'!I199))*'📋 سجل الأصول'!J199/365*MAX(0,MIN(EOMONTH(DATE(2026,5,1),-1),IF('📋 سجل الأصول'!M199="",DATE(9999,12,31),'📋 سجل الأصول'!M199))-'📋 سجل الأصول'!G199+1))),0))</f>
        <v/>
      </c>
      <c r="L199" s="25" t="str">
        <f>IF('📋 سجل الأصول'!C199="","",IFERROR(MAX(0,MIN(('📋 سجل الأصول'!H199-IF('📋 سجل الأصول'!I199="",0,'📋 سجل الأصول'!I199)),('📋 سجل الأصول'!H199-IF('📋 سجل الأصول'!I199="",0,'📋 سجل الأصول'!I199))*'📋 سجل الأصول'!J199/365*MAX(0,MIN(EOMONTH(DATE(2026,6,1),0),IF('📋 سجل الأصول'!M199="",DATE(9999,12,31),'📋 سجل الأصول'!M199))-'📋 سجل الأصول'!G199+1))-MIN(('📋 سجل الأصول'!H199-IF('📋 سجل الأصول'!I199="",0,'📋 سجل الأصول'!I199)),('📋 سجل الأصول'!H199-IF('📋 سجل الأصول'!I199="",0,'📋 سجل الأصول'!I199))*'📋 سجل الأصول'!J199/365*MAX(0,MIN(EOMONTH(DATE(2026,6,1),-1),IF('📋 سجل الأصول'!M199="",DATE(9999,12,31),'📋 سجل الأصول'!M199))-'📋 سجل الأصول'!G199+1))),0))</f>
        <v/>
      </c>
      <c r="M199" s="25" t="str">
        <f>IF('📋 سجل الأصول'!C199="","",IFERROR(MAX(0,MIN(('📋 سجل الأصول'!H199-IF('📋 سجل الأصول'!I199="",0,'📋 سجل الأصول'!I199)),('📋 سجل الأصول'!H199-IF('📋 سجل الأصول'!I199="",0,'📋 سجل الأصول'!I199))*'📋 سجل الأصول'!J199/365*MAX(0,MIN(EOMONTH(DATE(2026,7,1),0),IF('📋 سجل الأصول'!M199="",DATE(9999,12,31),'📋 سجل الأصول'!M199))-'📋 سجل الأصول'!G199+1))-MIN(('📋 سجل الأصول'!H199-IF('📋 سجل الأصول'!I199="",0,'📋 سجل الأصول'!I199)),('📋 سجل الأصول'!H199-IF('📋 سجل الأصول'!I199="",0,'📋 سجل الأصول'!I199))*'📋 سجل الأصول'!J199/365*MAX(0,MIN(EOMONTH(DATE(2026,7,1),-1),IF('📋 سجل الأصول'!M199="",DATE(9999,12,31),'📋 سجل الأصول'!M199))-'📋 سجل الأصول'!G199+1))),0))</f>
        <v/>
      </c>
      <c r="N199" s="25" t="str">
        <f>IF('📋 سجل الأصول'!C199="","",IFERROR(MAX(0,MIN(('📋 سجل الأصول'!H199-IF('📋 سجل الأصول'!I199="",0,'📋 سجل الأصول'!I199)),('📋 سجل الأصول'!H199-IF('📋 سجل الأصول'!I199="",0,'📋 سجل الأصول'!I199))*'📋 سجل الأصول'!J199/365*MAX(0,MIN(EOMONTH(DATE(2026,8,1),0),IF('📋 سجل الأصول'!M199="",DATE(9999,12,31),'📋 سجل الأصول'!M199))-'📋 سجل الأصول'!G199+1))-MIN(('📋 سجل الأصول'!H199-IF('📋 سجل الأصول'!I199="",0,'📋 سجل الأصول'!I199)),('📋 سجل الأصول'!H199-IF('📋 سجل الأصول'!I199="",0,'📋 سجل الأصول'!I199))*'📋 سجل الأصول'!J199/365*MAX(0,MIN(EOMONTH(DATE(2026,8,1),-1),IF('📋 سجل الأصول'!M199="",DATE(9999,12,31),'📋 سجل الأصول'!M199))-'📋 سجل الأصول'!G199+1))),0))</f>
        <v/>
      </c>
      <c r="O199" s="25" t="str">
        <f>IF('📋 سجل الأصول'!C199="","",IFERROR(MAX(0,MIN(('📋 سجل الأصول'!H199-IF('📋 سجل الأصول'!I199="",0,'📋 سجل الأصول'!I199)),('📋 سجل الأصول'!H199-IF('📋 سجل الأصول'!I199="",0,'📋 سجل الأصول'!I199))*'📋 سجل الأصول'!J199/365*MAX(0,MIN(EOMONTH(DATE(2026,9,1),0),IF('📋 سجل الأصول'!M199="",DATE(9999,12,31),'📋 سجل الأصول'!M199))-'📋 سجل الأصول'!G199+1))-MIN(('📋 سجل الأصول'!H199-IF('📋 سجل الأصول'!I199="",0,'📋 سجل الأصول'!I199)),('📋 سجل الأصول'!H199-IF('📋 سجل الأصول'!I199="",0,'📋 سجل الأصول'!I199))*'📋 سجل الأصول'!J199/365*MAX(0,MIN(EOMONTH(DATE(2026,9,1),-1),IF('📋 سجل الأصول'!M199="",DATE(9999,12,31),'📋 سجل الأصول'!M199))-'📋 سجل الأصول'!G199+1))),0))</f>
        <v/>
      </c>
      <c r="P199" s="25" t="str">
        <f>IF('📋 سجل الأصول'!C199="","",IFERROR(MAX(0,MIN(('📋 سجل الأصول'!H199-IF('📋 سجل الأصول'!I199="",0,'📋 سجل الأصول'!I199)),('📋 سجل الأصول'!H199-IF('📋 سجل الأصول'!I199="",0,'📋 سجل الأصول'!I199))*'📋 سجل الأصول'!J199/365*MAX(0,MIN(EOMONTH(DATE(2026,10,1),0),IF('📋 سجل الأصول'!M199="",DATE(9999,12,31),'📋 سجل الأصول'!M199))-'📋 سجل الأصول'!G199+1))-MIN(('📋 سجل الأصول'!H199-IF('📋 سجل الأصول'!I199="",0,'📋 سجل الأصول'!I199)),('📋 سجل الأصول'!H199-IF('📋 سجل الأصول'!I199="",0,'📋 سجل الأصول'!I199))*'📋 سجل الأصول'!J199/365*MAX(0,MIN(EOMONTH(DATE(2026,10,1),-1),IF('📋 سجل الأصول'!M199="",DATE(9999,12,31),'📋 سجل الأصول'!M199))-'📋 سجل الأصول'!G199+1))),0))</f>
        <v/>
      </c>
      <c r="Q199" s="25" t="str">
        <f>IF('📋 سجل الأصول'!C199="","",IFERROR(MAX(0,MIN(('📋 سجل الأصول'!H199-IF('📋 سجل الأصول'!I199="",0,'📋 سجل الأصول'!I199)),('📋 سجل الأصول'!H199-IF('📋 سجل الأصول'!I199="",0,'📋 سجل الأصول'!I199))*'📋 سجل الأصول'!J199/365*MAX(0,MIN(EOMONTH(DATE(2026,11,1),0),IF('📋 سجل الأصول'!M199="",DATE(9999,12,31),'📋 سجل الأصول'!M199))-'📋 سجل الأصول'!G199+1))-MIN(('📋 سجل الأصول'!H199-IF('📋 سجل الأصول'!I199="",0,'📋 سجل الأصول'!I199)),('📋 سجل الأصول'!H199-IF('📋 سجل الأصول'!I199="",0,'📋 سجل الأصول'!I199))*'📋 سجل الأصول'!J199/365*MAX(0,MIN(EOMONTH(DATE(2026,11,1),-1),IF('📋 سجل الأصول'!M199="",DATE(9999,12,31),'📋 سجل الأصول'!M199))-'📋 سجل الأصول'!G199+1))),0))</f>
        <v/>
      </c>
      <c r="R199" s="25" t="str">
        <f>IF('📋 سجل الأصول'!C199="","",IFERROR(MAX(0,MIN(('📋 سجل الأصول'!H199-IF('📋 سجل الأصول'!I199="",0,'📋 سجل الأصول'!I199)),('📋 سجل الأصول'!H199-IF('📋 سجل الأصول'!I199="",0,'📋 سجل الأصول'!I199))*'📋 سجل الأصول'!J199/365*MAX(0,MIN(EOMONTH(DATE(2026,12,1),0),IF('📋 سجل الأصول'!M199="",DATE(9999,12,31),'📋 سجل الأصول'!M199))-'📋 سجل الأصول'!G199+1))-MIN(('📋 سجل الأصول'!H199-IF('📋 سجل الأصول'!I199="",0,'📋 سجل الأصول'!I199)),('📋 سجل الأصول'!H199-IF('📋 سجل الأصول'!I199="",0,'📋 سجل الأصول'!I199))*'📋 سجل الأصول'!J199/365*MAX(0,MIN(EOMONTH(DATE(2026,12,1),-1),IF('📋 سجل الأصول'!M199="",DATE(9999,12,31),'📋 سجل الأصول'!M199))-'📋 سجل الأصول'!G199+1))),0))</f>
        <v/>
      </c>
    </row>
    <row r="200" spans="1:18" ht="24.75" customHeight="1" x14ac:dyDescent="0.25">
      <c r="A200" s="26" t="str">
        <f>IF('📋 سجل الأصول'!C200="","",'📋 سجل الأصول'!A200)</f>
        <v/>
      </c>
      <c r="B200" s="26" t="str">
        <f>IF('📋 سجل الأصول'!C200="","",'📋 سجل الأصول'!B200)</f>
        <v/>
      </c>
      <c r="C200" s="38" t="str">
        <f>IF('📋 سجل الأصول'!C200="","",'📋 سجل الأصول'!C200)</f>
        <v/>
      </c>
      <c r="D200" s="26" t="str">
        <f>IF('📋 سجل الأصول'!C200="","",'📋 سجل الأصول'!E200)</f>
        <v/>
      </c>
      <c r="E200" s="39" t="str">
        <f>IF('📋 سجل الأصول'!C200="","",'📋 سجل الأصول'!G200)</f>
        <v/>
      </c>
      <c r="F200" s="33" t="str">
        <f>IF('📋 سجل الأصول'!C200="","",'📋 سجل الأصول'!H200)</f>
        <v/>
      </c>
      <c r="G200" s="33" t="str">
        <f>IF('📋 سجل الأصول'!C200="","",IFERROR(MAX(0,MIN(('📋 سجل الأصول'!H200-IF('📋 سجل الأصول'!I200="",0,'📋 سجل الأصول'!I200)),('📋 سجل الأصول'!H200-IF('📋 سجل الأصول'!I200="",0,'📋 سجل الأصول'!I200))*'📋 سجل الأصول'!J200/365*MAX(0,MIN(EOMONTH(DATE(2026,1,1),0),IF('📋 سجل الأصول'!M200="",DATE(9999,12,31),'📋 سجل الأصول'!M200))-'📋 سجل الأصول'!G200+1))-MIN(('📋 سجل الأصول'!H200-IF('📋 سجل الأصول'!I200="",0,'📋 سجل الأصول'!I200)),('📋 سجل الأصول'!H200-IF('📋 سجل الأصول'!I200="",0,'📋 سجل الأصول'!I200))*'📋 سجل الأصول'!J200/365*MAX(0,MIN(EOMONTH(DATE(2026,1,1),-1),IF('📋 سجل الأصول'!M200="",DATE(9999,12,31),'📋 سجل الأصول'!M200))-'📋 سجل الأصول'!G200+1))),0))</f>
        <v/>
      </c>
      <c r="H200" s="33" t="str">
        <f>IF('📋 سجل الأصول'!C200="","",IFERROR(MAX(0,MIN(('📋 سجل الأصول'!H200-IF('📋 سجل الأصول'!I200="",0,'📋 سجل الأصول'!I200)),('📋 سجل الأصول'!H200-IF('📋 سجل الأصول'!I200="",0,'📋 سجل الأصول'!I200))*'📋 سجل الأصول'!J200/365*MAX(0,MIN(EOMONTH(DATE(2026,2,1),0),IF('📋 سجل الأصول'!M200="",DATE(9999,12,31),'📋 سجل الأصول'!M200))-'📋 سجل الأصول'!G200+1))-MIN(('📋 سجل الأصول'!H200-IF('📋 سجل الأصول'!I200="",0,'📋 سجل الأصول'!I200)),('📋 سجل الأصول'!H200-IF('📋 سجل الأصول'!I200="",0,'📋 سجل الأصول'!I200))*'📋 سجل الأصول'!J200/365*MAX(0,MIN(EOMONTH(DATE(2026,2,1),-1),IF('📋 سجل الأصول'!M200="",DATE(9999,12,31),'📋 سجل الأصول'!M200))-'📋 سجل الأصول'!G200+1))),0))</f>
        <v/>
      </c>
      <c r="I200" s="33" t="str">
        <f>IF('📋 سجل الأصول'!C200="","",IFERROR(MAX(0,MIN(('📋 سجل الأصول'!H200-IF('📋 سجل الأصول'!I200="",0,'📋 سجل الأصول'!I200)),('📋 سجل الأصول'!H200-IF('📋 سجل الأصول'!I200="",0,'📋 سجل الأصول'!I200))*'📋 سجل الأصول'!J200/365*MAX(0,MIN(EOMONTH(DATE(2026,3,1),0),IF('📋 سجل الأصول'!M200="",DATE(9999,12,31),'📋 سجل الأصول'!M200))-'📋 سجل الأصول'!G200+1))-MIN(('📋 سجل الأصول'!H200-IF('📋 سجل الأصول'!I200="",0,'📋 سجل الأصول'!I200)),('📋 سجل الأصول'!H200-IF('📋 سجل الأصول'!I200="",0,'📋 سجل الأصول'!I200))*'📋 سجل الأصول'!J200/365*MAX(0,MIN(EOMONTH(DATE(2026,3,1),-1),IF('📋 سجل الأصول'!M200="",DATE(9999,12,31),'📋 سجل الأصول'!M200))-'📋 سجل الأصول'!G200+1))),0))</f>
        <v/>
      </c>
      <c r="J200" s="33" t="str">
        <f>IF('📋 سجل الأصول'!C200="","",IFERROR(MAX(0,MIN(('📋 سجل الأصول'!H200-IF('📋 سجل الأصول'!I200="",0,'📋 سجل الأصول'!I200)),('📋 سجل الأصول'!H200-IF('📋 سجل الأصول'!I200="",0,'📋 سجل الأصول'!I200))*'📋 سجل الأصول'!J200/365*MAX(0,MIN(EOMONTH(DATE(2026,4,1),0),IF('📋 سجل الأصول'!M200="",DATE(9999,12,31),'📋 سجل الأصول'!M200))-'📋 سجل الأصول'!G200+1))-MIN(('📋 سجل الأصول'!H200-IF('📋 سجل الأصول'!I200="",0,'📋 سجل الأصول'!I200)),('📋 سجل الأصول'!H200-IF('📋 سجل الأصول'!I200="",0,'📋 سجل الأصول'!I200))*'📋 سجل الأصول'!J200/365*MAX(0,MIN(EOMONTH(DATE(2026,4,1),-1),IF('📋 سجل الأصول'!M200="",DATE(9999,12,31),'📋 سجل الأصول'!M200))-'📋 سجل الأصول'!G200+1))),0))</f>
        <v/>
      </c>
      <c r="K200" s="33" t="str">
        <f>IF('📋 سجل الأصول'!C200="","",IFERROR(MAX(0,MIN(('📋 سجل الأصول'!H200-IF('📋 سجل الأصول'!I200="",0,'📋 سجل الأصول'!I200)),('📋 سجل الأصول'!H200-IF('📋 سجل الأصول'!I200="",0,'📋 سجل الأصول'!I200))*'📋 سجل الأصول'!J200/365*MAX(0,MIN(EOMONTH(DATE(2026,5,1),0),IF('📋 سجل الأصول'!M200="",DATE(9999,12,31),'📋 سجل الأصول'!M200))-'📋 سجل الأصول'!G200+1))-MIN(('📋 سجل الأصول'!H200-IF('📋 سجل الأصول'!I200="",0,'📋 سجل الأصول'!I200)),('📋 سجل الأصول'!H200-IF('📋 سجل الأصول'!I200="",0,'📋 سجل الأصول'!I200))*'📋 سجل الأصول'!J200/365*MAX(0,MIN(EOMONTH(DATE(2026,5,1),-1),IF('📋 سجل الأصول'!M200="",DATE(9999,12,31),'📋 سجل الأصول'!M200))-'📋 سجل الأصول'!G200+1))),0))</f>
        <v/>
      </c>
      <c r="L200" s="33" t="str">
        <f>IF('📋 سجل الأصول'!C200="","",IFERROR(MAX(0,MIN(('📋 سجل الأصول'!H200-IF('📋 سجل الأصول'!I200="",0,'📋 سجل الأصول'!I200)),('📋 سجل الأصول'!H200-IF('📋 سجل الأصول'!I200="",0,'📋 سجل الأصول'!I200))*'📋 سجل الأصول'!J200/365*MAX(0,MIN(EOMONTH(DATE(2026,6,1),0),IF('📋 سجل الأصول'!M200="",DATE(9999,12,31),'📋 سجل الأصول'!M200))-'📋 سجل الأصول'!G200+1))-MIN(('📋 سجل الأصول'!H200-IF('📋 سجل الأصول'!I200="",0,'📋 سجل الأصول'!I200)),('📋 سجل الأصول'!H200-IF('📋 سجل الأصول'!I200="",0,'📋 سجل الأصول'!I200))*'📋 سجل الأصول'!J200/365*MAX(0,MIN(EOMONTH(DATE(2026,6,1),-1),IF('📋 سجل الأصول'!M200="",DATE(9999,12,31),'📋 سجل الأصول'!M200))-'📋 سجل الأصول'!G200+1))),0))</f>
        <v/>
      </c>
      <c r="M200" s="33" t="str">
        <f>IF('📋 سجل الأصول'!C200="","",IFERROR(MAX(0,MIN(('📋 سجل الأصول'!H200-IF('📋 سجل الأصول'!I200="",0,'📋 سجل الأصول'!I200)),('📋 سجل الأصول'!H200-IF('📋 سجل الأصول'!I200="",0,'📋 سجل الأصول'!I200))*'📋 سجل الأصول'!J200/365*MAX(0,MIN(EOMONTH(DATE(2026,7,1),0),IF('📋 سجل الأصول'!M200="",DATE(9999,12,31),'📋 سجل الأصول'!M200))-'📋 سجل الأصول'!G200+1))-MIN(('📋 سجل الأصول'!H200-IF('📋 سجل الأصول'!I200="",0,'📋 سجل الأصول'!I200)),('📋 سجل الأصول'!H200-IF('📋 سجل الأصول'!I200="",0,'📋 سجل الأصول'!I200))*'📋 سجل الأصول'!J200/365*MAX(0,MIN(EOMONTH(DATE(2026,7,1),-1),IF('📋 سجل الأصول'!M200="",DATE(9999,12,31),'📋 سجل الأصول'!M200))-'📋 سجل الأصول'!G200+1))),0))</f>
        <v/>
      </c>
      <c r="N200" s="33" t="str">
        <f>IF('📋 سجل الأصول'!C200="","",IFERROR(MAX(0,MIN(('📋 سجل الأصول'!H200-IF('📋 سجل الأصول'!I200="",0,'📋 سجل الأصول'!I200)),('📋 سجل الأصول'!H200-IF('📋 سجل الأصول'!I200="",0,'📋 سجل الأصول'!I200))*'📋 سجل الأصول'!J200/365*MAX(0,MIN(EOMONTH(DATE(2026,8,1),0),IF('📋 سجل الأصول'!M200="",DATE(9999,12,31),'📋 سجل الأصول'!M200))-'📋 سجل الأصول'!G200+1))-MIN(('📋 سجل الأصول'!H200-IF('📋 سجل الأصول'!I200="",0,'📋 سجل الأصول'!I200)),('📋 سجل الأصول'!H200-IF('📋 سجل الأصول'!I200="",0,'📋 سجل الأصول'!I200))*'📋 سجل الأصول'!J200/365*MAX(0,MIN(EOMONTH(DATE(2026,8,1),-1),IF('📋 سجل الأصول'!M200="",DATE(9999,12,31),'📋 سجل الأصول'!M200))-'📋 سجل الأصول'!G200+1))),0))</f>
        <v/>
      </c>
      <c r="O200" s="33" t="str">
        <f>IF('📋 سجل الأصول'!C200="","",IFERROR(MAX(0,MIN(('📋 سجل الأصول'!H200-IF('📋 سجل الأصول'!I200="",0,'📋 سجل الأصول'!I200)),('📋 سجل الأصول'!H200-IF('📋 سجل الأصول'!I200="",0,'📋 سجل الأصول'!I200))*'📋 سجل الأصول'!J200/365*MAX(0,MIN(EOMONTH(DATE(2026,9,1),0),IF('📋 سجل الأصول'!M200="",DATE(9999,12,31),'📋 سجل الأصول'!M200))-'📋 سجل الأصول'!G200+1))-MIN(('📋 سجل الأصول'!H200-IF('📋 سجل الأصول'!I200="",0,'📋 سجل الأصول'!I200)),('📋 سجل الأصول'!H200-IF('📋 سجل الأصول'!I200="",0,'📋 سجل الأصول'!I200))*'📋 سجل الأصول'!J200/365*MAX(0,MIN(EOMONTH(DATE(2026,9,1),-1),IF('📋 سجل الأصول'!M200="",DATE(9999,12,31),'📋 سجل الأصول'!M200))-'📋 سجل الأصول'!G200+1))),0))</f>
        <v/>
      </c>
      <c r="P200" s="33" t="str">
        <f>IF('📋 سجل الأصول'!C200="","",IFERROR(MAX(0,MIN(('📋 سجل الأصول'!H200-IF('📋 سجل الأصول'!I200="",0,'📋 سجل الأصول'!I200)),('📋 سجل الأصول'!H200-IF('📋 سجل الأصول'!I200="",0,'📋 سجل الأصول'!I200))*'📋 سجل الأصول'!J200/365*MAX(0,MIN(EOMONTH(DATE(2026,10,1),0),IF('📋 سجل الأصول'!M200="",DATE(9999,12,31),'📋 سجل الأصول'!M200))-'📋 سجل الأصول'!G200+1))-MIN(('📋 سجل الأصول'!H200-IF('📋 سجل الأصول'!I200="",0,'📋 سجل الأصول'!I200)),('📋 سجل الأصول'!H200-IF('📋 سجل الأصول'!I200="",0,'📋 سجل الأصول'!I200))*'📋 سجل الأصول'!J200/365*MAX(0,MIN(EOMONTH(DATE(2026,10,1),-1),IF('📋 سجل الأصول'!M200="",DATE(9999,12,31),'📋 سجل الأصول'!M200))-'📋 سجل الأصول'!G200+1))),0))</f>
        <v/>
      </c>
      <c r="Q200" s="33" t="str">
        <f>IF('📋 سجل الأصول'!C200="","",IFERROR(MAX(0,MIN(('📋 سجل الأصول'!H200-IF('📋 سجل الأصول'!I200="",0,'📋 سجل الأصول'!I200)),('📋 سجل الأصول'!H200-IF('📋 سجل الأصول'!I200="",0,'📋 سجل الأصول'!I200))*'📋 سجل الأصول'!J200/365*MAX(0,MIN(EOMONTH(DATE(2026,11,1),0),IF('📋 سجل الأصول'!M200="",DATE(9999,12,31),'📋 سجل الأصول'!M200))-'📋 سجل الأصول'!G200+1))-MIN(('📋 سجل الأصول'!H200-IF('📋 سجل الأصول'!I200="",0,'📋 سجل الأصول'!I200)),('📋 سجل الأصول'!H200-IF('📋 سجل الأصول'!I200="",0,'📋 سجل الأصول'!I200))*'📋 سجل الأصول'!J200/365*MAX(0,MIN(EOMONTH(DATE(2026,11,1),-1),IF('📋 سجل الأصول'!M200="",DATE(9999,12,31),'📋 سجل الأصول'!M200))-'📋 سجل الأصول'!G200+1))),0))</f>
        <v/>
      </c>
      <c r="R200" s="33" t="str">
        <f>IF('📋 سجل الأصول'!C200="","",IFERROR(MAX(0,MIN(('📋 سجل الأصول'!H200-IF('📋 سجل الأصول'!I200="",0,'📋 سجل الأصول'!I200)),('📋 سجل الأصول'!H200-IF('📋 سجل الأصول'!I200="",0,'📋 سجل الأصول'!I200))*'📋 سجل الأصول'!J200/365*MAX(0,MIN(EOMONTH(DATE(2026,12,1),0),IF('📋 سجل الأصول'!M200="",DATE(9999,12,31),'📋 سجل الأصول'!M200))-'📋 سجل الأصول'!G200+1))-MIN(('📋 سجل الأصول'!H200-IF('📋 سجل الأصول'!I200="",0,'📋 سجل الأصول'!I200)),('📋 سجل الأصول'!H200-IF('📋 سجل الأصول'!I200="",0,'📋 سجل الأصول'!I200))*'📋 سجل الأصول'!J200/365*MAX(0,MIN(EOMONTH(DATE(2026,12,1),-1),IF('📋 سجل الأصول'!M200="",DATE(9999,12,31),'📋 سجل الأصول'!M200))-'📋 سجل الأصول'!G200+1))),0))</f>
        <v/>
      </c>
    </row>
    <row r="201" spans="1:18" ht="24.75" customHeight="1" x14ac:dyDescent="0.25">
      <c r="A201" s="18" t="str">
        <f>IF('📋 سجل الأصول'!C201="","",'📋 سجل الأصول'!A201)</f>
        <v/>
      </c>
      <c r="B201" s="18" t="str">
        <f>IF('📋 سجل الأصول'!C201="","",'📋 سجل الأصول'!B201)</f>
        <v/>
      </c>
      <c r="C201" s="36" t="str">
        <f>IF('📋 سجل الأصول'!C201="","",'📋 سجل الأصول'!C201)</f>
        <v/>
      </c>
      <c r="D201" s="18" t="str">
        <f>IF('📋 سجل الأصول'!C201="","",'📋 سجل الأصول'!E201)</f>
        <v/>
      </c>
      <c r="E201" s="37" t="str">
        <f>IF('📋 سجل الأصول'!C201="","",'📋 سجل الأصول'!G201)</f>
        <v/>
      </c>
      <c r="F201" s="25" t="str">
        <f>IF('📋 سجل الأصول'!C201="","",'📋 سجل الأصول'!H201)</f>
        <v/>
      </c>
      <c r="G201" s="25" t="str">
        <f>IF('📋 سجل الأصول'!C201="","",IFERROR(MAX(0,MIN(('📋 سجل الأصول'!H201-IF('📋 سجل الأصول'!I201="",0,'📋 سجل الأصول'!I201)),('📋 سجل الأصول'!H201-IF('📋 سجل الأصول'!I201="",0,'📋 سجل الأصول'!I201))*'📋 سجل الأصول'!J201/365*MAX(0,MIN(EOMONTH(DATE(2026,1,1),0),IF('📋 سجل الأصول'!M201="",DATE(9999,12,31),'📋 سجل الأصول'!M201))-'📋 سجل الأصول'!G201+1))-MIN(('📋 سجل الأصول'!H201-IF('📋 سجل الأصول'!I201="",0,'📋 سجل الأصول'!I201)),('📋 سجل الأصول'!H201-IF('📋 سجل الأصول'!I201="",0,'📋 سجل الأصول'!I201))*'📋 سجل الأصول'!J201/365*MAX(0,MIN(EOMONTH(DATE(2026,1,1),-1),IF('📋 سجل الأصول'!M201="",DATE(9999,12,31),'📋 سجل الأصول'!M201))-'📋 سجل الأصول'!G201+1))),0))</f>
        <v/>
      </c>
      <c r="H201" s="25" t="str">
        <f>IF('📋 سجل الأصول'!C201="","",IFERROR(MAX(0,MIN(('📋 سجل الأصول'!H201-IF('📋 سجل الأصول'!I201="",0,'📋 سجل الأصول'!I201)),('📋 سجل الأصول'!H201-IF('📋 سجل الأصول'!I201="",0,'📋 سجل الأصول'!I201))*'📋 سجل الأصول'!J201/365*MAX(0,MIN(EOMONTH(DATE(2026,2,1),0),IF('📋 سجل الأصول'!M201="",DATE(9999,12,31),'📋 سجل الأصول'!M201))-'📋 سجل الأصول'!G201+1))-MIN(('📋 سجل الأصول'!H201-IF('📋 سجل الأصول'!I201="",0,'📋 سجل الأصول'!I201)),('📋 سجل الأصول'!H201-IF('📋 سجل الأصول'!I201="",0,'📋 سجل الأصول'!I201))*'📋 سجل الأصول'!J201/365*MAX(0,MIN(EOMONTH(DATE(2026,2,1),-1),IF('📋 سجل الأصول'!M201="",DATE(9999,12,31),'📋 سجل الأصول'!M201))-'📋 سجل الأصول'!G201+1))),0))</f>
        <v/>
      </c>
      <c r="I201" s="25" t="str">
        <f>IF('📋 سجل الأصول'!C201="","",IFERROR(MAX(0,MIN(('📋 سجل الأصول'!H201-IF('📋 سجل الأصول'!I201="",0,'📋 سجل الأصول'!I201)),('📋 سجل الأصول'!H201-IF('📋 سجل الأصول'!I201="",0,'📋 سجل الأصول'!I201))*'📋 سجل الأصول'!J201/365*MAX(0,MIN(EOMONTH(DATE(2026,3,1),0),IF('📋 سجل الأصول'!M201="",DATE(9999,12,31),'📋 سجل الأصول'!M201))-'📋 سجل الأصول'!G201+1))-MIN(('📋 سجل الأصول'!H201-IF('📋 سجل الأصول'!I201="",0,'📋 سجل الأصول'!I201)),('📋 سجل الأصول'!H201-IF('📋 سجل الأصول'!I201="",0,'📋 سجل الأصول'!I201))*'📋 سجل الأصول'!J201/365*MAX(0,MIN(EOMONTH(DATE(2026,3,1),-1),IF('📋 سجل الأصول'!M201="",DATE(9999,12,31),'📋 سجل الأصول'!M201))-'📋 سجل الأصول'!G201+1))),0))</f>
        <v/>
      </c>
      <c r="J201" s="25" t="str">
        <f>IF('📋 سجل الأصول'!C201="","",IFERROR(MAX(0,MIN(('📋 سجل الأصول'!H201-IF('📋 سجل الأصول'!I201="",0,'📋 سجل الأصول'!I201)),('📋 سجل الأصول'!H201-IF('📋 سجل الأصول'!I201="",0,'📋 سجل الأصول'!I201))*'📋 سجل الأصول'!J201/365*MAX(0,MIN(EOMONTH(DATE(2026,4,1),0),IF('📋 سجل الأصول'!M201="",DATE(9999,12,31),'📋 سجل الأصول'!M201))-'📋 سجل الأصول'!G201+1))-MIN(('📋 سجل الأصول'!H201-IF('📋 سجل الأصول'!I201="",0,'📋 سجل الأصول'!I201)),('📋 سجل الأصول'!H201-IF('📋 سجل الأصول'!I201="",0,'📋 سجل الأصول'!I201))*'📋 سجل الأصول'!J201/365*MAX(0,MIN(EOMONTH(DATE(2026,4,1),-1),IF('📋 سجل الأصول'!M201="",DATE(9999,12,31),'📋 سجل الأصول'!M201))-'📋 سجل الأصول'!G201+1))),0))</f>
        <v/>
      </c>
      <c r="K201" s="25" t="str">
        <f>IF('📋 سجل الأصول'!C201="","",IFERROR(MAX(0,MIN(('📋 سجل الأصول'!H201-IF('📋 سجل الأصول'!I201="",0,'📋 سجل الأصول'!I201)),('📋 سجل الأصول'!H201-IF('📋 سجل الأصول'!I201="",0,'📋 سجل الأصول'!I201))*'📋 سجل الأصول'!J201/365*MAX(0,MIN(EOMONTH(DATE(2026,5,1),0),IF('📋 سجل الأصول'!M201="",DATE(9999,12,31),'📋 سجل الأصول'!M201))-'📋 سجل الأصول'!G201+1))-MIN(('📋 سجل الأصول'!H201-IF('📋 سجل الأصول'!I201="",0,'📋 سجل الأصول'!I201)),('📋 سجل الأصول'!H201-IF('📋 سجل الأصول'!I201="",0,'📋 سجل الأصول'!I201))*'📋 سجل الأصول'!J201/365*MAX(0,MIN(EOMONTH(DATE(2026,5,1),-1),IF('📋 سجل الأصول'!M201="",DATE(9999,12,31),'📋 سجل الأصول'!M201))-'📋 سجل الأصول'!G201+1))),0))</f>
        <v/>
      </c>
      <c r="L201" s="25" t="str">
        <f>IF('📋 سجل الأصول'!C201="","",IFERROR(MAX(0,MIN(('📋 سجل الأصول'!H201-IF('📋 سجل الأصول'!I201="",0,'📋 سجل الأصول'!I201)),('📋 سجل الأصول'!H201-IF('📋 سجل الأصول'!I201="",0,'📋 سجل الأصول'!I201))*'📋 سجل الأصول'!J201/365*MAX(0,MIN(EOMONTH(DATE(2026,6,1),0),IF('📋 سجل الأصول'!M201="",DATE(9999,12,31),'📋 سجل الأصول'!M201))-'📋 سجل الأصول'!G201+1))-MIN(('📋 سجل الأصول'!H201-IF('📋 سجل الأصول'!I201="",0,'📋 سجل الأصول'!I201)),('📋 سجل الأصول'!H201-IF('📋 سجل الأصول'!I201="",0,'📋 سجل الأصول'!I201))*'📋 سجل الأصول'!J201/365*MAX(0,MIN(EOMONTH(DATE(2026,6,1),-1),IF('📋 سجل الأصول'!M201="",DATE(9999,12,31),'📋 سجل الأصول'!M201))-'📋 سجل الأصول'!G201+1))),0))</f>
        <v/>
      </c>
      <c r="M201" s="25" t="str">
        <f>IF('📋 سجل الأصول'!C201="","",IFERROR(MAX(0,MIN(('📋 سجل الأصول'!H201-IF('📋 سجل الأصول'!I201="",0,'📋 سجل الأصول'!I201)),('📋 سجل الأصول'!H201-IF('📋 سجل الأصول'!I201="",0,'📋 سجل الأصول'!I201))*'📋 سجل الأصول'!J201/365*MAX(0,MIN(EOMONTH(DATE(2026,7,1),0),IF('📋 سجل الأصول'!M201="",DATE(9999,12,31),'📋 سجل الأصول'!M201))-'📋 سجل الأصول'!G201+1))-MIN(('📋 سجل الأصول'!H201-IF('📋 سجل الأصول'!I201="",0,'📋 سجل الأصول'!I201)),('📋 سجل الأصول'!H201-IF('📋 سجل الأصول'!I201="",0,'📋 سجل الأصول'!I201))*'📋 سجل الأصول'!J201/365*MAX(0,MIN(EOMONTH(DATE(2026,7,1),-1),IF('📋 سجل الأصول'!M201="",DATE(9999,12,31),'📋 سجل الأصول'!M201))-'📋 سجل الأصول'!G201+1))),0))</f>
        <v/>
      </c>
      <c r="N201" s="25" t="str">
        <f>IF('📋 سجل الأصول'!C201="","",IFERROR(MAX(0,MIN(('📋 سجل الأصول'!H201-IF('📋 سجل الأصول'!I201="",0,'📋 سجل الأصول'!I201)),('📋 سجل الأصول'!H201-IF('📋 سجل الأصول'!I201="",0,'📋 سجل الأصول'!I201))*'📋 سجل الأصول'!J201/365*MAX(0,MIN(EOMONTH(DATE(2026,8,1),0),IF('📋 سجل الأصول'!M201="",DATE(9999,12,31),'📋 سجل الأصول'!M201))-'📋 سجل الأصول'!G201+1))-MIN(('📋 سجل الأصول'!H201-IF('📋 سجل الأصول'!I201="",0,'📋 سجل الأصول'!I201)),('📋 سجل الأصول'!H201-IF('📋 سجل الأصول'!I201="",0,'📋 سجل الأصول'!I201))*'📋 سجل الأصول'!J201/365*MAX(0,MIN(EOMONTH(DATE(2026,8,1),-1),IF('📋 سجل الأصول'!M201="",DATE(9999,12,31),'📋 سجل الأصول'!M201))-'📋 سجل الأصول'!G201+1))),0))</f>
        <v/>
      </c>
      <c r="O201" s="25" t="str">
        <f>IF('📋 سجل الأصول'!C201="","",IFERROR(MAX(0,MIN(('📋 سجل الأصول'!H201-IF('📋 سجل الأصول'!I201="",0,'📋 سجل الأصول'!I201)),('📋 سجل الأصول'!H201-IF('📋 سجل الأصول'!I201="",0,'📋 سجل الأصول'!I201))*'📋 سجل الأصول'!J201/365*MAX(0,MIN(EOMONTH(DATE(2026,9,1),0),IF('📋 سجل الأصول'!M201="",DATE(9999,12,31),'📋 سجل الأصول'!M201))-'📋 سجل الأصول'!G201+1))-MIN(('📋 سجل الأصول'!H201-IF('📋 سجل الأصول'!I201="",0,'📋 سجل الأصول'!I201)),('📋 سجل الأصول'!H201-IF('📋 سجل الأصول'!I201="",0,'📋 سجل الأصول'!I201))*'📋 سجل الأصول'!J201/365*MAX(0,MIN(EOMONTH(DATE(2026,9,1),-1),IF('📋 سجل الأصول'!M201="",DATE(9999,12,31),'📋 سجل الأصول'!M201))-'📋 سجل الأصول'!G201+1))),0))</f>
        <v/>
      </c>
      <c r="P201" s="25" t="str">
        <f>IF('📋 سجل الأصول'!C201="","",IFERROR(MAX(0,MIN(('📋 سجل الأصول'!H201-IF('📋 سجل الأصول'!I201="",0,'📋 سجل الأصول'!I201)),('📋 سجل الأصول'!H201-IF('📋 سجل الأصول'!I201="",0,'📋 سجل الأصول'!I201))*'📋 سجل الأصول'!J201/365*MAX(0,MIN(EOMONTH(DATE(2026,10,1),0),IF('📋 سجل الأصول'!M201="",DATE(9999,12,31),'📋 سجل الأصول'!M201))-'📋 سجل الأصول'!G201+1))-MIN(('📋 سجل الأصول'!H201-IF('📋 سجل الأصول'!I201="",0,'📋 سجل الأصول'!I201)),('📋 سجل الأصول'!H201-IF('📋 سجل الأصول'!I201="",0,'📋 سجل الأصول'!I201))*'📋 سجل الأصول'!J201/365*MAX(0,MIN(EOMONTH(DATE(2026,10,1),-1),IF('📋 سجل الأصول'!M201="",DATE(9999,12,31),'📋 سجل الأصول'!M201))-'📋 سجل الأصول'!G201+1))),0))</f>
        <v/>
      </c>
      <c r="Q201" s="25" t="str">
        <f>IF('📋 سجل الأصول'!C201="","",IFERROR(MAX(0,MIN(('📋 سجل الأصول'!H201-IF('📋 سجل الأصول'!I201="",0,'📋 سجل الأصول'!I201)),('📋 سجل الأصول'!H201-IF('📋 سجل الأصول'!I201="",0,'📋 سجل الأصول'!I201))*'📋 سجل الأصول'!J201/365*MAX(0,MIN(EOMONTH(DATE(2026,11,1),0),IF('📋 سجل الأصول'!M201="",DATE(9999,12,31),'📋 سجل الأصول'!M201))-'📋 سجل الأصول'!G201+1))-MIN(('📋 سجل الأصول'!H201-IF('📋 سجل الأصول'!I201="",0,'📋 سجل الأصول'!I201)),('📋 سجل الأصول'!H201-IF('📋 سجل الأصول'!I201="",0,'📋 سجل الأصول'!I201))*'📋 سجل الأصول'!J201/365*MAX(0,MIN(EOMONTH(DATE(2026,11,1),-1),IF('📋 سجل الأصول'!M201="",DATE(9999,12,31),'📋 سجل الأصول'!M201))-'📋 سجل الأصول'!G201+1))),0))</f>
        <v/>
      </c>
      <c r="R201" s="25" t="str">
        <f>IF('📋 سجل الأصول'!C201="","",IFERROR(MAX(0,MIN(('📋 سجل الأصول'!H201-IF('📋 سجل الأصول'!I201="",0,'📋 سجل الأصول'!I201)),('📋 سجل الأصول'!H201-IF('📋 سجل الأصول'!I201="",0,'📋 سجل الأصول'!I201))*'📋 سجل الأصول'!J201/365*MAX(0,MIN(EOMONTH(DATE(2026,12,1),0),IF('📋 سجل الأصول'!M201="",DATE(9999,12,31),'📋 سجل الأصول'!M201))-'📋 سجل الأصول'!G201+1))-MIN(('📋 سجل الأصول'!H201-IF('📋 سجل الأصول'!I201="",0,'📋 سجل الأصول'!I201)),('📋 سجل الأصول'!H201-IF('📋 سجل الأصول'!I201="",0,'📋 سجل الأصول'!I201))*'📋 سجل الأصول'!J201/365*MAX(0,MIN(EOMONTH(DATE(2026,12,1),-1),IF('📋 سجل الأصول'!M201="",DATE(9999,12,31),'📋 سجل الأصول'!M201))-'📋 سجل الأصول'!G201+1))),0))</f>
        <v/>
      </c>
    </row>
    <row r="202" spans="1:18" ht="24.75" customHeight="1" x14ac:dyDescent="0.25">
      <c r="A202" s="26" t="str">
        <f>IF('📋 سجل الأصول'!C202="","",'📋 سجل الأصول'!A202)</f>
        <v/>
      </c>
      <c r="B202" s="26" t="str">
        <f>IF('📋 سجل الأصول'!C202="","",'📋 سجل الأصول'!B202)</f>
        <v/>
      </c>
      <c r="C202" s="38" t="str">
        <f>IF('📋 سجل الأصول'!C202="","",'📋 سجل الأصول'!C202)</f>
        <v/>
      </c>
      <c r="D202" s="26" t="str">
        <f>IF('📋 سجل الأصول'!C202="","",'📋 سجل الأصول'!E202)</f>
        <v/>
      </c>
      <c r="E202" s="39" t="str">
        <f>IF('📋 سجل الأصول'!C202="","",'📋 سجل الأصول'!G202)</f>
        <v/>
      </c>
      <c r="F202" s="33" t="str">
        <f>IF('📋 سجل الأصول'!C202="","",'📋 سجل الأصول'!H202)</f>
        <v/>
      </c>
      <c r="G202" s="33" t="str">
        <f>IF('📋 سجل الأصول'!C202="","",IFERROR(MAX(0,MIN(('📋 سجل الأصول'!H202-IF('📋 سجل الأصول'!I202="",0,'📋 سجل الأصول'!I202)),('📋 سجل الأصول'!H202-IF('📋 سجل الأصول'!I202="",0,'📋 سجل الأصول'!I202))*'📋 سجل الأصول'!J202/365*MAX(0,MIN(EOMONTH(DATE(2026,1,1),0),IF('📋 سجل الأصول'!M202="",DATE(9999,12,31),'📋 سجل الأصول'!M202))-'📋 سجل الأصول'!G202+1))-MIN(('📋 سجل الأصول'!H202-IF('📋 سجل الأصول'!I202="",0,'📋 سجل الأصول'!I202)),('📋 سجل الأصول'!H202-IF('📋 سجل الأصول'!I202="",0,'📋 سجل الأصول'!I202))*'📋 سجل الأصول'!J202/365*MAX(0,MIN(EOMONTH(DATE(2026,1,1),-1),IF('📋 سجل الأصول'!M202="",DATE(9999,12,31),'📋 سجل الأصول'!M202))-'📋 سجل الأصول'!G202+1))),0))</f>
        <v/>
      </c>
      <c r="H202" s="33" t="str">
        <f>IF('📋 سجل الأصول'!C202="","",IFERROR(MAX(0,MIN(('📋 سجل الأصول'!H202-IF('📋 سجل الأصول'!I202="",0,'📋 سجل الأصول'!I202)),('📋 سجل الأصول'!H202-IF('📋 سجل الأصول'!I202="",0,'📋 سجل الأصول'!I202))*'📋 سجل الأصول'!J202/365*MAX(0,MIN(EOMONTH(DATE(2026,2,1),0),IF('📋 سجل الأصول'!M202="",DATE(9999,12,31),'📋 سجل الأصول'!M202))-'📋 سجل الأصول'!G202+1))-MIN(('📋 سجل الأصول'!H202-IF('📋 سجل الأصول'!I202="",0,'📋 سجل الأصول'!I202)),('📋 سجل الأصول'!H202-IF('📋 سجل الأصول'!I202="",0,'📋 سجل الأصول'!I202))*'📋 سجل الأصول'!J202/365*MAX(0,MIN(EOMONTH(DATE(2026,2,1),-1),IF('📋 سجل الأصول'!M202="",DATE(9999,12,31),'📋 سجل الأصول'!M202))-'📋 سجل الأصول'!G202+1))),0))</f>
        <v/>
      </c>
      <c r="I202" s="33" t="str">
        <f>IF('📋 سجل الأصول'!C202="","",IFERROR(MAX(0,MIN(('📋 سجل الأصول'!H202-IF('📋 سجل الأصول'!I202="",0,'📋 سجل الأصول'!I202)),('📋 سجل الأصول'!H202-IF('📋 سجل الأصول'!I202="",0,'📋 سجل الأصول'!I202))*'📋 سجل الأصول'!J202/365*MAX(0,MIN(EOMONTH(DATE(2026,3,1),0),IF('📋 سجل الأصول'!M202="",DATE(9999,12,31),'📋 سجل الأصول'!M202))-'📋 سجل الأصول'!G202+1))-MIN(('📋 سجل الأصول'!H202-IF('📋 سجل الأصول'!I202="",0,'📋 سجل الأصول'!I202)),('📋 سجل الأصول'!H202-IF('📋 سجل الأصول'!I202="",0,'📋 سجل الأصول'!I202))*'📋 سجل الأصول'!J202/365*MAX(0,MIN(EOMONTH(DATE(2026,3,1),-1),IF('📋 سجل الأصول'!M202="",DATE(9999,12,31),'📋 سجل الأصول'!M202))-'📋 سجل الأصول'!G202+1))),0))</f>
        <v/>
      </c>
      <c r="J202" s="33" t="str">
        <f>IF('📋 سجل الأصول'!C202="","",IFERROR(MAX(0,MIN(('📋 سجل الأصول'!H202-IF('📋 سجل الأصول'!I202="",0,'📋 سجل الأصول'!I202)),('📋 سجل الأصول'!H202-IF('📋 سجل الأصول'!I202="",0,'📋 سجل الأصول'!I202))*'📋 سجل الأصول'!J202/365*MAX(0,MIN(EOMONTH(DATE(2026,4,1),0),IF('📋 سجل الأصول'!M202="",DATE(9999,12,31),'📋 سجل الأصول'!M202))-'📋 سجل الأصول'!G202+1))-MIN(('📋 سجل الأصول'!H202-IF('📋 سجل الأصول'!I202="",0,'📋 سجل الأصول'!I202)),('📋 سجل الأصول'!H202-IF('📋 سجل الأصول'!I202="",0,'📋 سجل الأصول'!I202))*'📋 سجل الأصول'!J202/365*MAX(0,MIN(EOMONTH(DATE(2026,4,1),-1),IF('📋 سجل الأصول'!M202="",DATE(9999,12,31),'📋 سجل الأصول'!M202))-'📋 سجل الأصول'!G202+1))),0))</f>
        <v/>
      </c>
      <c r="K202" s="33" t="str">
        <f>IF('📋 سجل الأصول'!C202="","",IFERROR(MAX(0,MIN(('📋 سجل الأصول'!H202-IF('📋 سجل الأصول'!I202="",0,'📋 سجل الأصول'!I202)),('📋 سجل الأصول'!H202-IF('📋 سجل الأصول'!I202="",0,'📋 سجل الأصول'!I202))*'📋 سجل الأصول'!J202/365*MAX(0,MIN(EOMONTH(DATE(2026,5,1),0),IF('📋 سجل الأصول'!M202="",DATE(9999,12,31),'📋 سجل الأصول'!M202))-'📋 سجل الأصول'!G202+1))-MIN(('📋 سجل الأصول'!H202-IF('📋 سجل الأصول'!I202="",0,'📋 سجل الأصول'!I202)),('📋 سجل الأصول'!H202-IF('📋 سجل الأصول'!I202="",0,'📋 سجل الأصول'!I202))*'📋 سجل الأصول'!J202/365*MAX(0,MIN(EOMONTH(DATE(2026,5,1),-1),IF('📋 سجل الأصول'!M202="",DATE(9999,12,31),'📋 سجل الأصول'!M202))-'📋 سجل الأصول'!G202+1))),0))</f>
        <v/>
      </c>
      <c r="L202" s="33" t="str">
        <f>IF('📋 سجل الأصول'!C202="","",IFERROR(MAX(0,MIN(('📋 سجل الأصول'!H202-IF('📋 سجل الأصول'!I202="",0,'📋 سجل الأصول'!I202)),('📋 سجل الأصول'!H202-IF('📋 سجل الأصول'!I202="",0,'📋 سجل الأصول'!I202))*'📋 سجل الأصول'!J202/365*MAX(0,MIN(EOMONTH(DATE(2026,6,1),0),IF('📋 سجل الأصول'!M202="",DATE(9999,12,31),'📋 سجل الأصول'!M202))-'📋 سجل الأصول'!G202+1))-MIN(('📋 سجل الأصول'!H202-IF('📋 سجل الأصول'!I202="",0,'📋 سجل الأصول'!I202)),('📋 سجل الأصول'!H202-IF('📋 سجل الأصول'!I202="",0,'📋 سجل الأصول'!I202))*'📋 سجل الأصول'!J202/365*MAX(0,MIN(EOMONTH(DATE(2026,6,1),-1),IF('📋 سجل الأصول'!M202="",DATE(9999,12,31),'📋 سجل الأصول'!M202))-'📋 سجل الأصول'!G202+1))),0))</f>
        <v/>
      </c>
      <c r="M202" s="33" t="str">
        <f>IF('📋 سجل الأصول'!C202="","",IFERROR(MAX(0,MIN(('📋 سجل الأصول'!H202-IF('📋 سجل الأصول'!I202="",0,'📋 سجل الأصول'!I202)),('📋 سجل الأصول'!H202-IF('📋 سجل الأصول'!I202="",0,'📋 سجل الأصول'!I202))*'📋 سجل الأصول'!J202/365*MAX(0,MIN(EOMONTH(DATE(2026,7,1),0),IF('📋 سجل الأصول'!M202="",DATE(9999,12,31),'📋 سجل الأصول'!M202))-'📋 سجل الأصول'!G202+1))-MIN(('📋 سجل الأصول'!H202-IF('📋 سجل الأصول'!I202="",0,'📋 سجل الأصول'!I202)),('📋 سجل الأصول'!H202-IF('📋 سجل الأصول'!I202="",0,'📋 سجل الأصول'!I202))*'📋 سجل الأصول'!J202/365*MAX(0,MIN(EOMONTH(DATE(2026,7,1),-1),IF('📋 سجل الأصول'!M202="",DATE(9999,12,31),'📋 سجل الأصول'!M202))-'📋 سجل الأصول'!G202+1))),0))</f>
        <v/>
      </c>
      <c r="N202" s="33" t="str">
        <f>IF('📋 سجل الأصول'!C202="","",IFERROR(MAX(0,MIN(('📋 سجل الأصول'!H202-IF('📋 سجل الأصول'!I202="",0,'📋 سجل الأصول'!I202)),('📋 سجل الأصول'!H202-IF('📋 سجل الأصول'!I202="",0,'📋 سجل الأصول'!I202))*'📋 سجل الأصول'!J202/365*MAX(0,MIN(EOMONTH(DATE(2026,8,1),0),IF('📋 سجل الأصول'!M202="",DATE(9999,12,31),'📋 سجل الأصول'!M202))-'📋 سجل الأصول'!G202+1))-MIN(('📋 سجل الأصول'!H202-IF('📋 سجل الأصول'!I202="",0,'📋 سجل الأصول'!I202)),('📋 سجل الأصول'!H202-IF('📋 سجل الأصول'!I202="",0,'📋 سجل الأصول'!I202))*'📋 سجل الأصول'!J202/365*MAX(0,MIN(EOMONTH(DATE(2026,8,1),-1),IF('📋 سجل الأصول'!M202="",DATE(9999,12,31),'📋 سجل الأصول'!M202))-'📋 سجل الأصول'!G202+1))),0))</f>
        <v/>
      </c>
      <c r="O202" s="33" t="str">
        <f>IF('📋 سجل الأصول'!C202="","",IFERROR(MAX(0,MIN(('📋 سجل الأصول'!H202-IF('📋 سجل الأصول'!I202="",0,'📋 سجل الأصول'!I202)),('📋 سجل الأصول'!H202-IF('📋 سجل الأصول'!I202="",0,'📋 سجل الأصول'!I202))*'📋 سجل الأصول'!J202/365*MAX(0,MIN(EOMONTH(DATE(2026,9,1),0),IF('📋 سجل الأصول'!M202="",DATE(9999,12,31),'📋 سجل الأصول'!M202))-'📋 سجل الأصول'!G202+1))-MIN(('📋 سجل الأصول'!H202-IF('📋 سجل الأصول'!I202="",0,'📋 سجل الأصول'!I202)),('📋 سجل الأصول'!H202-IF('📋 سجل الأصول'!I202="",0,'📋 سجل الأصول'!I202))*'📋 سجل الأصول'!J202/365*MAX(0,MIN(EOMONTH(DATE(2026,9,1),-1),IF('📋 سجل الأصول'!M202="",DATE(9999,12,31),'📋 سجل الأصول'!M202))-'📋 سجل الأصول'!G202+1))),0))</f>
        <v/>
      </c>
      <c r="P202" s="33" t="str">
        <f>IF('📋 سجل الأصول'!C202="","",IFERROR(MAX(0,MIN(('📋 سجل الأصول'!H202-IF('📋 سجل الأصول'!I202="",0,'📋 سجل الأصول'!I202)),('📋 سجل الأصول'!H202-IF('📋 سجل الأصول'!I202="",0,'📋 سجل الأصول'!I202))*'📋 سجل الأصول'!J202/365*MAX(0,MIN(EOMONTH(DATE(2026,10,1),0),IF('📋 سجل الأصول'!M202="",DATE(9999,12,31),'📋 سجل الأصول'!M202))-'📋 سجل الأصول'!G202+1))-MIN(('📋 سجل الأصول'!H202-IF('📋 سجل الأصول'!I202="",0,'📋 سجل الأصول'!I202)),('📋 سجل الأصول'!H202-IF('📋 سجل الأصول'!I202="",0,'📋 سجل الأصول'!I202))*'📋 سجل الأصول'!J202/365*MAX(0,MIN(EOMONTH(DATE(2026,10,1),-1),IF('📋 سجل الأصول'!M202="",DATE(9999,12,31),'📋 سجل الأصول'!M202))-'📋 سجل الأصول'!G202+1))),0))</f>
        <v/>
      </c>
      <c r="Q202" s="33" t="str">
        <f>IF('📋 سجل الأصول'!C202="","",IFERROR(MAX(0,MIN(('📋 سجل الأصول'!H202-IF('📋 سجل الأصول'!I202="",0,'📋 سجل الأصول'!I202)),('📋 سجل الأصول'!H202-IF('📋 سجل الأصول'!I202="",0,'📋 سجل الأصول'!I202))*'📋 سجل الأصول'!J202/365*MAX(0,MIN(EOMONTH(DATE(2026,11,1),0),IF('📋 سجل الأصول'!M202="",DATE(9999,12,31),'📋 سجل الأصول'!M202))-'📋 سجل الأصول'!G202+1))-MIN(('📋 سجل الأصول'!H202-IF('📋 سجل الأصول'!I202="",0,'📋 سجل الأصول'!I202)),('📋 سجل الأصول'!H202-IF('📋 سجل الأصول'!I202="",0,'📋 سجل الأصول'!I202))*'📋 سجل الأصول'!J202/365*MAX(0,MIN(EOMONTH(DATE(2026,11,1),-1),IF('📋 سجل الأصول'!M202="",DATE(9999,12,31),'📋 سجل الأصول'!M202))-'📋 سجل الأصول'!G202+1))),0))</f>
        <v/>
      </c>
      <c r="R202" s="33" t="str">
        <f>IF('📋 سجل الأصول'!C202="","",IFERROR(MAX(0,MIN(('📋 سجل الأصول'!H202-IF('📋 سجل الأصول'!I202="",0,'📋 سجل الأصول'!I202)),('📋 سجل الأصول'!H202-IF('📋 سجل الأصول'!I202="",0,'📋 سجل الأصول'!I202))*'📋 سجل الأصول'!J202/365*MAX(0,MIN(EOMONTH(DATE(2026,12,1),0),IF('📋 سجل الأصول'!M202="",DATE(9999,12,31),'📋 سجل الأصول'!M202))-'📋 سجل الأصول'!G202+1))-MIN(('📋 سجل الأصول'!H202-IF('📋 سجل الأصول'!I202="",0,'📋 سجل الأصول'!I202)),('📋 سجل الأصول'!H202-IF('📋 سجل الأصول'!I202="",0,'📋 سجل الأصول'!I202))*'📋 سجل الأصول'!J202/365*MAX(0,MIN(EOMONTH(DATE(2026,12,1),-1),IF('📋 سجل الأصول'!M202="",DATE(9999,12,31),'📋 سجل الأصول'!M202))-'📋 سجل الأصول'!G202+1))),0))</f>
        <v/>
      </c>
    </row>
    <row r="203" spans="1:18" ht="24.75" customHeight="1" x14ac:dyDescent="0.25">
      <c r="A203" s="18" t="str">
        <f>IF('📋 سجل الأصول'!C203="","",'📋 سجل الأصول'!A203)</f>
        <v/>
      </c>
      <c r="B203" s="18" t="str">
        <f>IF('📋 سجل الأصول'!C203="","",'📋 سجل الأصول'!B203)</f>
        <v/>
      </c>
      <c r="C203" s="36" t="str">
        <f>IF('📋 سجل الأصول'!C203="","",'📋 سجل الأصول'!C203)</f>
        <v/>
      </c>
      <c r="D203" s="18" t="str">
        <f>IF('📋 سجل الأصول'!C203="","",'📋 سجل الأصول'!E203)</f>
        <v/>
      </c>
      <c r="E203" s="37" t="str">
        <f>IF('📋 سجل الأصول'!C203="","",'📋 سجل الأصول'!G203)</f>
        <v/>
      </c>
      <c r="F203" s="25" t="str">
        <f>IF('📋 سجل الأصول'!C203="","",'📋 سجل الأصول'!H203)</f>
        <v/>
      </c>
      <c r="G203" s="25" t="str">
        <f>IF('📋 سجل الأصول'!C203="","",IFERROR(MAX(0,MIN(('📋 سجل الأصول'!H203-IF('📋 سجل الأصول'!I203="",0,'📋 سجل الأصول'!I203)),('📋 سجل الأصول'!H203-IF('📋 سجل الأصول'!I203="",0,'📋 سجل الأصول'!I203))*'📋 سجل الأصول'!J203/365*MAX(0,MIN(EOMONTH(DATE(2026,1,1),0),IF('📋 سجل الأصول'!M203="",DATE(9999,12,31),'📋 سجل الأصول'!M203))-'📋 سجل الأصول'!G203+1))-MIN(('📋 سجل الأصول'!H203-IF('📋 سجل الأصول'!I203="",0,'📋 سجل الأصول'!I203)),('📋 سجل الأصول'!H203-IF('📋 سجل الأصول'!I203="",0,'📋 سجل الأصول'!I203))*'📋 سجل الأصول'!J203/365*MAX(0,MIN(EOMONTH(DATE(2026,1,1),-1),IF('📋 سجل الأصول'!M203="",DATE(9999,12,31),'📋 سجل الأصول'!M203))-'📋 سجل الأصول'!G203+1))),0))</f>
        <v/>
      </c>
      <c r="H203" s="25" t="str">
        <f>IF('📋 سجل الأصول'!C203="","",IFERROR(MAX(0,MIN(('📋 سجل الأصول'!H203-IF('📋 سجل الأصول'!I203="",0,'📋 سجل الأصول'!I203)),('📋 سجل الأصول'!H203-IF('📋 سجل الأصول'!I203="",0,'📋 سجل الأصول'!I203))*'📋 سجل الأصول'!J203/365*MAX(0,MIN(EOMONTH(DATE(2026,2,1),0),IF('📋 سجل الأصول'!M203="",DATE(9999,12,31),'📋 سجل الأصول'!M203))-'📋 سجل الأصول'!G203+1))-MIN(('📋 سجل الأصول'!H203-IF('📋 سجل الأصول'!I203="",0,'📋 سجل الأصول'!I203)),('📋 سجل الأصول'!H203-IF('📋 سجل الأصول'!I203="",0,'📋 سجل الأصول'!I203))*'📋 سجل الأصول'!J203/365*MAX(0,MIN(EOMONTH(DATE(2026,2,1),-1),IF('📋 سجل الأصول'!M203="",DATE(9999,12,31),'📋 سجل الأصول'!M203))-'📋 سجل الأصول'!G203+1))),0))</f>
        <v/>
      </c>
      <c r="I203" s="25" t="str">
        <f>IF('📋 سجل الأصول'!C203="","",IFERROR(MAX(0,MIN(('📋 سجل الأصول'!H203-IF('📋 سجل الأصول'!I203="",0,'📋 سجل الأصول'!I203)),('📋 سجل الأصول'!H203-IF('📋 سجل الأصول'!I203="",0,'📋 سجل الأصول'!I203))*'📋 سجل الأصول'!J203/365*MAX(0,MIN(EOMONTH(DATE(2026,3,1),0),IF('📋 سجل الأصول'!M203="",DATE(9999,12,31),'📋 سجل الأصول'!M203))-'📋 سجل الأصول'!G203+1))-MIN(('📋 سجل الأصول'!H203-IF('📋 سجل الأصول'!I203="",0,'📋 سجل الأصول'!I203)),('📋 سجل الأصول'!H203-IF('📋 سجل الأصول'!I203="",0,'📋 سجل الأصول'!I203))*'📋 سجل الأصول'!J203/365*MAX(0,MIN(EOMONTH(DATE(2026,3,1),-1),IF('📋 سجل الأصول'!M203="",DATE(9999,12,31),'📋 سجل الأصول'!M203))-'📋 سجل الأصول'!G203+1))),0))</f>
        <v/>
      </c>
      <c r="J203" s="25" t="str">
        <f>IF('📋 سجل الأصول'!C203="","",IFERROR(MAX(0,MIN(('📋 سجل الأصول'!H203-IF('📋 سجل الأصول'!I203="",0,'📋 سجل الأصول'!I203)),('📋 سجل الأصول'!H203-IF('📋 سجل الأصول'!I203="",0,'📋 سجل الأصول'!I203))*'📋 سجل الأصول'!J203/365*MAX(0,MIN(EOMONTH(DATE(2026,4,1),0),IF('📋 سجل الأصول'!M203="",DATE(9999,12,31),'📋 سجل الأصول'!M203))-'📋 سجل الأصول'!G203+1))-MIN(('📋 سجل الأصول'!H203-IF('📋 سجل الأصول'!I203="",0,'📋 سجل الأصول'!I203)),('📋 سجل الأصول'!H203-IF('📋 سجل الأصول'!I203="",0,'📋 سجل الأصول'!I203))*'📋 سجل الأصول'!J203/365*MAX(0,MIN(EOMONTH(DATE(2026,4,1),-1),IF('📋 سجل الأصول'!M203="",DATE(9999,12,31),'📋 سجل الأصول'!M203))-'📋 سجل الأصول'!G203+1))),0))</f>
        <v/>
      </c>
      <c r="K203" s="25" t="str">
        <f>IF('📋 سجل الأصول'!C203="","",IFERROR(MAX(0,MIN(('📋 سجل الأصول'!H203-IF('📋 سجل الأصول'!I203="",0,'📋 سجل الأصول'!I203)),('📋 سجل الأصول'!H203-IF('📋 سجل الأصول'!I203="",0,'📋 سجل الأصول'!I203))*'📋 سجل الأصول'!J203/365*MAX(0,MIN(EOMONTH(DATE(2026,5,1),0),IF('📋 سجل الأصول'!M203="",DATE(9999,12,31),'📋 سجل الأصول'!M203))-'📋 سجل الأصول'!G203+1))-MIN(('📋 سجل الأصول'!H203-IF('📋 سجل الأصول'!I203="",0,'📋 سجل الأصول'!I203)),('📋 سجل الأصول'!H203-IF('📋 سجل الأصول'!I203="",0,'📋 سجل الأصول'!I203))*'📋 سجل الأصول'!J203/365*MAX(0,MIN(EOMONTH(DATE(2026,5,1),-1),IF('📋 سجل الأصول'!M203="",DATE(9999,12,31),'📋 سجل الأصول'!M203))-'📋 سجل الأصول'!G203+1))),0))</f>
        <v/>
      </c>
      <c r="L203" s="25" t="str">
        <f>IF('📋 سجل الأصول'!C203="","",IFERROR(MAX(0,MIN(('📋 سجل الأصول'!H203-IF('📋 سجل الأصول'!I203="",0,'📋 سجل الأصول'!I203)),('📋 سجل الأصول'!H203-IF('📋 سجل الأصول'!I203="",0,'📋 سجل الأصول'!I203))*'📋 سجل الأصول'!J203/365*MAX(0,MIN(EOMONTH(DATE(2026,6,1),0),IF('📋 سجل الأصول'!M203="",DATE(9999,12,31),'📋 سجل الأصول'!M203))-'📋 سجل الأصول'!G203+1))-MIN(('📋 سجل الأصول'!H203-IF('📋 سجل الأصول'!I203="",0,'📋 سجل الأصول'!I203)),('📋 سجل الأصول'!H203-IF('📋 سجل الأصول'!I203="",0,'📋 سجل الأصول'!I203))*'📋 سجل الأصول'!J203/365*MAX(0,MIN(EOMONTH(DATE(2026,6,1),-1),IF('📋 سجل الأصول'!M203="",DATE(9999,12,31),'📋 سجل الأصول'!M203))-'📋 سجل الأصول'!G203+1))),0))</f>
        <v/>
      </c>
      <c r="M203" s="25" t="str">
        <f>IF('📋 سجل الأصول'!C203="","",IFERROR(MAX(0,MIN(('📋 سجل الأصول'!H203-IF('📋 سجل الأصول'!I203="",0,'📋 سجل الأصول'!I203)),('📋 سجل الأصول'!H203-IF('📋 سجل الأصول'!I203="",0,'📋 سجل الأصول'!I203))*'📋 سجل الأصول'!J203/365*MAX(0,MIN(EOMONTH(DATE(2026,7,1),0),IF('📋 سجل الأصول'!M203="",DATE(9999,12,31),'📋 سجل الأصول'!M203))-'📋 سجل الأصول'!G203+1))-MIN(('📋 سجل الأصول'!H203-IF('📋 سجل الأصول'!I203="",0,'📋 سجل الأصول'!I203)),('📋 سجل الأصول'!H203-IF('📋 سجل الأصول'!I203="",0,'📋 سجل الأصول'!I203))*'📋 سجل الأصول'!J203/365*MAX(0,MIN(EOMONTH(DATE(2026,7,1),-1),IF('📋 سجل الأصول'!M203="",DATE(9999,12,31),'📋 سجل الأصول'!M203))-'📋 سجل الأصول'!G203+1))),0))</f>
        <v/>
      </c>
      <c r="N203" s="25" t="str">
        <f>IF('📋 سجل الأصول'!C203="","",IFERROR(MAX(0,MIN(('📋 سجل الأصول'!H203-IF('📋 سجل الأصول'!I203="",0,'📋 سجل الأصول'!I203)),('📋 سجل الأصول'!H203-IF('📋 سجل الأصول'!I203="",0,'📋 سجل الأصول'!I203))*'📋 سجل الأصول'!J203/365*MAX(0,MIN(EOMONTH(DATE(2026,8,1),0),IF('📋 سجل الأصول'!M203="",DATE(9999,12,31),'📋 سجل الأصول'!M203))-'📋 سجل الأصول'!G203+1))-MIN(('📋 سجل الأصول'!H203-IF('📋 سجل الأصول'!I203="",0,'📋 سجل الأصول'!I203)),('📋 سجل الأصول'!H203-IF('📋 سجل الأصول'!I203="",0,'📋 سجل الأصول'!I203))*'📋 سجل الأصول'!J203/365*MAX(0,MIN(EOMONTH(DATE(2026,8,1),-1),IF('📋 سجل الأصول'!M203="",DATE(9999,12,31),'📋 سجل الأصول'!M203))-'📋 سجل الأصول'!G203+1))),0))</f>
        <v/>
      </c>
      <c r="O203" s="25" t="str">
        <f>IF('📋 سجل الأصول'!C203="","",IFERROR(MAX(0,MIN(('📋 سجل الأصول'!H203-IF('📋 سجل الأصول'!I203="",0,'📋 سجل الأصول'!I203)),('📋 سجل الأصول'!H203-IF('📋 سجل الأصول'!I203="",0,'📋 سجل الأصول'!I203))*'📋 سجل الأصول'!J203/365*MAX(0,MIN(EOMONTH(DATE(2026,9,1),0),IF('📋 سجل الأصول'!M203="",DATE(9999,12,31),'📋 سجل الأصول'!M203))-'📋 سجل الأصول'!G203+1))-MIN(('📋 سجل الأصول'!H203-IF('📋 سجل الأصول'!I203="",0,'📋 سجل الأصول'!I203)),('📋 سجل الأصول'!H203-IF('📋 سجل الأصول'!I203="",0,'📋 سجل الأصول'!I203))*'📋 سجل الأصول'!J203/365*MAX(0,MIN(EOMONTH(DATE(2026,9,1),-1),IF('📋 سجل الأصول'!M203="",DATE(9999,12,31),'📋 سجل الأصول'!M203))-'📋 سجل الأصول'!G203+1))),0))</f>
        <v/>
      </c>
      <c r="P203" s="25" t="str">
        <f>IF('📋 سجل الأصول'!C203="","",IFERROR(MAX(0,MIN(('📋 سجل الأصول'!H203-IF('📋 سجل الأصول'!I203="",0,'📋 سجل الأصول'!I203)),('📋 سجل الأصول'!H203-IF('📋 سجل الأصول'!I203="",0,'📋 سجل الأصول'!I203))*'📋 سجل الأصول'!J203/365*MAX(0,MIN(EOMONTH(DATE(2026,10,1),0),IF('📋 سجل الأصول'!M203="",DATE(9999,12,31),'📋 سجل الأصول'!M203))-'📋 سجل الأصول'!G203+1))-MIN(('📋 سجل الأصول'!H203-IF('📋 سجل الأصول'!I203="",0,'📋 سجل الأصول'!I203)),('📋 سجل الأصول'!H203-IF('📋 سجل الأصول'!I203="",0,'📋 سجل الأصول'!I203))*'📋 سجل الأصول'!J203/365*MAX(0,MIN(EOMONTH(DATE(2026,10,1),-1),IF('📋 سجل الأصول'!M203="",DATE(9999,12,31),'📋 سجل الأصول'!M203))-'📋 سجل الأصول'!G203+1))),0))</f>
        <v/>
      </c>
      <c r="Q203" s="25" t="str">
        <f>IF('📋 سجل الأصول'!C203="","",IFERROR(MAX(0,MIN(('📋 سجل الأصول'!H203-IF('📋 سجل الأصول'!I203="",0,'📋 سجل الأصول'!I203)),('📋 سجل الأصول'!H203-IF('📋 سجل الأصول'!I203="",0,'📋 سجل الأصول'!I203))*'📋 سجل الأصول'!J203/365*MAX(0,MIN(EOMONTH(DATE(2026,11,1),0),IF('📋 سجل الأصول'!M203="",DATE(9999,12,31),'📋 سجل الأصول'!M203))-'📋 سجل الأصول'!G203+1))-MIN(('📋 سجل الأصول'!H203-IF('📋 سجل الأصول'!I203="",0,'📋 سجل الأصول'!I203)),('📋 سجل الأصول'!H203-IF('📋 سجل الأصول'!I203="",0,'📋 سجل الأصول'!I203))*'📋 سجل الأصول'!J203/365*MAX(0,MIN(EOMONTH(DATE(2026,11,1),-1),IF('📋 سجل الأصول'!M203="",DATE(9999,12,31),'📋 سجل الأصول'!M203))-'📋 سجل الأصول'!G203+1))),0))</f>
        <v/>
      </c>
      <c r="R203" s="25" t="str">
        <f>IF('📋 سجل الأصول'!C203="","",IFERROR(MAX(0,MIN(('📋 سجل الأصول'!H203-IF('📋 سجل الأصول'!I203="",0,'📋 سجل الأصول'!I203)),('📋 سجل الأصول'!H203-IF('📋 سجل الأصول'!I203="",0,'📋 سجل الأصول'!I203))*'📋 سجل الأصول'!J203/365*MAX(0,MIN(EOMONTH(DATE(2026,12,1),0),IF('📋 سجل الأصول'!M203="",DATE(9999,12,31),'📋 سجل الأصول'!M203))-'📋 سجل الأصول'!G203+1))-MIN(('📋 سجل الأصول'!H203-IF('📋 سجل الأصول'!I203="",0,'📋 سجل الأصول'!I203)),('📋 سجل الأصول'!H203-IF('📋 سجل الأصول'!I203="",0,'📋 سجل الأصول'!I203))*'📋 سجل الأصول'!J203/365*MAX(0,MIN(EOMONTH(DATE(2026,12,1),-1),IF('📋 سجل الأصول'!M203="",DATE(9999,12,31),'📋 سجل الأصول'!M203))-'📋 سجل الأصول'!G203+1))),0))</f>
        <v/>
      </c>
    </row>
    <row r="204" spans="1:18" ht="24.75" customHeight="1" x14ac:dyDescent="0.25">
      <c r="A204" s="26" t="str">
        <f>IF('📋 سجل الأصول'!C204="","",'📋 سجل الأصول'!A204)</f>
        <v/>
      </c>
      <c r="B204" s="26" t="str">
        <f>IF('📋 سجل الأصول'!C204="","",'📋 سجل الأصول'!B204)</f>
        <v/>
      </c>
      <c r="C204" s="38" t="str">
        <f>IF('📋 سجل الأصول'!C204="","",'📋 سجل الأصول'!C204)</f>
        <v/>
      </c>
      <c r="D204" s="26" t="str">
        <f>IF('📋 سجل الأصول'!C204="","",'📋 سجل الأصول'!E204)</f>
        <v/>
      </c>
      <c r="E204" s="39" t="str">
        <f>IF('📋 سجل الأصول'!C204="","",'📋 سجل الأصول'!G204)</f>
        <v/>
      </c>
      <c r="F204" s="33" t="str">
        <f>IF('📋 سجل الأصول'!C204="","",'📋 سجل الأصول'!H204)</f>
        <v/>
      </c>
      <c r="G204" s="33" t="str">
        <f>IF('📋 سجل الأصول'!C204="","",IFERROR(MAX(0,MIN(('📋 سجل الأصول'!H204-IF('📋 سجل الأصول'!I204="",0,'📋 سجل الأصول'!I204)),('📋 سجل الأصول'!H204-IF('📋 سجل الأصول'!I204="",0,'📋 سجل الأصول'!I204))*'📋 سجل الأصول'!J204/365*MAX(0,MIN(EOMONTH(DATE(2026,1,1),0),IF('📋 سجل الأصول'!M204="",DATE(9999,12,31),'📋 سجل الأصول'!M204))-'📋 سجل الأصول'!G204+1))-MIN(('📋 سجل الأصول'!H204-IF('📋 سجل الأصول'!I204="",0,'📋 سجل الأصول'!I204)),('📋 سجل الأصول'!H204-IF('📋 سجل الأصول'!I204="",0,'📋 سجل الأصول'!I204))*'📋 سجل الأصول'!J204/365*MAX(0,MIN(EOMONTH(DATE(2026,1,1),-1),IF('📋 سجل الأصول'!M204="",DATE(9999,12,31),'📋 سجل الأصول'!M204))-'📋 سجل الأصول'!G204+1))),0))</f>
        <v/>
      </c>
      <c r="H204" s="33" t="str">
        <f>IF('📋 سجل الأصول'!C204="","",IFERROR(MAX(0,MIN(('📋 سجل الأصول'!H204-IF('📋 سجل الأصول'!I204="",0,'📋 سجل الأصول'!I204)),('📋 سجل الأصول'!H204-IF('📋 سجل الأصول'!I204="",0,'📋 سجل الأصول'!I204))*'📋 سجل الأصول'!J204/365*MAX(0,MIN(EOMONTH(DATE(2026,2,1),0),IF('📋 سجل الأصول'!M204="",DATE(9999,12,31),'📋 سجل الأصول'!M204))-'📋 سجل الأصول'!G204+1))-MIN(('📋 سجل الأصول'!H204-IF('📋 سجل الأصول'!I204="",0,'📋 سجل الأصول'!I204)),('📋 سجل الأصول'!H204-IF('📋 سجل الأصول'!I204="",0,'📋 سجل الأصول'!I204))*'📋 سجل الأصول'!J204/365*MAX(0,MIN(EOMONTH(DATE(2026,2,1),-1),IF('📋 سجل الأصول'!M204="",DATE(9999,12,31),'📋 سجل الأصول'!M204))-'📋 سجل الأصول'!G204+1))),0))</f>
        <v/>
      </c>
      <c r="I204" s="33" t="str">
        <f>IF('📋 سجل الأصول'!C204="","",IFERROR(MAX(0,MIN(('📋 سجل الأصول'!H204-IF('📋 سجل الأصول'!I204="",0,'📋 سجل الأصول'!I204)),('📋 سجل الأصول'!H204-IF('📋 سجل الأصول'!I204="",0,'📋 سجل الأصول'!I204))*'📋 سجل الأصول'!J204/365*MAX(0,MIN(EOMONTH(DATE(2026,3,1),0),IF('📋 سجل الأصول'!M204="",DATE(9999,12,31),'📋 سجل الأصول'!M204))-'📋 سجل الأصول'!G204+1))-MIN(('📋 سجل الأصول'!H204-IF('📋 سجل الأصول'!I204="",0,'📋 سجل الأصول'!I204)),('📋 سجل الأصول'!H204-IF('📋 سجل الأصول'!I204="",0,'📋 سجل الأصول'!I204))*'📋 سجل الأصول'!J204/365*MAX(0,MIN(EOMONTH(DATE(2026,3,1),-1),IF('📋 سجل الأصول'!M204="",DATE(9999,12,31),'📋 سجل الأصول'!M204))-'📋 سجل الأصول'!G204+1))),0))</f>
        <v/>
      </c>
      <c r="J204" s="33" t="str">
        <f>IF('📋 سجل الأصول'!C204="","",IFERROR(MAX(0,MIN(('📋 سجل الأصول'!H204-IF('📋 سجل الأصول'!I204="",0,'📋 سجل الأصول'!I204)),('📋 سجل الأصول'!H204-IF('📋 سجل الأصول'!I204="",0,'📋 سجل الأصول'!I204))*'📋 سجل الأصول'!J204/365*MAX(0,MIN(EOMONTH(DATE(2026,4,1),0),IF('📋 سجل الأصول'!M204="",DATE(9999,12,31),'📋 سجل الأصول'!M204))-'📋 سجل الأصول'!G204+1))-MIN(('📋 سجل الأصول'!H204-IF('📋 سجل الأصول'!I204="",0,'📋 سجل الأصول'!I204)),('📋 سجل الأصول'!H204-IF('📋 سجل الأصول'!I204="",0,'📋 سجل الأصول'!I204))*'📋 سجل الأصول'!J204/365*MAX(0,MIN(EOMONTH(DATE(2026,4,1),-1),IF('📋 سجل الأصول'!M204="",DATE(9999,12,31),'📋 سجل الأصول'!M204))-'📋 سجل الأصول'!G204+1))),0))</f>
        <v/>
      </c>
      <c r="K204" s="33" t="str">
        <f>IF('📋 سجل الأصول'!C204="","",IFERROR(MAX(0,MIN(('📋 سجل الأصول'!H204-IF('📋 سجل الأصول'!I204="",0,'📋 سجل الأصول'!I204)),('📋 سجل الأصول'!H204-IF('📋 سجل الأصول'!I204="",0,'📋 سجل الأصول'!I204))*'📋 سجل الأصول'!J204/365*MAX(0,MIN(EOMONTH(DATE(2026,5,1),0),IF('📋 سجل الأصول'!M204="",DATE(9999,12,31),'📋 سجل الأصول'!M204))-'📋 سجل الأصول'!G204+1))-MIN(('📋 سجل الأصول'!H204-IF('📋 سجل الأصول'!I204="",0,'📋 سجل الأصول'!I204)),('📋 سجل الأصول'!H204-IF('📋 سجل الأصول'!I204="",0,'📋 سجل الأصول'!I204))*'📋 سجل الأصول'!J204/365*MAX(0,MIN(EOMONTH(DATE(2026,5,1),-1),IF('📋 سجل الأصول'!M204="",DATE(9999,12,31),'📋 سجل الأصول'!M204))-'📋 سجل الأصول'!G204+1))),0))</f>
        <v/>
      </c>
      <c r="L204" s="33" t="str">
        <f>IF('📋 سجل الأصول'!C204="","",IFERROR(MAX(0,MIN(('📋 سجل الأصول'!H204-IF('📋 سجل الأصول'!I204="",0,'📋 سجل الأصول'!I204)),('📋 سجل الأصول'!H204-IF('📋 سجل الأصول'!I204="",0,'📋 سجل الأصول'!I204))*'📋 سجل الأصول'!J204/365*MAX(0,MIN(EOMONTH(DATE(2026,6,1),0),IF('📋 سجل الأصول'!M204="",DATE(9999,12,31),'📋 سجل الأصول'!M204))-'📋 سجل الأصول'!G204+1))-MIN(('📋 سجل الأصول'!H204-IF('📋 سجل الأصول'!I204="",0,'📋 سجل الأصول'!I204)),('📋 سجل الأصول'!H204-IF('📋 سجل الأصول'!I204="",0,'📋 سجل الأصول'!I204))*'📋 سجل الأصول'!J204/365*MAX(0,MIN(EOMONTH(DATE(2026,6,1),-1),IF('📋 سجل الأصول'!M204="",DATE(9999,12,31),'📋 سجل الأصول'!M204))-'📋 سجل الأصول'!G204+1))),0))</f>
        <v/>
      </c>
      <c r="M204" s="33" t="str">
        <f>IF('📋 سجل الأصول'!C204="","",IFERROR(MAX(0,MIN(('📋 سجل الأصول'!H204-IF('📋 سجل الأصول'!I204="",0,'📋 سجل الأصول'!I204)),('📋 سجل الأصول'!H204-IF('📋 سجل الأصول'!I204="",0,'📋 سجل الأصول'!I204))*'📋 سجل الأصول'!J204/365*MAX(0,MIN(EOMONTH(DATE(2026,7,1),0),IF('📋 سجل الأصول'!M204="",DATE(9999,12,31),'📋 سجل الأصول'!M204))-'📋 سجل الأصول'!G204+1))-MIN(('📋 سجل الأصول'!H204-IF('📋 سجل الأصول'!I204="",0,'📋 سجل الأصول'!I204)),('📋 سجل الأصول'!H204-IF('📋 سجل الأصول'!I204="",0,'📋 سجل الأصول'!I204))*'📋 سجل الأصول'!J204/365*MAX(0,MIN(EOMONTH(DATE(2026,7,1),-1),IF('📋 سجل الأصول'!M204="",DATE(9999,12,31),'📋 سجل الأصول'!M204))-'📋 سجل الأصول'!G204+1))),0))</f>
        <v/>
      </c>
      <c r="N204" s="33" t="str">
        <f>IF('📋 سجل الأصول'!C204="","",IFERROR(MAX(0,MIN(('📋 سجل الأصول'!H204-IF('📋 سجل الأصول'!I204="",0,'📋 سجل الأصول'!I204)),('📋 سجل الأصول'!H204-IF('📋 سجل الأصول'!I204="",0,'📋 سجل الأصول'!I204))*'📋 سجل الأصول'!J204/365*MAX(0,MIN(EOMONTH(DATE(2026,8,1),0),IF('📋 سجل الأصول'!M204="",DATE(9999,12,31),'📋 سجل الأصول'!M204))-'📋 سجل الأصول'!G204+1))-MIN(('📋 سجل الأصول'!H204-IF('📋 سجل الأصول'!I204="",0,'📋 سجل الأصول'!I204)),('📋 سجل الأصول'!H204-IF('📋 سجل الأصول'!I204="",0,'📋 سجل الأصول'!I204))*'📋 سجل الأصول'!J204/365*MAX(0,MIN(EOMONTH(DATE(2026,8,1),-1),IF('📋 سجل الأصول'!M204="",DATE(9999,12,31),'📋 سجل الأصول'!M204))-'📋 سجل الأصول'!G204+1))),0))</f>
        <v/>
      </c>
      <c r="O204" s="33" t="str">
        <f>IF('📋 سجل الأصول'!C204="","",IFERROR(MAX(0,MIN(('📋 سجل الأصول'!H204-IF('📋 سجل الأصول'!I204="",0,'📋 سجل الأصول'!I204)),('📋 سجل الأصول'!H204-IF('📋 سجل الأصول'!I204="",0,'📋 سجل الأصول'!I204))*'📋 سجل الأصول'!J204/365*MAX(0,MIN(EOMONTH(DATE(2026,9,1),0),IF('📋 سجل الأصول'!M204="",DATE(9999,12,31),'📋 سجل الأصول'!M204))-'📋 سجل الأصول'!G204+1))-MIN(('📋 سجل الأصول'!H204-IF('📋 سجل الأصول'!I204="",0,'📋 سجل الأصول'!I204)),('📋 سجل الأصول'!H204-IF('📋 سجل الأصول'!I204="",0,'📋 سجل الأصول'!I204))*'📋 سجل الأصول'!J204/365*MAX(0,MIN(EOMONTH(DATE(2026,9,1),-1),IF('📋 سجل الأصول'!M204="",DATE(9999,12,31),'📋 سجل الأصول'!M204))-'📋 سجل الأصول'!G204+1))),0))</f>
        <v/>
      </c>
      <c r="P204" s="33" t="str">
        <f>IF('📋 سجل الأصول'!C204="","",IFERROR(MAX(0,MIN(('📋 سجل الأصول'!H204-IF('📋 سجل الأصول'!I204="",0,'📋 سجل الأصول'!I204)),('📋 سجل الأصول'!H204-IF('📋 سجل الأصول'!I204="",0,'📋 سجل الأصول'!I204))*'📋 سجل الأصول'!J204/365*MAX(0,MIN(EOMONTH(DATE(2026,10,1),0),IF('📋 سجل الأصول'!M204="",DATE(9999,12,31),'📋 سجل الأصول'!M204))-'📋 سجل الأصول'!G204+1))-MIN(('📋 سجل الأصول'!H204-IF('📋 سجل الأصول'!I204="",0,'📋 سجل الأصول'!I204)),('📋 سجل الأصول'!H204-IF('📋 سجل الأصول'!I204="",0,'📋 سجل الأصول'!I204))*'📋 سجل الأصول'!J204/365*MAX(0,MIN(EOMONTH(DATE(2026,10,1),-1),IF('📋 سجل الأصول'!M204="",DATE(9999,12,31),'📋 سجل الأصول'!M204))-'📋 سجل الأصول'!G204+1))),0))</f>
        <v/>
      </c>
      <c r="Q204" s="33" t="str">
        <f>IF('📋 سجل الأصول'!C204="","",IFERROR(MAX(0,MIN(('📋 سجل الأصول'!H204-IF('📋 سجل الأصول'!I204="",0,'📋 سجل الأصول'!I204)),('📋 سجل الأصول'!H204-IF('📋 سجل الأصول'!I204="",0,'📋 سجل الأصول'!I204))*'📋 سجل الأصول'!J204/365*MAX(0,MIN(EOMONTH(DATE(2026,11,1),0),IF('📋 سجل الأصول'!M204="",DATE(9999,12,31),'📋 سجل الأصول'!M204))-'📋 سجل الأصول'!G204+1))-MIN(('📋 سجل الأصول'!H204-IF('📋 سجل الأصول'!I204="",0,'📋 سجل الأصول'!I204)),('📋 سجل الأصول'!H204-IF('📋 سجل الأصول'!I204="",0,'📋 سجل الأصول'!I204))*'📋 سجل الأصول'!J204/365*MAX(0,MIN(EOMONTH(DATE(2026,11,1),-1),IF('📋 سجل الأصول'!M204="",DATE(9999,12,31),'📋 سجل الأصول'!M204))-'📋 سجل الأصول'!G204+1))),0))</f>
        <v/>
      </c>
      <c r="R204" s="33" t="str">
        <f>IF('📋 سجل الأصول'!C204="","",IFERROR(MAX(0,MIN(('📋 سجل الأصول'!H204-IF('📋 سجل الأصول'!I204="",0,'📋 سجل الأصول'!I204)),('📋 سجل الأصول'!H204-IF('📋 سجل الأصول'!I204="",0,'📋 سجل الأصول'!I204))*'📋 سجل الأصول'!J204/365*MAX(0,MIN(EOMONTH(DATE(2026,12,1),0),IF('📋 سجل الأصول'!M204="",DATE(9999,12,31),'📋 سجل الأصول'!M204))-'📋 سجل الأصول'!G204+1))-MIN(('📋 سجل الأصول'!H204-IF('📋 سجل الأصول'!I204="",0,'📋 سجل الأصول'!I204)),('📋 سجل الأصول'!H204-IF('📋 سجل الأصول'!I204="",0,'📋 سجل الأصول'!I204))*'📋 سجل الأصول'!J204/365*MAX(0,MIN(EOMONTH(DATE(2026,12,1),-1),IF('📋 سجل الأصول'!M204="",DATE(9999,12,31),'📋 سجل الأصول'!M204))-'📋 سجل الأصول'!G204+1))),0))</f>
        <v/>
      </c>
    </row>
    <row r="205" spans="1:18" ht="24.75" customHeight="1" x14ac:dyDescent="0.25">
      <c r="A205" s="18" t="str">
        <f>IF('📋 سجل الأصول'!C205="","",'📋 سجل الأصول'!A205)</f>
        <v/>
      </c>
      <c r="B205" s="18" t="str">
        <f>IF('📋 سجل الأصول'!C205="","",'📋 سجل الأصول'!B205)</f>
        <v/>
      </c>
      <c r="C205" s="36" t="str">
        <f>IF('📋 سجل الأصول'!C205="","",'📋 سجل الأصول'!C205)</f>
        <v/>
      </c>
      <c r="D205" s="18" t="str">
        <f>IF('📋 سجل الأصول'!C205="","",'📋 سجل الأصول'!E205)</f>
        <v/>
      </c>
      <c r="E205" s="37" t="str">
        <f>IF('📋 سجل الأصول'!C205="","",'📋 سجل الأصول'!G205)</f>
        <v/>
      </c>
      <c r="F205" s="25" t="str">
        <f>IF('📋 سجل الأصول'!C205="","",'📋 سجل الأصول'!H205)</f>
        <v/>
      </c>
      <c r="G205" s="25" t="str">
        <f>IF('📋 سجل الأصول'!C205="","",IFERROR(MAX(0,MIN(('📋 سجل الأصول'!H205-IF('📋 سجل الأصول'!I205="",0,'📋 سجل الأصول'!I205)),('📋 سجل الأصول'!H205-IF('📋 سجل الأصول'!I205="",0,'📋 سجل الأصول'!I205))*'📋 سجل الأصول'!J205/365*MAX(0,MIN(EOMONTH(DATE(2026,1,1),0),IF('📋 سجل الأصول'!M205="",DATE(9999,12,31),'📋 سجل الأصول'!M205))-'📋 سجل الأصول'!G205+1))-MIN(('📋 سجل الأصول'!H205-IF('📋 سجل الأصول'!I205="",0,'📋 سجل الأصول'!I205)),('📋 سجل الأصول'!H205-IF('📋 سجل الأصول'!I205="",0,'📋 سجل الأصول'!I205))*'📋 سجل الأصول'!J205/365*MAX(0,MIN(EOMONTH(DATE(2026,1,1),-1),IF('📋 سجل الأصول'!M205="",DATE(9999,12,31),'📋 سجل الأصول'!M205))-'📋 سجل الأصول'!G205+1))),0))</f>
        <v/>
      </c>
      <c r="H205" s="25" t="str">
        <f>IF('📋 سجل الأصول'!C205="","",IFERROR(MAX(0,MIN(('📋 سجل الأصول'!H205-IF('📋 سجل الأصول'!I205="",0,'📋 سجل الأصول'!I205)),('📋 سجل الأصول'!H205-IF('📋 سجل الأصول'!I205="",0,'📋 سجل الأصول'!I205))*'📋 سجل الأصول'!J205/365*MAX(0,MIN(EOMONTH(DATE(2026,2,1),0),IF('📋 سجل الأصول'!M205="",DATE(9999,12,31),'📋 سجل الأصول'!M205))-'📋 سجل الأصول'!G205+1))-MIN(('📋 سجل الأصول'!H205-IF('📋 سجل الأصول'!I205="",0,'📋 سجل الأصول'!I205)),('📋 سجل الأصول'!H205-IF('📋 سجل الأصول'!I205="",0,'📋 سجل الأصول'!I205))*'📋 سجل الأصول'!J205/365*MAX(0,MIN(EOMONTH(DATE(2026,2,1),-1),IF('📋 سجل الأصول'!M205="",DATE(9999,12,31),'📋 سجل الأصول'!M205))-'📋 سجل الأصول'!G205+1))),0))</f>
        <v/>
      </c>
      <c r="I205" s="25" t="str">
        <f>IF('📋 سجل الأصول'!C205="","",IFERROR(MAX(0,MIN(('📋 سجل الأصول'!H205-IF('📋 سجل الأصول'!I205="",0,'📋 سجل الأصول'!I205)),('📋 سجل الأصول'!H205-IF('📋 سجل الأصول'!I205="",0,'📋 سجل الأصول'!I205))*'📋 سجل الأصول'!J205/365*MAX(0,MIN(EOMONTH(DATE(2026,3,1),0),IF('📋 سجل الأصول'!M205="",DATE(9999,12,31),'📋 سجل الأصول'!M205))-'📋 سجل الأصول'!G205+1))-MIN(('📋 سجل الأصول'!H205-IF('📋 سجل الأصول'!I205="",0,'📋 سجل الأصول'!I205)),('📋 سجل الأصول'!H205-IF('📋 سجل الأصول'!I205="",0,'📋 سجل الأصول'!I205))*'📋 سجل الأصول'!J205/365*MAX(0,MIN(EOMONTH(DATE(2026,3,1),-1),IF('📋 سجل الأصول'!M205="",DATE(9999,12,31),'📋 سجل الأصول'!M205))-'📋 سجل الأصول'!G205+1))),0))</f>
        <v/>
      </c>
      <c r="J205" s="25" t="str">
        <f>IF('📋 سجل الأصول'!C205="","",IFERROR(MAX(0,MIN(('📋 سجل الأصول'!H205-IF('📋 سجل الأصول'!I205="",0,'📋 سجل الأصول'!I205)),('📋 سجل الأصول'!H205-IF('📋 سجل الأصول'!I205="",0,'📋 سجل الأصول'!I205))*'📋 سجل الأصول'!J205/365*MAX(0,MIN(EOMONTH(DATE(2026,4,1),0),IF('📋 سجل الأصول'!M205="",DATE(9999,12,31),'📋 سجل الأصول'!M205))-'📋 سجل الأصول'!G205+1))-MIN(('📋 سجل الأصول'!H205-IF('📋 سجل الأصول'!I205="",0,'📋 سجل الأصول'!I205)),('📋 سجل الأصول'!H205-IF('📋 سجل الأصول'!I205="",0,'📋 سجل الأصول'!I205))*'📋 سجل الأصول'!J205/365*MAX(0,MIN(EOMONTH(DATE(2026,4,1),-1),IF('📋 سجل الأصول'!M205="",DATE(9999,12,31),'📋 سجل الأصول'!M205))-'📋 سجل الأصول'!G205+1))),0))</f>
        <v/>
      </c>
      <c r="K205" s="25" t="str">
        <f>IF('📋 سجل الأصول'!C205="","",IFERROR(MAX(0,MIN(('📋 سجل الأصول'!H205-IF('📋 سجل الأصول'!I205="",0,'📋 سجل الأصول'!I205)),('📋 سجل الأصول'!H205-IF('📋 سجل الأصول'!I205="",0,'📋 سجل الأصول'!I205))*'📋 سجل الأصول'!J205/365*MAX(0,MIN(EOMONTH(DATE(2026,5,1),0),IF('📋 سجل الأصول'!M205="",DATE(9999,12,31),'📋 سجل الأصول'!M205))-'📋 سجل الأصول'!G205+1))-MIN(('📋 سجل الأصول'!H205-IF('📋 سجل الأصول'!I205="",0,'📋 سجل الأصول'!I205)),('📋 سجل الأصول'!H205-IF('📋 سجل الأصول'!I205="",0,'📋 سجل الأصول'!I205))*'📋 سجل الأصول'!J205/365*MAX(0,MIN(EOMONTH(DATE(2026,5,1),-1),IF('📋 سجل الأصول'!M205="",DATE(9999,12,31),'📋 سجل الأصول'!M205))-'📋 سجل الأصول'!G205+1))),0))</f>
        <v/>
      </c>
      <c r="L205" s="25" t="str">
        <f>IF('📋 سجل الأصول'!C205="","",IFERROR(MAX(0,MIN(('📋 سجل الأصول'!H205-IF('📋 سجل الأصول'!I205="",0,'📋 سجل الأصول'!I205)),('📋 سجل الأصول'!H205-IF('📋 سجل الأصول'!I205="",0,'📋 سجل الأصول'!I205))*'📋 سجل الأصول'!J205/365*MAX(0,MIN(EOMONTH(DATE(2026,6,1),0),IF('📋 سجل الأصول'!M205="",DATE(9999,12,31),'📋 سجل الأصول'!M205))-'📋 سجل الأصول'!G205+1))-MIN(('📋 سجل الأصول'!H205-IF('📋 سجل الأصول'!I205="",0,'📋 سجل الأصول'!I205)),('📋 سجل الأصول'!H205-IF('📋 سجل الأصول'!I205="",0,'📋 سجل الأصول'!I205))*'📋 سجل الأصول'!J205/365*MAX(0,MIN(EOMONTH(DATE(2026,6,1),-1),IF('📋 سجل الأصول'!M205="",DATE(9999,12,31),'📋 سجل الأصول'!M205))-'📋 سجل الأصول'!G205+1))),0))</f>
        <v/>
      </c>
      <c r="M205" s="25" t="str">
        <f>IF('📋 سجل الأصول'!C205="","",IFERROR(MAX(0,MIN(('📋 سجل الأصول'!H205-IF('📋 سجل الأصول'!I205="",0,'📋 سجل الأصول'!I205)),('📋 سجل الأصول'!H205-IF('📋 سجل الأصول'!I205="",0,'📋 سجل الأصول'!I205))*'📋 سجل الأصول'!J205/365*MAX(0,MIN(EOMONTH(DATE(2026,7,1),0),IF('📋 سجل الأصول'!M205="",DATE(9999,12,31),'📋 سجل الأصول'!M205))-'📋 سجل الأصول'!G205+1))-MIN(('📋 سجل الأصول'!H205-IF('📋 سجل الأصول'!I205="",0,'📋 سجل الأصول'!I205)),('📋 سجل الأصول'!H205-IF('📋 سجل الأصول'!I205="",0,'📋 سجل الأصول'!I205))*'📋 سجل الأصول'!J205/365*MAX(0,MIN(EOMONTH(DATE(2026,7,1),-1),IF('📋 سجل الأصول'!M205="",DATE(9999,12,31),'📋 سجل الأصول'!M205))-'📋 سجل الأصول'!G205+1))),0))</f>
        <v/>
      </c>
      <c r="N205" s="25" t="str">
        <f>IF('📋 سجل الأصول'!C205="","",IFERROR(MAX(0,MIN(('📋 سجل الأصول'!H205-IF('📋 سجل الأصول'!I205="",0,'📋 سجل الأصول'!I205)),('📋 سجل الأصول'!H205-IF('📋 سجل الأصول'!I205="",0,'📋 سجل الأصول'!I205))*'📋 سجل الأصول'!J205/365*MAX(0,MIN(EOMONTH(DATE(2026,8,1),0),IF('📋 سجل الأصول'!M205="",DATE(9999,12,31),'📋 سجل الأصول'!M205))-'📋 سجل الأصول'!G205+1))-MIN(('📋 سجل الأصول'!H205-IF('📋 سجل الأصول'!I205="",0,'📋 سجل الأصول'!I205)),('📋 سجل الأصول'!H205-IF('📋 سجل الأصول'!I205="",0,'📋 سجل الأصول'!I205))*'📋 سجل الأصول'!J205/365*MAX(0,MIN(EOMONTH(DATE(2026,8,1),-1),IF('📋 سجل الأصول'!M205="",DATE(9999,12,31),'📋 سجل الأصول'!M205))-'📋 سجل الأصول'!G205+1))),0))</f>
        <v/>
      </c>
      <c r="O205" s="25" t="str">
        <f>IF('📋 سجل الأصول'!C205="","",IFERROR(MAX(0,MIN(('📋 سجل الأصول'!H205-IF('📋 سجل الأصول'!I205="",0,'📋 سجل الأصول'!I205)),('📋 سجل الأصول'!H205-IF('📋 سجل الأصول'!I205="",0,'📋 سجل الأصول'!I205))*'📋 سجل الأصول'!J205/365*MAX(0,MIN(EOMONTH(DATE(2026,9,1),0),IF('📋 سجل الأصول'!M205="",DATE(9999,12,31),'📋 سجل الأصول'!M205))-'📋 سجل الأصول'!G205+1))-MIN(('📋 سجل الأصول'!H205-IF('📋 سجل الأصول'!I205="",0,'📋 سجل الأصول'!I205)),('📋 سجل الأصول'!H205-IF('📋 سجل الأصول'!I205="",0,'📋 سجل الأصول'!I205))*'📋 سجل الأصول'!J205/365*MAX(0,MIN(EOMONTH(DATE(2026,9,1),-1),IF('📋 سجل الأصول'!M205="",DATE(9999,12,31),'📋 سجل الأصول'!M205))-'📋 سجل الأصول'!G205+1))),0))</f>
        <v/>
      </c>
      <c r="P205" s="25" t="str">
        <f>IF('📋 سجل الأصول'!C205="","",IFERROR(MAX(0,MIN(('📋 سجل الأصول'!H205-IF('📋 سجل الأصول'!I205="",0,'📋 سجل الأصول'!I205)),('📋 سجل الأصول'!H205-IF('📋 سجل الأصول'!I205="",0,'📋 سجل الأصول'!I205))*'📋 سجل الأصول'!J205/365*MAX(0,MIN(EOMONTH(DATE(2026,10,1),0),IF('📋 سجل الأصول'!M205="",DATE(9999,12,31),'📋 سجل الأصول'!M205))-'📋 سجل الأصول'!G205+1))-MIN(('📋 سجل الأصول'!H205-IF('📋 سجل الأصول'!I205="",0,'📋 سجل الأصول'!I205)),('📋 سجل الأصول'!H205-IF('📋 سجل الأصول'!I205="",0,'📋 سجل الأصول'!I205))*'📋 سجل الأصول'!J205/365*MAX(0,MIN(EOMONTH(DATE(2026,10,1),-1),IF('📋 سجل الأصول'!M205="",DATE(9999,12,31),'📋 سجل الأصول'!M205))-'📋 سجل الأصول'!G205+1))),0))</f>
        <v/>
      </c>
      <c r="Q205" s="25" t="str">
        <f>IF('📋 سجل الأصول'!C205="","",IFERROR(MAX(0,MIN(('📋 سجل الأصول'!H205-IF('📋 سجل الأصول'!I205="",0,'📋 سجل الأصول'!I205)),('📋 سجل الأصول'!H205-IF('📋 سجل الأصول'!I205="",0,'📋 سجل الأصول'!I205))*'📋 سجل الأصول'!J205/365*MAX(0,MIN(EOMONTH(DATE(2026,11,1),0),IF('📋 سجل الأصول'!M205="",DATE(9999,12,31),'📋 سجل الأصول'!M205))-'📋 سجل الأصول'!G205+1))-MIN(('📋 سجل الأصول'!H205-IF('📋 سجل الأصول'!I205="",0,'📋 سجل الأصول'!I205)),('📋 سجل الأصول'!H205-IF('📋 سجل الأصول'!I205="",0,'📋 سجل الأصول'!I205))*'📋 سجل الأصول'!J205/365*MAX(0,MIN(EOMONTH(DATE(2026,11,1),-1),IF('📋 سجل الأصول'!M205="",DATE(9999,12,31),'📋 سجل الأصول'!M205))-'📋 سجل الأصول'!G205+1))),0))</f>
        <v/>
      </c>
      <c r="R205" s="25" t="str">
        <f>IF('📋 سجل الأصول'!C205="","",IFERROR(MAX(0,MIN(('📋 سجل الأصول'!H205-IF('📋 سجل الأصول'!I205="",0,'📋 سجل الأصول'!I205)),('📋 سجل الأصول'!H205-IF('📋 سجل الأصول'!I205="",0,'📋 سجل الأصول'!I205))*'📋 سجل الأصول'!J205/365*MAX(0,MIN(EOMONTH(DATE(2026,12,1),0),IF('📋 سجل الأصول'!M205="",DATE(9999,12,31),'📋 سجل الأصول'!M205))-'📋 سجل الأصول'!G205+1))-MIN(('📋 سجل الأصول'!H205-IF('📋 سجل الأصول'!I205="",0,'📋 سجل الأصول'!I205)),('📋 سجل الأصول'!H205-IF('📋 سجل الأصول'!I205="",0,'📋 سجل الأصول'!I205))*'📋 سجل الأصول'!J205/365*MAX(0,MIN(EOMONTH(DATE(2026,12,1),-1),IF('📋 سجل الأصول'!M205="",DATE(9999,12,31),'📋 سجل الأصول'!M205))-'📋 سجل الأصول'!G205+1))),0))</f>
        <v/>
      </c>
    </row>
    <row r="206" spans="1:18" ht="24.75" customHeight="1" x14ac:dyDescent="0.25">
      <c r="A206" s="26" t="str">
        <f>IF('📋 سجل الأصول'!C206="","",'📋 سجل الأصول'!A206)</f>
        <v/>
      </c>
      <c r="B206" s="26" t="str">
        <f>IF('📋 سجل الأصول'!C206="","",'📋 سجل الأصول'!B206)</f>
        <v/>
      </c>
      <c r="C206" s="38" t="str">
        <f>IF('📋 سجل الأصول'!C206="","",'📋 سجل الأصول'!C206)</f>
        <v/>
      </c>
      <c r="D206" s="26" t="str">
        <f>IF('📋 سجل الأصول'!C206="","",'📋 سجل الأصول'!E206)</f>
        <v/>
      </c>
      <c r="E206" s="39" t="str">
        <f>IF('📋 سجل الأصول'!C206="","",'📋 سجل الأصول'!G206)</f>
        <v/>
      </c>
      <c r="F206" s="33" t="str">
        <f>IF('📋 سجل الأصول'!C206="","",'📋 سجل الأصول'!H206)</f>
        <v/>
      </c>
      <c r="G206" s="33" t="str">
        <f>IF('📋 سجل الأصول'!C206="","",IFERROR(MAX(0,MIN(('📋 سجل الأصول'!H206-IF('📋 سجل الأصول'!I206="",0,'📋 سجل الأصول'!I206)),('📋 سجل الأصول'!H206-IF('📋 سجل الأصول'!I206="",0,'📋 سجل الأصول'!I206))*'📋 سجل الأصول'!J206/365*MAX(0,MIN(EOMONTH(DATE(2026,1,1),0),IF('📋 سجل الأصول'!M206="",DATE(9999,12,31),'📋 سجل الأصول'!M206))-'📋 سجل الأصول'!G206+1))-MIN(('📋 سجل الأصول'!H206-IF('📋 سجل الأصول'!I206="",0,'📋 سجل الأصول'!I206)),('📋 سجل الأصول'!H206-IF('📋 سجل الأصول'!I206="",0,'📋 سجل الأصول'!I206))*'📋 سجل الأصول'!J206/365*MAX(0,MIN(EOMONTH(DATE(2026,1,1),-1),IF('📋 سجل الأصول'!M206="",DATE(9999,12,31),'📋 سجل الأصول'!M206))-'📋 سجل الأصول'!G206+1))),0))</f>
        <v/>
      </c>
      <c r="H206" s="33" t="str">
        <f>IF('📋 سجل الأصول'!C206="","",IFERROR(MAX(0,MIN(('📋 سجل الأصول'!H206-IF('📋 سجل الأصول'!I206="",0,'📋 سجل الأصول'!I206)),('📋 سجل الأصول'!H206-IF('📋 سجل الأصول'!I206="",0,'📋 سجل الأصول'!I206))*'📋 سجل الأصول'!J206/365*MAX(0,MIN(EOMONTH(DATE(2026,2,1),0),IF('📋 سجل الأصول'!M206="",DATE(9999,12,31),'📋 سجل الأصول'!M206))-'📋 سجل الأصول'!G206+1))-MIN(('📋 سجل الأصول'!H206-IF('📋 سجل الأصول'!I206="",0,'📋 سجل الأصول'!I206)),('📋 سجل الأصول'!H206-IF('📋 سجل الأصول'!I206="",0,'📋 سجل الأصول'!I206))*'📋 سجل الأصول'!J206/365*MAX(0,MIN(EOMONTH(DATE(2026,2,1),-1),IF('📋 سجل الأصول'!M206="",DATE(9999,12,31),'📋 سجل الأصول'!M206))-'📋 سجل الأصول'!G206+1))),0))</f>
        <v/>
      </c>
      <c r="I206" s="33" t="str">
        <f>IF('📋 سجل الأصول'!C206="","",IFERROR(MAX(0,MIN(('📋 سجل الأصول'!H206-IF('📋 سجل الأصول'!I206="",0,'📋 سجل الأصول'!I206)),('📋 سجل الأصول'!H206-IF('📋 سجل الأصول'!I206="",0,'📋 سجل الأصول'!I206))*'📋 سجل الأصول'!J206/365*MAX(0,MIN(EOMONTH(DATE(2026,3,1),0),IF('📋 سجل الأصول'!M206="",DATE(9999,12,31),'📋 سجل الأصول'!M206))-'📋 سجل الأصول'!G206+1))-MIN(('📋 سجل الأصول'!H206-IF('📋 سجل الأصول'!I206="",0,'📋 سجل الأصول'!I206)),('📋 سجل الأصول'!H206-IF('📋 سجل الأصول'!I206="",0,'📋 سجل الأصول'!I206))*'📋 سجل الأصول'!J206/365*MAX(0,MIN(EOMONTH(DATE(2026,3,1),-1),IF('📋 سجل الأصول'!M206="",DATE(9999,12,31),'📋 سجل الأصول'!M206))-'📋 سجل الأصول'!G206+1))),0))</f>
        <v/>
      </c>
      <c r="J206" s="33" t="str">
        <f>IF('📋 سجل الأصول'!C206="","",IFERROR(MAX(0,MIN(('📋 سجل الأصول'!H206-IF('📋 سجل الأصول'!I206="",0,'📋 سجل الأصول'!I206)),('📋 سجل الأصول'!H206-IF('📋 سجل الأصول'!I206="",0,'📋 سجل الأصول'!I206))*'📋 سجل الأصول'!J206/365*MAX(0,MIN(EOMONTH(DATE(2026,4,1),0),IF('📋 سجل الأصول'!M206="",DATE(9999,12,31),'📋 سجل الأصول'!M206))-'📋 سجل الأصول'!G206+1))-MIN(('📋 سجل الأصول'!H206-IF('📋 سجل الأصول'!I206="",0,'📋 سجل الأصول'!I206)),('📋 سجل الأصول'!H206-IF('📋 سجل الأصول'!I206="",0,'📋 سجل الأصول'!I206))*'📋 سجل الأصول'!J206/365*MAX(0,MIN(EOMONTH(DATE(2026,4,1),-1),IF('📋 سجل الأصول'!M206="",DATE(9999,12,31),'📋 سجل الأصول'!M206))-'📋 سجل الأصول'!G206+1))),0))</f>
        <v/>
      </c>
      <c r="K206" s="33" t="str">
        <f>IF('📋 سجل الأصول'!C206="","",IFERROR(MAX(0,MIN(('📋 سجل الأصول'!H206-IF('📋 سجل الأصول'!I206="",0,'📋 سجل الأصول'!I206)),('📋 سجل الأصول'!H206-IF('📋 سجل الأصول'!I206="",0,'📋 سجل الأصول'!I206))*'📋 سجل الأصول'!J206/365*MAX(0,MIN(EOMONTH(DATE(2026,5,1),0),IF('📋 سجل الأصول'!M206="",DATE(9999,12,31),'📋 سجل الأصول'!M206))-'📋 سجل الأصول'!G206+1))-MIN(('📋 سجل الأصول'!H206-IF('📋 سجل الأصول'!I206="",0,'📋 سجل الأصول'!I206)),('📋 سجل الأصول'!H206-IF('📋 سجل الأصول'!I206="",0,'📋 سجل الأصول'!I206))*'📋 سجل الأصول'!J206/365*MAX(0,MIN(EOMONTH(DATE(2026,5,1),-1),IF('📋 سجل الأصول'!M206="",DATE(9999,12,31),'📋 سجل الأصول'!M206))-'📋 سجل الأصول'!G206+1))),0))</f>
        <v/>
      </c>
      <c r="L206" s="33" t="str">
        <f>IF('📋 سجل الأصول'!C206="","",IFERROR(MAX(0,MIN(('📋 سجل الأصول'!H206-IF('📋 سجل الأصول'!I206="",0,'📋 سجل الأصول'!I206)),('📋 سجل الأصول'!H206-IF('📋 سجل الأصول'!I206="",0,'📋 سجل الأصول'!I206))*'📋 سجل الأصول'!J206/365*MAX(0,MIN(EOMONTH(DATE(2026,6,1),0),IF('📋 سجل الأصول'!M206="",DATE(9999,12,31),'📋 سجل الأصول'!M206))-'📋 سجل الأصول'!G206+1))-MIN(('📋 سجل الأصول'!H206-IF('📋 سجل الأصول'!I206="",0,'📋 سجل الأصول'!I206)),('📋 سجل الأصول'!H206-IF('📋 سجل الأصول'!I206="",0,'📋 سجل الأصول'!I206))*'📋 سجل الأصول'!J206/365*MAX(0,MIN(EOMONTH(DATE(2026,6,1),-1),IF('📋 سجل الأصول'!M206="",DATE(9999,12,31),'📋 سجل الأصول'!M206))-'📋 سجل الأصول'!G206+1))),0))</f>
        <v/>
      </c>
      <c r="M206" s="33" t="str">
        <f>IF('📋 سجل الأصول'!C206="","",IFERROR(MAX(0,MIN(('📋 سجل الأصول'!H206-IF('📋 سجل الأصول'!I206="",0,'📋 سجل الأصول'!I206)),('📋 سجل الأصول'!H206-IF('📋 سجل الأصول'!I206="",0,'📋 سجل الأصول'!I206))*'📋 سجل الأصول'!J206/365*MAX(0,MIN(EOMONTH(DATE(2026,7,1),0),IF('📋 سجل الأصول'!M206="",DATE(9999,12,31),'📋 سجل الأصول'!M206))-'📋 سجل الأصول'!G206+1))-MIN(('📋 سجل الأصول'!H206-IF('📋 سجل الأصول'!I206="",0,'📋 سجل الأصول'!I206)),('📋 سجل الأصول'!H206-IF('📋 سجل الأصول'!I206="",0,'📋 سجل الأصول'!I206))*'📋 سجل الأصول'!J206/365*MAX(0,MIN(EOMONTH(DATE(2026,7,1),-1),IF('📋 سجل الأصول'!M206="",DATE(9999,12,31),'📋 سجل الأصول'!M206))-'📋 سجل الأصول'!G206+1))),0))</f>
        <v/>
      </c>
      <c r="N206" s="33" t="str">
        <f>IF('📋 سجل الأصول'!C206="","",IFERROR(MAX(0,MIN(('📋 سجل الأصول'!H206-IF('📋 سجل الأصول'!I206="",0,'📋 سجل الأصول'!I206)),('📋 سجل الأصول'!H206-IF('📋 سجل الأصول'!I206="",0,'📋 سجل الأصول'!I206))*'📋 سجل الأصول'!J206/365*MAX(0,MIN(EOMONTH(DATE(2026,8,1),0),IF('📋 سجل الأصول'!M206="",DATE(9999,12,31),'📋 سجل الأصول'!M206))-'📋 سجل الأصول'!G206+1))-MIN(('📋 سجل الأصول'!H206-IF('📋 سجل الأصول'!I206="",0,'📋 سجل الأصول'!I206)),('📋 سجل الأصول'!H206-IF('📋 سجل الأصول'!I206="",0,'📋 سجل الأصول'!I206))*'📋 سجل الأصول'!J206/365*MAX(0,MIN(EOMONTH(DATE(2026,8,1),-1),IF('📋 سجل الأصول'!M206="",DATE(9999,12,31),'📋 سجل الأصول'!M206))-'📋 سجل الأصول'!G206+1))),0))</f>
        <v/>
      </c>
      <c r="O206" s="33" t="str">
        <f>IF('📋 سجل الأصول'!C206="","",IFERROR(MAX(0,MIN(('📋 سجل الأصول'!H206-IF('📋 سجل الأصول'!I206="",0,'📋 سجل الأصول'!I206)),('📋 سجل الأصول'!H206-IF('📋 سجل الأصول'!I206="",0,'📋 سجل الأصول'!I206))*'📋 سجل الأصول'!J206/365*MAX(0,MIN(EOMONTH(DATE(2026,9,1),0),IF('📋 سجل الأصول'!M206="",DATE(9999,12,31),'📋 سجل الأصول'!M206))-'📋 سجل الأصول'!G206+1))-MIN(('📋 سجل الأصول'!H206-IF('📋 سجل الأصول'!I206="",0,'📋 سجل الأصول'!I206)),('📋 سجل الأصول'!H206-IF('📋 سجل الأصول'!I206="",0,'📋 سجل الأصول'!I206))*'📋 سجل الأصول'!J206/365*MAX(0,MIN(EOMONTH(DATE(2026,9,1),-1),IF('📋 سجل الأصول'!M206="",DATE(9999,12,31),'📋 سجل الأصول'!M206))-'📋 سجل الأصول'!G206+1))),0))</f>
        <v/>
      </c>
      <c r="P206" s="33" t="str">
        <f>IF('📋 سجل الأصول'!C206="","",IFERROR(MAX(0,MIN(('📋 سجل الأصول'!H206-IF('📋 سجل الأصول'!I206="",0,'📋 سجل الأصول'!I206)),('📋 سجل الأصول'!H206-IF('📋 سجل الأصول'!I206="",0,'📋 سجل الأصول'!I206))*'📋 سجل الأصول'!J206/365*MAX(0,MIN(EOMONTH(DATE(2026,10,1),0),IF('📋 سجل الأصول'!M206="",DATE(9999,12,31),'📋 سجل الأصول'!M206))-'📋 سجل الأصول'!G206+1))-MIN(('📋 سجل الأصول'!H206-IF('📋 سجل الأصول'!I206="",0,'📋 سجل الأصول'!I206)),('📋 سجل الأصول'!H206-IF('📋 سجل الأصول'!I206="",0,'📋 سجل الأصول'!I206))*'📋 سجل الأصول'!J206/365*MAX(0,MIN(EOMONTH(DATE(2026,10,1),-1),IF('📋 سجل الأصول'!M206="",DATE(9999,12,31),'📋 سجل الأصول'!M206))-'📋 سجل الأصول'!G206+1))),0))</f>
        <v/>
      </c>
      <c r="Q206" s="33" t="str">
        <f>IF('📋 سجل الأصول'!C206="","",IFERROR(MAX(0,MIN(('📋 سجل الأصول'!H206-IF('📋 سجل الأصول'!I206="",0,'📋 سجل الأصول'!I206)),('📋 سجل الأصول'!H206-IF('📋 سجل الأصول'!I206="",0,'📋 سجل الأصول'!I206))*'📋 سجل الأصول'!J206/365*MAX(0,MIN(EOMONTH(DATE(2026,11,1),0),IF('📋 سجل الأصول'!M206="",DATE(9999,12,31),'📋 سجل الأصول'!M206))-'📋 سجل الأصول'!G206+1))-MIN(('📋 سجل الأصول'!H206-IF('📋 سجل الأصول'!I206="",0,'📋 سجل الأصول'!I206)),('📋 سجل الأصول'!H206-IF('📋 سجل الأصول'!I206="",0,'📋 سجل الأصول'!I206))*'📋 سجل الأصول'!J206/365*MAX(0,MIN(EOMONTH(DATE(2026,11,1),-1),IF('📋 سجل الأصول'!M206="",DATE(9999,12,31),'📋 سجل الأصول'!M206))-'📋 سجل الأصول'!G206+1))),0))</f>
        <v/>
      </c>
      <c r="R206" s="33" t="str">
        <f>IF('📋 سجل الأصول'!C206="","",IFERROR(MAX(0,MIN(('📋 سجل الأصول'!H206-IF('📋 سجل الأصول'!I206="",0,'📋 سجل الأصول'!I206)),('📋 سجل الأصول'!H206-IF('📋 سجل الأصول'!I206="",0,'📋 سجل الأصول'!I206))*'📋 سجل الأصول'!J206/365*MAX(0,MIN(EOMONTH(DATE(2026,12,1),0),IF('📋 سجل الأصول'!M206="",DATE(9999,12,31),'📋 سجل الأصول'!M206))-'📋 سجل الأصول'!G206+1))-MIN(('📋 سجل الأصول'!H206-IF('📋 سجل الأصول'!I206="",0,'📋 سجل الأصول'!I206)),('📋 سجل الأصول'!H206-IF('📋 سجل الأصول'!I206="",0,'📋 سجل الأصول'!I206))*'📋 سجل الأصول'!J206/365*MAX(0,MIN(EOMONTH(DATE(2026,12,1),-1),IF('📋 سجل الأصول'!M206="",DATE(9999,12,31),'📋 سجل الأصول'!M206))-'📋 سجل الأصول'!G206+1))),0))</f>
        <v/>
      </c>
    </row>
    <row r="207" spans="1:18" ht="24.75" customHeight="1" x14ac:dyDescent="0.25">
      <c r="A207" s="18" t="str">
        <f>IF('📋 سجل الأصول'!C207="","",'📋 سجل الأصول'!A207)</f>
        <v/>
      </c>
      <c r="B207" s="18" t="str">
        <f>IF('📋 سجل الأصول'!C207="","",'📋 سجل الأصول'!B207)</f>
        <v/>
      </c>
      <c r="C207" s="36" t="str">
        <f>IF('📋 سجل الأصول'!C207="","",'📋 سجل الأصول'!C207)</f>
        <v/>
      </c>
      <c r="D207" s="18" t="str">
        <f>IF('📋 سجل الأصول'!C207="","",'📋 سجل الأصول'!E207)</f>
        <v/>
      </c>
      <c r="E207" s="37" t="str">
        <f>IF('📋 سجل الأصول'!C207="","",'📋 سجل الأصول'!G207)</f>
        <v/>
      </c>
      <c r="F207" s="25" t="str">
        <f>IF('📋 سجل الأصول'!C207="","",'📋 سجل الأصول'!H207)</f>
        <v/>
      </c>
      <c r="G207" s="25" t="str">
        <f>IF('📋 سجل الأصول'!C207="","",IFERROR(MAX(0,MIN(('📋 سجل الأصول'!H207-IF('📋 سجل الأصول'!I207="",0,'📋 سجل الأصول'!I207)),('📋 سجل الأصول'!H207-IF('📋 سجل الأصول'!I207="",0,'📋 سجل الأصول'!I207))*'📋 سجل الأصول'!J207/365*MAX(0,MIN(EOMONTH(DATE(2026,1,1),0),IF('📋 سجل الأصول'!M207="",DATE(9999,12,31),'📋 سجل الأصول'!M207))-'📋 سجل الأصول'!G207+1))-MIN(('📋 سجل الأصول'!H207-IF('📋 سجل الأصول'!I207="",0,'📋 سجل الأصول'!I207)),('📋 سجل الأصول'!H207-IF('📋 سجل الأصول'!I207="",0,'📋 سجل الأصول'!I207))*'📋 سجل الأصول'!J207/365*MAX(0,MIN(EOMONTH(DATE(2026,1,1),-1),IF('📋 سجل الأصول'!M207="",DATE(9999,12,31),'📋 سجل الأصول'!M207))-'📋 سجل الأصول'!G207+1))),0))</f>
        <v/>
      </c>
      <c r="H207" s="25" t="str">
        <f>IF('📋 سجل الأصول'!C207="","",IFERROR(MAX(0,MIN(('📋 سجل الأصول'!H207-IF('📋 سجل الأصول'!I207="",0,'📋 سجل الأصول'!I207)),('📋 سجل الأصول'!H207-IF('📋 سجل الأصول'!I207="",0,'📋 سجل الأصول'!I207))*'📋 سجل الأصول'!J207/365*MAX(0,MIN(EOMONTH(DATE(2026,2,1),0),IF('📋 سجل الأصول'!M207="",DATE(9999,12,31),'📋 سجل الأصول'!M207))-'📋 سجل الأصول'!G207+1))-MIN(('📋 سجل الأصول'!H207-IF('📋 سجل الأصول'!I207="",0,'📋 سجل الأصول'!I207)),('📋 سجل الأصول'!H207-IF('📋 سجل الأصول'!I207="",0,'📋 سجل الأصول'!I207))*'📋 سجل الأصول'!J207/365*MAX(0,MIN(EOMONTH(DATE(2026,2,1),-1),IF('📋 سجل الأصول'!M207="",DATE(9999,12,31),'📋 سجل الأصول'!M207))-'📋 سجل الأصول'!G207+1))),0))</f>
        <v/>
      </c>
      <c r="I207" s="25" t="str">
        <f>IF('📋 سجل الأصول'!C207="","",IFERROR(MAX(0,MIN(('📋 سجل الأصول'!H207-IF('📋 سجل الأصول'!I207="",0,'📋 سجل الأصول'!I207)),('📋 سجل الأصول'!H207-IF('📋 سجل الأصول'!I207="",0,'📋 سجل الأصول'!I207))*'📋 سجل الأصول'!J207/365*MAX(0,MIN(EOMONTH(DATE(2026,3,1),0),IF('📋 سجل الأصول'!M207="",DATE(9999,12,31),'📋 سجل الأصول'!M207))-'📋 سجل الأصول'!G207+1))-MIN(('📋 سجل الأصول'!H207-IF('📋 سجل الأصول'!I207="",0,'📋 سجل الأصول'!I207)),('📋 سجل الأصول'!H207-IF('📋 سجل الأصول'!I207="",0,'📋 سجل الأصول'!I207))*'📋 سجل الأصول'!J207/365*MAX(0,MIN(EOMONTH(DATE(2026,3,1),-1),IF('📋 سجل الأصول'!M207="",DATE(9999,12,31),'📋 سجل الأصول'!M207))-'📋 سجل الأصول'!G207+1))),0))</f>
        <v/>
      </c>
      <c r="J207" s="25" t="str">
        <f>IF('📋 سجل الأصول'!C207="","",IFERROR(MAX(0,MIN(('📋 سجل الأصول'!H207-IF('📋 سجل الأصول'!I207="",0,'📋 سجل الأصول'!I207)),('📋 سجل الأصول'!H207-IF('📋 سجل الأصول'!I207="",0,'📋 سجل الأصول'!I207))*'📋 سجل الأصول'!J207/365*MAX(0,MIN(EOMONTH(DATE(2026,4,1),0),IF('📋 سجل الأصول'!M207="",DATE(9999,12,31),'📋 سجل الأصول'!M207))-'📋 سجل الأصول'!G207+1))-MIN(('📋 سجل الأصول'!H207-IF('📋 سجل الأصول'!I207="",0,'📋 سجل الأصول'!I207)),('📋 سجل الأصول'!H207-IF('📋 سجل الأصول'!I207="",0,'📋 سجل الأصول'!I207))*'📋 سجل الأصول'!J207/365*MAX(0,MIN(EOMONTH(DATE(2026,4,1),-1),IF('📋 سجل الأصول'!M207="",DATE(9999,12,31),'📋 سجل الأصول'!M207))-'📋 سجل الأصول'!G207+1))),0))</f>
        <v/>
      </c>
      <c r="K207" s="25" t="str">
        <f>IF('📋 سجل الأصول'!C207="","",IFERROR(MAX(0,MIN(('📋 سجل الأصول'!H207-IF('📋 سجل الأصول'!I207="",0,'📋 سجل الأصول'!I207)),('📋 سجل الأصول'!H207-IF('📋 سجل الأصول'!I207="",0,'📋 سجل الأصول'!I207))*'📋 سجل الأصول'!J207/365*MAX(0,MIN(EOMONTH(DATE(2026,5,1),0),IF('📋 سجل الأصول'!M207="",DATE(9999,12,31),'📋 سجل الأصول'!M207))-'📋 سجل الأصول'!G207+1))-MIN(('📋 سجل الأصول'!H207-IF('📋 سجل الأصول'!I207="",0,'📋 سجل الأصول'!I207)),('📋 سجل الأصول'!H207-IF('📋 سجل الأصول'!I207="",0,'📋 سجل الأصول'!I207))*'📋 سجل الأصول'!J207/365*MAX(0,MIN(EOMONTH(DATE(2026,5,1),-1),IF('📋 سجل الأصول'!M207="",DATE(9999,12,31),'📋 سجل الأصول'!M207))-'📋 سجل الأصول'!G207+1))),0))</f>
        <v/>
      </c>
      <c r="L207" s="25" t="str">
        <f>IF('📋 سجل الأصول'!C207="","",IFERROR(MAX(0,MIN(('📋 سجل الأصول'!H207-IF('📋 سجل الأصول'!I207="",0,'📋 سجل الأصول'!I207)),('📋 سجل الأصول'!H207-IF('📋 سجل الأصول'!I207="",0,'📋 سجل الأصول'!I207))*'📋 سجل الأصول'!J207/365*MAX(0,MIN(EOMONTH(DATE(2026,6,1),0),IF('📋 سجل الأصول'!M207="",DATE(9999,12,31),'📋 سجل الأصول'!M207))-'📋 سجل الأصول'!G207+1))-MIN(('📋 سجل الأصول'!H207-IF('📋 سجل الأصول'!I207="",0,'📋 سجل الأصول'!I207)),('📋 سجل الأصول'!H207-IF('📋 سجل الأصول'!I207="",0,'📋 سجل الأصول'!I207))*'📋 سجل الأصول'!J207/365*MAX(0,MIN(EOMONTH(DATE(2026,6,1),-1),IF('📋 سجل الأصول'!M207="",DATE(9999,12,31),'📋 سجل الأصول'!M207))-'📋 سجل الأصول'!G207+1))),0))</f>
        <v/>
      </c>
      <c r="M207" s="25" t="str">
        <f>IF('📋 سجل الأصول'!C207="","",IFERROR(MAX(0,MIN(('📋 سجل الأصول'!H207-IF('📋 سجل الأصول'!I207="",0,'📋 سجل الأصول'!I207)),('📋 سجل الأصول'!H207-IF('📋 سجل الأصول'!I207="",0,'📋 سجل الأصول'!I207))*'📋 سجل الأصول'!J207/365*MAX(0,MIN(EOMONTH(DATE(2026,7,1),0),IF('📋 سجل الأصول'!M207="",DATE(9999,12,31),'📋 سجل الأصول'!M207))-'📋 سجل الأصول'!G207+1))-MIN(('📋 سجل الأصول'!H207-IF('📋 سجل الأصول'!I207="",0,'📋 سجل الأصول'!I207)),('📋 سجل الأصول'!H207-IF('📋 سجل الأصول'!I207="",0,'📋 سجل الأصول'!I207))*'📋 سجل الأصول'!J207/365*MAX(0,MIN(EOMONTH(DATE(2026,7,1),-1),IF('📋 سجل الأصول'!M207="",DATE(9999,12,31),'📋 سجل الأصول'!M207))-'📋 سجل الأصول'!G207+1))),0))</f>
        <v/>
      </c>
      <c r="N207" s="25" t="str">
        <f>IF('📋 سجل الأصول'!C207="","",IFERROR(MAX(0,MIN(('📋 سجل الأصول'!H207-IF('📋 سجل الأصول'!I207="",0,'📋 سجل الأصول'!I207)),('📋 سجل الأصول'!H207-IF('📋 سجل الأصول'!I207="",0,'📋 سجل الأصول'!I207))*'📋 سجل الأصول'!J207/365*MAX(0,MIN(EOMONTH(DATE(2026,8,1),0),IF('📋 سجل الأصول'!M207="",DATE(9999,12,31),'📋 سجل الأصول'!M207))-'📋 سجل الأصول'!G207+1))-MIN(('📋 سجل الأصول'!H207-IF('📋 سجل الأصول'!I207="",0,'📋 سجل الأصول'!I207)),('📋 سجل الأصول'!H207-IF('📋 سجل الأصول'!I207="",0,'📋 سجل الأصول'!I207))*'📋 سجل الأصول'!J207/365*MAX(0,MIN(EOMONTH(DATE(2026,8,1),-1),IF('📋 سجل الأصول'!M207="",DATE(9999,12,31),'📋 سجل الأصول'!M207))-'📋 سجل الأصول'!G207+1))),0))</f>
        <v/>
      </c>
      <c r="O207" s="25" t="str">
        <f>IF('📋 سجل الأصول'!C207="","",IFERROR(MAX(0,MIN(('📋 سجل الأصول'!H207-IF('📋 سجل الأصول'!I207="",0,'📋 سجل الأصول'!I207)),('📋 سجل الأصول'!H207-IF('📋 سجل الأصول'!I207="",0,'📋 سجل الأصول'!I207))*'📋 سجل الأصول'!J207/365*MAX(0,MIN(EOMONTH(DATE(2026,9,1),0),IF('📋 سجل الأصول'!M207="",DATE(9999,12,31),'📋 سجل الأصول'!M207))-'📋 سجل الأصول'!G207+1))-MIN(('📋 سجل الأصول'!H207-IF('📋 سجل الأصول'!I207="",0,'📋 سجل الأصول'!I207)),('📋 سجل الأصول'!H207-IF('📋 سجل الأصول'!I207="",0,'📋 سجل الأصول'!I207))*'📋 سجل الأصول'!J207/365*MAX(0,MIN(EOMONTH(DATE(2026,9,1),-1),IF('📋 سجل الأصول'!M207="",DATE(9999,12,31),'📋 سجل الأصول'!M207))-'📋 سجل الأصول'!G207+1))),0))</f>
        <v/>
      </c>
      <c r="P207" s="25" t="str">
        <f>IF('📋 سجل الأصول'!C207="","",IFERROR(MAX(0,MIN(('📋 سجل الأصول'!H207-IF('📋 سجل الأصول'!I207="",0,'📋 سجل الأصول'!I207)),('📋 سجل الأصول'!H207-IF('📋 سجل الأصول'!I207="",0,'📋 سجل الأصول'!I207))*'📋 سجل الأصول'!J207/365*MAX(0,MIN(EOMONTH(DATE(2026,10,1),0),IF('📋 سجل الأصول'!M207="",DATE(9999,12,31),'📋 سجل الأصول'!M207))-'📋 سجل الأصول'!G207+1))-MIN(('📋 سجل الأصول'!H207-IF('📋 سجل الأصول'!I207="",0,'📋 سجل الأصول'!I207)),('📋 سجل الأصول'!H207-IF('📋 سجل الأصول'!I207="",0,'📋 سجل الأصول'!I207))*'📋 سجل الأصول'!J207/365*MAX(0,MIN(EOMONTH(DATE(2026,10,1),-1),IF('📋 سجل الأصول'!M207="",DATE(9999,12,31),'📋 سجل الأصول'!M207))-'📋 سجل الأصول'!G207+1))),0))</f>
        <v/>
      </c>
      <c r="Q207" s="25" t="str">
        <f>IF('📋 سجل الأصول'!C207="","",IFERROR(MAX(0,MIN(('📋 سجل الأصول'!H207-IF('📋 سجل الأصول'!I207="",0,'📋 سجل الأصول'!I207)),('📋 سجل الأصول'!H207-IF('📋 سجل الأصول'!I207="",0,'📋 سجل الأصول'!I207))*'📋 سجل الأصول'!J207/365*MAX(0,MIN(EOMONTH(DATE(2026,11,1),0),IF('📋 سجل الأصول'!M207="",DATE(9999,12,31),'📋 سجل الأصول'!M207))-'📋 سجل الأصول'!G207+1))-MIN(('📋 سجل الأصول'!H207-IF('📋 سجل الأصول'!I207="",0,'📋 سجل الأصول'!I207)),('📋 سجل الأصول'!H207-IF('📋 سجل الأصول'!I207="",0,'📋 سجل الأصول'!I207))*'📋 سجل الأصول'!J207/365*MAX(0,MIN(EOMONTH(DATE(2026,11,1),-1),IF('📋 سجل الأصول'!M207="",DATE(9999,12,31),'📋 سجل الأصول'!M207))-'📋 سجل الأصول'!G207+1))),0))</f>
        <v/>
      </c>
      <c r="R207" s="25" t="str">
        <f>IF('📋 سجل الأصول'!C207="","",IFERROR(MAX(0,MIN(('📋 سجل الأصول'!H207-IF('📋 سجل الأصول'!I207="",0,'📋 سجل الأصول'!I207)),('📋 سجل الأصول'!H207-IF('📋 سجل الأصول'!I207="",0,'📋 سجل الأصول'!I207))*'📋 سجل الأصول'!J207/365*MAX(0,MIN(EOMONTH(DATE(2026,12,1),0),IF('📋 سجل الأصول'!M207="",DATE(9999,12,31),'📋 سجل الأصول'!M207))-'📋 سجل الأصول'!G207+1))-MIN(('📋 سجل الأصول'!H207-IF('📋 سجل الأصول'!I207="",0,'📋 سجل الأصول'!I207)),('📋 سجل الأصول'!H207-IF('📋 سجل الأصول'!I207="",0,'📋 سجل الأصول'!I207))*'📋 سجل الأصول'!J207/365*MAX(0,MIN(EOMONTH(DATE(2026,12,1),-1),IF('📋 سجل الأصول'!M207="",DATE(9999,12,31),'📋 سجل الأصول'!M207))-'📋 سجل الأصول'!G207+1))),0))</f>
        <v/>
      </c>
    </row>
    <row r="208" spans="1:18" ht="24.75" customHeight="1" x14ac:dyDescent="0.25">
      <c r="A208" s="26" t="str">
        <f>IF('📋 سجل الأصول'!C208="","",'📋 سجل الأصول'!A208)</f>
        <v/>
      </c>
      <c r="B208" s="26" t="str">
        <f>IF('📋 سجل الأصول'!C208="","",'📋 سجل الأصول'!B208)</f>
        <v/>
      </c>
      <c r="C208" s="38" t="str">
        <f>IF('📋 سجل الأصول'!C208="","",'📋 سجل الأصول'!C208)</f>
        <v/>
      </c>
      <c r="D208" s="26" t="str">
        <f>IF('📋 سجل الأصول'!C208="","",'📋 سجل الأصول'!E208)</f>
        <v/>
      </c>
      <c r="E208" s="39" t="str">
        <f>IF('📋 سجل الأصول'!C208="","",'📋 سجل الأصول'!G208)</f>
        <v/>
      </c>
      <c r="F208" s="33" t="str">
        <f>IF('📋 سجل الأصول'!C208="","",'📋 سجل الأصول'!H208)</f>
        <v/>
      </c>
      <c r="G208" s="33" t="str">
        <f>IF('📋 سجل الأصول'!C208="","",IFERROR(MAX(0,MIN(('📋 سجل الأصول'!H208-IF('📋 سجل الأصول'!I208="",0,'📋 سجل الأصول'!I208)),('📋 سجل الأصول'!H208-IF('📋 سجل الأصول'!I208="",0,'📋 سجل الأصول'!I208))*'📋 سجل الأصول'!J208/365*MAX(0,MIN(EOMONTH(DATE(2026,1,1),0),IF('📋 سجل الأصول'!M208="",DATE(9999,12,31),'📋 سجل الأصول'!M208))-'📋 سجل الأصول'!G208+1))-MIN(('📋 سجل الأصول'!H208-IF('📋 سجل الأصول'!I208="",0,'📋 سجل الأصول'!I208)),('📋 سجل الأصول'!H208-IF('📋 سجل الأصول'!I208="",0,'📋 سجل الأصول'!I208))*'📋 سجل الأصول'!J208/365*MAX(0,MIN(EOMONTH(DATE(2026,1,1),-1),IF('📋 سجل الأصول'!M208="",DATE(9999,12,31),'📋 سجل الأصول'!M208))-'📋 سجل الأصول'!G208+1))),0))</f>
        <v/>
      </c>
      <c r="H208" s="33" t="str">
        <f>IF('📋 سجل الأصول'!C208="","",IFERROR(MAX(0,MIN(('📋 سجل الأصول'!H208-IF('📋 سجل الأصول'!I208="",0,'📋 سجل الأصول'!I208)),('📋 سجل الأصول'!H208-IF('📋 سجل الأصول'!I208="",0,'📋 سجل الأصول'!I208))*'📋 سجل الأصول'!J208/365*MAX(0,MIN(EOMONTH(DATE(2026,2,1),0),IF('📋 سجل الأصول'!M208="",DATE(9999,12,31),'📋 سجل الأصول'!M208))-'📋 سجل الأصول'!G208+1))-MIN(('📋 سجل الأصول'!H208-IF('📋 سجل الأصول'!I208="",0,'📋 سجل الأصول'!I208)),('📋 سجل الأصول'!H208-IF('📋 سجل الأصول'!I208="",0,'📋 سجل الأصول'!I208))*'📋 سجل الأصول'!J208/365*MAX(0,MIN(EOMONTH(DATE(2026,2,1),-1),IF('📋 سجل الأصول'!M208="",DATE(9999,12,31),'📋 سجل الأصول'!M208))-'📋 سجل الأصول'!G208+1))),0))</f>
        <v/>
      </c>
      <c r="I208" s="33" t="str">
        <f>IF('📋 سجل الأصول'!C208="","",IFERROR(MAX(0,MIN(('📋 سجل الأصول'!H208-IF('📋 سجل الأصول'!I208="",0,'📋 سجل الأصول'!I208)),('📋 سجل الأصول'!H208-IF('📋 سجل الأصول'!I208="",0,'📋 سجل الأصول'!I208))*'📋 سجل الأصول'!J208/365*MAX(0,MIN(EOMONTH(DATE(2026,3,1),0),IF('📋 سجل الأصول'!M208="",DATE(9999,12,31),'📋 سجل الأصول'!M208))-'📋 سجل الأصول'!G208+1))-MIN(('📋 سجل الأصول'!H208-IF('📋 سجل الأصول'!I208="",0,'📋 سجل الأصول'!I208)),('📋 سجل الأصول'!H208-IF('📋 سجل الأصول'!I208="",0,'📋 سجل الأصول'!I208))*'📋 سجل الأصول'!J208/365*MAX(0,MIN(EOMONTH(DATE(2026,3,1),-1),IF('📋 سجل الأصول'!M208="",DATE(9999,12,31),'📋 سجل الأصول'!M208))-'📋 سجل الأصول'!G208+1))),0))</f>
        <v/>
      </c>
      <c r="J208" s="33" t="str">
        <f>IF('📋 سجل الأصول'!C208="","",IFERROR(MAX(0,MIN(('📋 سجل الأصول'!H208-IF('📋 سجل الأصول'!I208="",0,'📋 سجل الأصول'!I208)),('📋 سجل الأصول'!H208-IF('📋 سجل الأصول'!I208="",0,'📋 سجل الأصول'!I208))*'📋 سجل الأصول'!J208/365*MAX(0,MIN(EOMONTH(DATE(2026,4,1),0),IF('📋 سجل الأصول'!M208="",DATE(9999,12,31),'📋 سجل الأصول'!M208))-'📋 سجل الأصول'!G208+1))-MIN(('📋 سجل الأصول'!H208-IF('📋 سجل الأصول'!I208="",0,'📋 سجل الأصول'!I208)),('📋 سجل الأصول'!H208-IF('📋 سجل الأصول'!I208="",0,'📋 سجل الأصول'!I208))*'📋 سجل الأصول'!J208/365*MAX(0,MIN(EOMONTH(DATE(2026,4,1),-1),IF('📋 سجل الأصول'!M208="",DATE(9999,12,31),'📋 سجل الأصول'!M208))-'📋 سجل الأصول'!G208+1))),0))</f>
        <v/>
      </c>
      <c r="K208" s="33" t="str">
        <f>IF('📋 سجل الأصول'!C208="","",IFERROR(MAX(0,MIN(('📋 سجل الأصول'!H208-IF('📋 سجل الأصول'!I208="",0,'📋 سجل الأصول'!I208)),('📋 سجل الأصول'!H208-IF('📋 سجل الأصول'!I208="",0,'📋 سجل الأصول'!I208))*'📋 سجل الأصول'!J208/365*MAX(0,MIN(EOMONTH(DATE(2026,5,1),0),IF('📋 سجل الأصول'!M208="",DATE(9999,12,31),'📋 سجل الأصول'!M208))-'📋 سجل الأصول'!G208+1))-MIN(('📋 سجل الأصول'!H208-IF('📋 سجل الأصول'!I208="",0,'📋 سجل الأصول'!I208)),('📋 سجل الأصول'!H208-IF('📋 سجل الأصول'!I208="",0,'📋 سجل الأصول'!I208))*'📋 سجل الأصول'!J208/365*MAX(0,MIN(EOMONTH(DATE(2026,5,1),-1),IF('📋 سجل الأصول'!M208="",DATE(9999,12,31),'📋 سجل الأصول'!M208))-'📋 سجل الأصول'!G208+1))),0))</f>
        <v/>
      </c>
      <c r="L208" s="33" t="str">
        <f>IF('📋 سجل الأصول'!C208="","",IFERROR(MAX(0,MIN(('📋 سجل الأصول'!H208-IF('📋 سجل الأصول'!I208="",0,'📋 سجل الأصول'!I208)),('📋 سجل الأصول'!H208-IF('📋 سجل الأصول'!I208="",0,'📋 سجل الأصول'!I208))*'📋 سجل الأصول'!J208/365*MAX(0,MIN(EOMONTH(DATE(2026,6,1),0),IF('📋 سجل الأصول'!M208="",DATE(9999,12,31),'📋 سجل الأصول'!M208))-'📋 سجل الأصول'!G208+1))-MIN(('📋 سجل الأصول'!H208-IF('📋 سجل الأصول'!I208="",0,'📋 سجل الأصول'!I208)),('📋 سجل الأصول'!H208-IF('📋 سجل الأصول'!I208="",0,'📋 سجل الأصول'!I208))*'📋 سجل الأصول'!J208/365*MAX(0,MIN(EOMONTH(DATE(2026,6,1),-1),IF('📋 سجل الأصول'!M208="",DATE(9999,12,31),'📋 سجل الأصول'!M208))-'📋 سجل الأصول'!G208+1))),0))</f>
        <v/>
      </c>
      <c r="M208" s="33" t="str">
        <f>IF('📋 سجل الأصول'!C208="","",IFERROR(MAX(0,MIN(('📋 سجل الأصول'!H208-IF('📋 سجل الأصول'!I208="",0,'📋 سجل الأصول'!I208)),('📋 سجل الأصول'!H208-IF('📋 سجل الأصول'!I208="",0,'📋 سجل الأصول'!I208))*'📋 سجل الأصول'!J208/365*MAX(0,MIN(EOMONTH(DATE(2026,7,1),0),IF('📋 سجل الأصول'!M208="",DATE(9999,12,31),'📋 سجل الأصول'!M208))-'📋 سجل الأصول'!G208+1))-MIN(('📋 سجل الأصول'!H208-IF('📋 سجل الأصول'!I208="",0,'📋 سجل الأصول'!I208)),('📋 سجل الأصول'!H208-IF('📋 سجل الأصول'!I208="",0,'📋 سجل الأصول'!I208))*'📋 سجل الأصول'!J208/365*MAX(0,MIN(EOMONTH(DATE(2026,7,1),-1),IF('📋 سجل الأصول'!M208="",DATE(9999,12,31),'📋 سجل الأصول'!M208))-'📋 سجل الأصول'!G208+1))),0))</f>
        <v/>
      </c>
      <c r="N208" s="33" t="str">
        <f>IF('📋 سجل الأصول'!C208="","",IFERROR(MAX(0,MIN(('📋 سجل الأصول'!H208-IF('📋 سجل الأصول'!I208="",0,'📋 سجل الأصول'!I208)),('📋 سجل الأصول'!H208-IF('📋 سجل الأصول'!I208="",0,'📋 سجل الأصول'!I208))*'📋 سجل الأصول'!J208/365*MAX(0,MIN(EOMONTH(DATE(2026,8,1),0),IF('📋 سجل الأصول'!M208="",DATE(9999,12,31),'📋 سجل الأصول'!M208))-'📋 سجل الأصول'!G208+1))-MIN(('📋 سجل الأصول'!H208-IF('📋 سجل الأصول'!I208="",0,'📋 سجل الأصول'!I208)),('📋 سجل الأصول'!H208-IF('📋 سجل الأصول'!I208="",0,'📋 سجل الأصول'!I208))*'📋 سجل الأصول'!J208/365*MAX(0,MIN(EOMONTH(DATE(2026,8,1),-1),IF('📋 سجل الأصول'!M208="",DATE(9999,12,31),'📋 سجل الأصول'!M208))-'📋 سجل الأصول'!G208+1))),0))</f>
        <v/>
      </c>
      <c r="O208" s="33" t="str">
        <f>IF('📋 سجل الأصول'!C208="","",IFERROR(MAX(0,MIN(('📋 سجل الأصول'!H208-IF('📋 سجل الأصول'!I208="",0,'📋 سجل الأصول'!I208)),('📋 سجل الأصول'!H208-IF('📋 سجل الأصول'!I208="",0,'📋 سجل الأصول'!I208))*'📋 سجل الأصول'!J208/365*MAX(0,MIN(EOMONTH(DATE(2026,9,1),0),IF('📋 سجل الأصول'!M208="",DATE(9999,12,31),'📋 سجل الأصول'!M208))-'📋 سجل الأصول'!G208+1))-MIN(('📋 سجل الأصول'!H208-IF('📋 سجل الأصول'!I208="",0,'📋 سجل الأصول'!I208)),('📋 سجل الأصول'!H208-IF('📋 سجل الأصول'!I208="",0,'📋 سجل الأصول'!I208))*'📋 سجل الأصول'!J208/365*MAX(0,MIN(EOMONTH(DATE(2026,9,1),-1),IF('📋 سجل الأصول'!M208="",DATE(9999,12,31),'📋 سجل الأصول'!M208))-'📋 سجل الأصول'!G208+1))),0))</f>
        <v/>
      </c>
      <c r="P208" s="33" t="str">
        <f>IF('📋 سجل الأصول'!C208="","",IFERROR(MAX(0,MIN(('📋 سجل الأصول'!H208-IF('📋 سجل الأصول'!I208="",0,'📋 سجل الأصول'!I208)),('📋 سجل الأصول'!H208-IF('📋 سجل الأصول'!I208="",0,'📋 سجل الأصول'!I208))*'📋 سجل الأصول'!J208/365*MAX(0,MIN(EOMONTH(DATE(2026,10,1),0),IF('📋 سجل الأصول'!M208="",DATE(9999,12,31),'📋 سجل الأصول'!M208))-'📋 سجل الأصول'!G208+1))-MIN(('📋 سجل الأصول'!H208-IF('📋 سجل الأصول'!I208="",0,'📋 سجل الأصول'!I208)),('📋 سجل الأصول'!H208-IF('📋 سجل الأصول'!I208="",0,'📋 سجل الأصول'!I208))*'📋 سجل الأصول'!J208/365*MAX(0,MIN(EOMONTH(DATE(2026,10,1),-1),IF('📋 سجل الأصول'!M208="",DATE(9999,12,31),'📋 سجل الأصول'!M208))-'📋 سجل الأصول'!G208+1))),0))</f>
        <v/>
      </c>
      <c r="Q208" s="33" t="str">
        <f>IF('📋 سجل الأصول'!C208="","",IFERROR(MAX(0,MIN(('📋 سجل الأصول'!H208-IF('📋 سجل الأصول'!I208="",0,'📋 سجل الأصول'!I208)),('📋 سجل الأصول'!H208-IF('📋 سجل الأصول'!I208="",0,'📋 سجل الأصول'!I208))*'📋 سجل الأصول'!J208/365*MAX(0,MIN(EOMONTH(DATE(2026,11,1),0),IF('📋 سجل الأصول'!M208="",DATE(9999,12,31),'📋 سجل الأصول'!M208))-'📋 سجل الأصول'!G208+1))-MIN(('📋 سجل الأصول'!H208-IF('📋 سجل الأصول'!I208="",0,'📋 سجل الأصول'!I208)),('📋 سجل الأصول'!H208-IF('📋 سجل الأصول'!I208="",0,'📋 سجل الأصول'!I208))*'📋 سجل الأصول'!J208/365*MAX(0,MIN(EOMONTH(DATE(2026,11,1),-1),IF('📋 سجل الأصول'!M208="",DATE(9999,12,31),'📋 سجل الأصول'!M208))-'📋 سجل الأصول'!G208+1))),0))</f>
        <v/>
      </c>
      <c r="R208" s="33" t="str">
        <f>IF('📋 سجل الأصول'!C208="","",IFERROR(MAX(0,MIN(('📋 سجل الأصول'!H208-IF('📋 سجل الأصول'!I208="",0,'📋 سجل الأصول'!I208)),('📋 سجل الأصول'!H208-IF('📋 سجل الأصول'!I208="",0,'📋 سجل الأصول'!I208))*'📋 سجل الأصول'!J208/365*MAX(0,MIN(EOMONTH(DATE(2026,12,1),0),IF('📋 سجل الأصول'!M208="",DATE(9999,12,31),'📋 سجل الأصول'!M208))-'📋 سجل الأصول'!G208+1))-MIN(('📋 سجل الأصول'!H208-IF('📋 سجل الأصول'!I208="",0,'📋 سجل الأصول'!I208)),('📋 سجل الأصول'!H208-IF('📋 سجل الأصول'!I208="",0,'📋 سجل الأصول'!I208))*'📋 سجل الأصول'!J208/365*MAX(0,MIN(EOMONTH(DATE(2026,12,1),-1),IF('📋 سجل الأصول'!M208="",DATE(9999,12,31),'📋 سجل الأصول'!M208))-'📋 سجل الأصول'!G208+1))),0))</f>
        <v/>
      </c>
    </row>
    <row r="209" spans="1:18" ht="24.75" customHeight="1" x14ac:dyDescent="0.25">
      <c r="A209" s="18" t="str">
        <f>IF('📋 سجل الأصول'!C209="","",'📋 سجل الأصول'!A209)</f>
        <v/>
      </c>
      <c r="B209" s="18" t="str">
        <f>IF('📋 سجل الأصول'!C209="","",'📋 سجل الأصول'!B209)</f>
        <v/>
      </c>
      <c r="C209" s="36" t="str">
        <f>IF('📋 سجل الأصول'!C209="","",'📋 سجل الأصول'!C209)</f>
        <v/>
      </c>
      <c r="D209" s="18" t="str">
        <f>IF('📋 سجل الأصول'!C209="","",'📋 سجل الأصول'!E209)</f>
        <v/>
      </c>
      <c r="E209" s="37" t="str">
        <f>IF('📋 سجل الأصول'!C209="","",'📋 سجل الأصول'!G209)</f>
        <v/>
      </c>
      <c r="F209" s="25" t="str">
        <f>IF('📋 سجل الأصول'!C209="","",'📋 سجل الأصول'!H209)</f>
        <v/>
      </c>
      <c r="G209" s="25" t="str">
        <f>IF('📋 سجل الأصول'!C209="","",IFERROR(MAX(0,MIN(('📋 سجل الأصول'!H209-IF('📋 سجل الأصول'!I209="",0,'📋 سجل الأصول'!I209)),('📋 سجل الأصول'!H209-IF('📋 سجل الأصول'!I209="",0,'📋 سجل الأصول'!I209))*'📋 سجل الأصول'!J209/365*MAX(0,MIN(EOMONTH(DATE(2026,1,1),0),IF('📋 سجل الأصول'!M209="",DATE(9999,12,31),'📋 سجل الأصول'!M209))-'📋 سجل الأصول'!G209+1))-MIN(('📋 سجل الأصول'!H209-IF('📋 سجل الأصول'!I209="",0,'📋 سجل الأصول'!I209)),('📋 سجل الأصول'!H209-IF('📋 سجل الأصول'!I209="",0,'📋 سجل الأصول'!I209))*'📋 سجل الأصول'!J209/365*MAX(0,MIN(EOMONTH(DATE(2026,1,1),-1),IF('📋 سجل الأصول'!M209="",DATE(9999,12,31),'📋 سجل الأصول'!M209))-'📋 سجل الأصول'!G209+1))),0))</f>
        <v/>
      </c>
      <c r="H209" s="25" t="str">
        <f>IF('📋 سجل الأصول'!C209="","",IFERROR(MAX(0,MIN(('📋 سجل الأصول'!H209-IF('📋 سجل الأصول'!I209="",0,'📋 سجل الأصول'!I209)),('📋 سجل الأصول'!H209-IF('📋 سجل الأصول'!I209="",0,'📋 سجل الأصول'!I209))*'📋 سجل الأصول'!J209/365*MAX(0,MIN(EOMONTH(DATE(2026,2,1),0),IF('📋 سجل الأصول'!M209="",DATE(9999,12,31),'📋 سجل الأصول'!M209))-'📋 سجل الأصول'!G209+1))-MIN(('📋 سجل الأصول'!H209-IF('📋 سجل الأصول'!I209="",0,'📋 سجل الأصول'!I209)),('📋 سجل الأصول'!H209-IF('📋 سجل الأصول'!I209="",0,'📋 سجل الأصول'!I209))*'📋 سجل الأصول'!J209/365*MAX(0,MIN(EOMONTH(DATE(2026,2,1),-1),IF('📋 سجل الأصول'!M209="",DATE(9999,12,31),'📋 سجل الأصول'!M209))-'📋 سجل الأصول'!G209+1))),0))</f>
        <v/>
      </c>
      <c r="I209" s="25" t="str">
        <f>IF('📋 سجل الأصول'!C209="","",IFERROR(MAX(0,MIN(('📋 سجل الأصول'!H209-IF('📋 سجل الأصول'!I209="",0,'📋 سجل الأصول'!I209)),('📋 سجل الأصول'!H209-IF('📋 سجل الأصول'!I209="",0,'📋 سجل الأصول'!I209))*'📋 سجل الأصول'!J209/365*MAX(0,MIN(EOMONTH(DATE(2026,3,1),0),IF('📋 سجل الأصول'!M209="",DATE(9999,12,31),'📋 سجل الأصول'!M209))-'📋 سجل الأصول'!G209+1))-MIN(('📋 سجل الأصول'!H209-IF('📋 سجل الأصول'!I209="",0,'📋 سجل الأصول'!I209)),('📋 سجل الأصول'!H209-IF('📋 سجل الأصول'!I209="",0,'📋 سجل الأصول'!I209))*'📋 سجل الأصول'!J209/365*MAX(0,MIN(EOMONTH(DATE(2026,3,1),-1),IF('📋 سجل الأصول'!M209="",DATE(9999,12,31),'📋 سجل الأصول'!M209))-'📋 سجل الأصول'!G209+1))),0))</f>
        <v/>
      </c>
      <c r="J209" s="25" t="str">
        <f>IF('📋 سجل الأصول'!C209="","",IFERROR(MAX(0,MIN(('📋 سجل الأصول'!H209-IF('📋 سجل الأصول'!I209="",0,'📋 سجل الأصول'!I209)),('📋 سجل الأصول'!H209-IF('📋 سجل الأصول'!I209="",0,'📋 سجل الأصول'!I209))*'📋 سجل الأصول'!J209/365*MAX(0,MIN(EOMONTH(DATE(2026,4,1),0),IF('📋 سجل الأصول'!M209="",DATE(9999,12,31),'📋 سجل الأصول'!M209))-'📋 سجل الأصول'!G209+1))-MIN(('📋 سجل الأصول'!H209-IF('📋 سجل الأصول'!I209="",0,'📋 سجل الأصول'!I209)),('📋 سجل الأصول'!H209-IF('📋 سجل الأصول'!I209="",0,'📋 سجل الأصول'!I209))*'📋 سجل الأصول'!J209/365*MAX(0,MIN(EOMONTH(DATE(2026,4,1),-1),IF('📋 سجل الأصول'!M209="",DATE(9999,12,31),'📋 سجل الأصول'!M209))-'📋 سجل الأصول'!G209+1))),0))</f>
        <v/>
      </c>
      <c r="K209" s="25" t="str">
        <f>IF('📋 سجل الأصول'!C209="","",IFERROR(MAX(0,MIN(('📋 سجل الأصول'!H209-IF('📋 سجل الأصول'!I209="",0,'📋 سجل الأصول'!I209)),('📋 سجل الأصول'!H209-IF('📋 سجل الأصول'!I209="",0,'📋 سجل الأصول'!I209))*'📋 سجل الأصول'!J209/365*MAX(0,MIN(EOMONTH(DATE(2026,5,1),0),IF('📋 سجل الأصول'!M209="",DATE(9999,12,31),'📋 سجل الأصول'!M209))-'📋 سجل الأصول'!G209+1))-MIN(('📋 سجل الأصول'!H209-IF('📋 سجل الأصول'!I209="",0,'📋 سجل الأصول'!I209)),('📋 سجل الأصول'!H209-IF('📋 سجل الأصول'!I209="",0,'📋 سجل الأصول'!I209))*'📋 سجل الأصول'!J209/365*MAX(0,MIN(EOMONTH(DATE(2026,5,1),-1),IF('📋 سجل الأصول'!M209="",DATE(9999,12,31),'📋 سجل الأصول'!M209))-'📋 سجل الأصول'!G209+1))),0))</f>
        <v/>
      </c>
      <c r="L209" s="25" t="str">
        <f>IF('📋 سجل الأصول'!C209="","",IFERROR(MAX(0,MIN(('📋 سجل الأصول'!H209-IF('📋 سجل الأصول'!I209="",0,'📋 سجل الأصول'!I209)),('📋 سجل الأصول'!H209-IF('📋 سجل الأصول'!I209="",0,'📋 سجل الأصول'!I209))*'📋 سجل الأصول'!J209/365*MAX(0,MIN(EOMONTH(DATE(2026,6,1),0),IF('📋 سجل الأصول'!M209="",DATE(9999,12,31),'📋 سجل الأصول'!M209))-'📋 سجل الأصول'!G209+1))-MIN(('📋 سجل الأصول'!H209-IF('📋 سجل الأصول'!I209="",0,'📋 سجل الأصول'!I209)),('📋 سجل الأصول'!H209-IF('📋 سجل الأصول'!I209="",0,'📋 سجل الأصول'!I209))*'📋 سجل الأصول'!J209/365*MAX(0,MIN(EOMONTH(DATE(2026,6,1),-1),IF('📋 سجل الأصول'!M209="",DATE(9999,12,31),'📋 سجل الأصول'!M209))-'📋 سجل الأصول'!G209+1))),0))</f>
        <v/>
      </c>
      <c r="M209" s="25" t="str">
        <f>IF('📋 سجل الأصول'!C209="","",IFERROR(MAX(0,MIN(('📋 سجل الأصول'!H209-IF('📋 سجل الأصول'!I209="",0,'📋 سجل الأصول'!I209)),('📋 سجل الأصول'!H209-IF('📋 سجل الأصول'!I209="",0,'📋 سجل الأصول'!I209))*'📋 سجل الأصول'!J209/365*MAX(0,MIN(EOMONTH(DATE(2026,7,1),0),IF('📋 سجل الأصول'!M209="",DATE(9999,12,31),'📋 سجل الأصول'!M209))-'📋 سجل الأصول'!G209+1))-MIN(('📋 سجل الأصول'!H209-IF('📋 سجل الأصول'!I209="",0,'📋 سجل الأصول'!I209)),('📋 سجل الأصول'!H209-IF('📋 سجل الأصول'!I209="",0,'📋 سجل الأصول'!I209))*'📋 سجل الأصول'!J209/365*MAX(0,MIN(EOMONTH(DATE(2026,7,1),-1),IF('📋 سجل الأصول'!M209="",DATE(9999,12,31),'📋 سجل الأصول'!M209))-'📋 سجل الأصول'!G209+1))),0))</f>
        <v/>
      </c>
      <c r="N209" s="25" t="str">
        <f>IF('📋 سجل الأصول'!C209="","",IFERROR(MAX(0,MIN(('📋 سجل الأصول'!H209-IF('📋 سجل الأصول'!I209="",0,'📋 سجل الأصول'!I209)),('📋 سجل الأصول'!H209-IF('📋 سجل الأصول'!I209="",0,'📋 سجل الأصول'!I209))*'📋 سجل الأصول'!J209/365*MAX(0,MIN(EOMONTH(DATE(2026,8,1),0),IF('📋 سجل الأصول'!M209="",DATE(9999,12,31),'📋 سجل الأصول'!M209))-'📋 سجل الأصول'!G209+1))-MIN(('📋 سجل الأصول'!H209-IF('📋 سجل الأصول'!I209="",0,'📋 سجل الأصول'!I209)),('📋 سجل الأصول'!H209-IF('📋 سجل الأصول'!I209="",0,'📋 سجل الأصول'!I209))*'📋 سجل الأصول'!J209/365*MAX(0,MIN(EOMONTH(DATE(2026,8,1),-1),IF('📋 سجل الأصول'!M209="",DATE(9999,12,31),'📋 سجل الأصول'!M209))-'📋 سجل الأصول'!G209+1))),0))</f>
        <v/>
      </c>
      <c r="O209" s="25" t="str">
        <f>IF('📋 سجل الأصول'!C209="","",IFERROR(MAX(0,MIN(('📋 سجل الأصول'!H209-IF('📋 سجل الأصول'!I209="",0,'📋 سجل الأصول'!I209)),('📋 سجل الأصول'!H209-IF('📋 سجل الأصول'!I209="",0,'📋 سجل الأصول'!I209))*'📋 سجل الأصول'!J209/365*MAX(0,MIN(EOMONTH(DATE(2026,9,1),0),IF('📋 سجل الأصول'!M209="",DATE(9999,12,31),'📋 سجل الأصول'!M209))-'📋 سجل الأصول'!G209+1))-MIN(('📋 سجل الأصول'!H209-IF('📋 سجل الأصول'!I209="",0,'📋 سجل الأصول'!I209)),('📋 سجل الأصول'!H209-IF('📋 سجل الأصول'!I209="",0,'📋 سجل الأصول'!I209))*'📋 سجل الأصول'!J209/365*MAX(0,MIN(EOMONTH(DATE(2026,9,1),-1),IF('📋 سجل الأصول'!M209="",DATE(9999,12,31),'📋 سجل الأصول'!M209))-'📋 سجل الأصول'!G209+1))),0))</f>
        <v/>
      </c>
      <c r="P209" s="25" t="str">
        <f>IF('📋 سجل الأصول'!C209="","",IFERROR(MAX(0,MIN(('📋 سجل الأصول'!H209-IF('📋 سجل الأصول'!I209="",0,'📋 سجل الأصول'!I209)),('📋 سجل الأصول'!H209-IF('📋 سجل الأصول'!I209="",0,'📋 سجل الأصول'!I209))*'📋 سجل الأصول'!J209/365*MAX(0,MIN(EOMONTH(DATE(2026,10,1),0),IF('📋 سجل الأصول'!M209="",DATE(9999,12,31),'📋 سجل الأصول'!M209))-'📋 سجل الأصول'!G209+1))-MIN(('📋 سجل الأصول'!H209-IF('📋 سجل الأصول'!I209="",0,'📋 سجل الأصول'!I209)),('📋 سجل الأصول'!H209-IF('📋 سجل الأصول'!I209="",0,'📋 سجل الأصول'!I209))*'📋 سجل الأصول'!J209/365*MAX(0,MIN(EOMONTH(DATE(2026,10,1),-1),IF('📋 سجل الأصول'!M209="",DATE(9999,12,31),'📋 سجل الأصول'!M209))-'📋 سجل الأصول'!G209+1))),0))</f>
        <v/>
      </c>
      <c r="Q209" s="25" t="str">
        <f>IF('📋 سجل الأصول'!C209="","",IFERROR(MAX(0,MIN(('📋 سجل الأصول'!H209-IF('📋 سجل الأصول'!I209="",0,'📋 سجل الأصول'!I209)),('📋 سجل الأصول'!H209-IF('📋 سجل الأصول'!I209="",0,'📋 سجل الأصول'!I209))*'📋 سجل الأصول'!J209/365*MAX(0,MIN(EOMONTH(DATE(2026,11,1),0),IF('📋 سجل الأصول'!M209="",DATE(9999,12,31),'📋 سجل الأصول'!M209))-'📋 سجل الأصول'!G209+1))-MIN(('📋 سجل الأصول'!H209-IF('📋 سجل الأصول'!I209="",0,'📋 سجل الأصول'!I209)),('📋 سجل الأصول'!H209-IF('📋 سجل الأصول'!I209="",0,'📋 سجل الأصول'!I209))*'📋 سجل الأصول'!J209/365*MAX(0,MIN(EOMONTH(DATE(2026,11,1),-1),IF('📋 سجل الأصول'!M209="",DATE(9999,12,31),'📋 سجل الأصول'!M209))-'📋 سجل الأصول'!G209+1))),0))</f>
        <v/>
      </c>
      <c r="R209" s="25" t="str">
        <f>IF('📋 سجل الأصول'!C209="","",IFERROR(MAX(0,MIN(('📋 سجل الأصول'!H209-IF('📋 سجل الأصول'!I209="",0,'📋 سجل الأصول'!I209)),('📋 سجل الأصول'!H209-IF('📋 سجل الأصول'!I209="",0,'📋 سجل الأصول'!I209))*'📋 سجل الأصول'!J209/365*MAX(0,MIN(EOMONTH(DATE(2026,12,1),0),IF('📋 سجل الأصول'!M209="",DATE(9999,12,31),'📋 سجل الأصول'!M209))-'📋 سجل الأصول'!G209+1))-MIN(('📋 سجل الأصول'!H209-IF('📋 سجل الأصول'!I209="",0,'📋 سجل الأصول'!I209)),('📋 سجل الأصول'!H209-IF('📋 سجل الأصول'!I209="",0,'📋 سجل الأصول'!I209))*'📋 سجل الأصول'!J209/365*MAX(0,MIN(EOMONTH(DATE(2026,12,1),-1),IF('📋 سجل الأصول'!M209="",DATE(9999,12,31),'📋 سجل الأصول'!M209))-'📋 سجل الأصول'!G209+1))),0))</f>
        <v/>
      </c>
    </row>
    <row r="210" spans="1:18" ht="24.75" customHeight="1" x14ac:dyDescent="0.25">
      <c r="A210" s="26" t="str">
        <f>IF('📋 سجل الأصول'!C210="","",'📋 سجل الأصول'!A210)</f>
        <v/>
      </c>
      <c r="B210" s="26" t="str">
        <f>IF('📋 سجل الأصول'!C210="","",'📋 سجل الأصول'!B210)</f>
        <v/>
      </c>
      <c r="C210" s="38" t="str">
        <f>IF('📋 سجل الأصول'!C210="","",'📋 سجل الأصول'!C210)</f>
        <v/>
      </c>
      <c r="D210" s="26" t="str">
        <f>IF('📋 سجل الأصول'!C210="","",'📋 سجل الأصول'!E210)</f>
        <v/>
      </c>
      <c r="E210" s="39" t="str">
        <f>IF('📋 سجل الأصول'!C210="","",'📋 سجل الأصول'!G210)</f>
        <v/>
      </c>
      <c r="F210" s="33" t="str">
        <f>IF('📋 سجل الأصول'!C210="","",'📋 سجل الأصول'!H210)</f>
        <v/>
      </c>
      <c r="G210" s="33" t="str">
        <f>IF('📋 سجل الأصول'!C210="","",IFERROR(MAX(0,MIN(('📋 سجل الأصول'!H210-IF('📋 سجل الأصول'!I210="",0,'📋 سجل الأصول'!I210)),('📋 سجل الأصول'!H210-IF('📋 سجل الأصول'!I210="",0,'📋 سجل الأصول'!I210))*'📋 سجل الأصول'!J210/365*MAX(0,MIN(EOMONTH(DATE(2026,1,1),0),IF('📋 سجل الأصول'!M210="",DATE(9999,12,31),'📋 سجل الأصول'!M210))-'📋 سجل الأصول'!G210+1))-MIN(('📋 سجل الأصول'!H210-IF('📋 سجل الأصول'!I210="",0,'📋 سجل الأصول'!I210)),('📋 سجل الأصول'!H210-IF('📋 سجل الأصول'!I210="",0,'📋 سجل الأصول'!I210))*'📋 سجل الأصول'!J210/365*MAX(0,MIN(EOMONTH(DATE(2026,1,1),-1),IF('📋 سجل الأصول'!M210="",DATE(9999,12,31),'📋 سجل الأصول'!M210))-'📋 سجل الأصول'!G210+1))),0))</f>
        <v/>
      </c>
      <c r="H210" s="33" t="str">
        <f>IF('📋 سجل الأصول'!C210="","",IFERROR(MAX(0,MIN(('📋 سجل الأصول'!H210-IF('📋 سجل الأصول'!I210="",0,'📋 سجل الأصول'!I210)),('📋 سجل الأصول'!H210-IF('📋 سجل الأصول'!I210="",0,'📋 سجل الأصول'!I210))*'📋 سجل الأصول'!J210/365*MAX(0,MIN(EOMONTH(DATE(2026,2,1),0),IF('📋 سجل الأصول'!M210="",DATE(9999,12,31),'📋 سجل الأصول'!M210))-'📋 سجل الأصول'!G210+1))-MIN(('📋 سجل الأصول'!H210-IF('📋 سجل الأصول'!I210="",0,'📋 سجل الأصول'!I210)),('📋 سجل الأصول'!H210-IF('📋 سجل الأصول'!I210="",0,'📋 سجل الأصول'!I210))*'📋 سجل الأصول'!J210/365*MAX(0,MIN(EOMONTH(DATE(2026,2,1),-1),IF('📋 سجل الأصول'!M210="",DATE(9999,12,31),'📋 سجل الأصول'!M210))-'📋 سجل الأصول'!G210+1))),0))</f>
        <v/>
      </c>
      <c r="I210" s="33" t="str">
        <f>IF('📋 سجل الأصول'!C210="","",IFERROR(MAX(0,MIN(('📋 سجل الأصول'!H210-IF('📋 سجل الأصول'!I210="",0,'📋 سجل الأصول'!I210)),('📋 سجل الأصول'!H210-IF('📋 سجل الأصول'!I210="",0,'📋 سجل الأصول'!I210))*'📋 سجل الأصول'!J210/365*MAX(0,MIN(EOMONTH(DATE(2026,3,1),0),IF('📋 سجل الأصول'!M210="",DATE(9999,12,31),'📋 سجل الأصول'!M210))-'📋 سجل الأصول'!G210+1))-MIN(('📋 سجل الأصول'!H210-IF('📋 سجل الأصول'!I210="",0,'📋 سجل الأصول'!I210)),('📋 سجل الأصول'!H210-IF('📋 سجل الأصول'!I210="",0,'📋 سجل الأصول'!I210))*'📋 سجل الأصول'!J210/365*MAX(0,MIN(EOMONTH(DATE(2026,3,1),-1),IF('📋 سجل الأصول'!M210="",DATE(9999,12,31),'📋 سجل الأصول'!M210))-'📋 سجل الأصول'!G210+1))),0))</f>
        <v/>
      </c>
      <c r="J210" s="33" t="str">
        <f>IF('📋 سجل الأصول'!C210="","",IFERROR(MAX(0,MIN(('📋 سجل الأصول'!H210-IF('📋 سجل الأصول'!I210="",0,'📋 سجل الأصول'!I210)),('📋 سجل الأصول'!H210-IF('📋 سجل الأصول'!I210="",0,'📋 سجل الأصول'!I210))*'📋 سجل الأصول'!J210/365*MAX(0,MIN(EOMONTH(DATE(2026,4,1),0),IF('📋 سجل الأصول'!M210="",DATE(9999,12,31),'📋 سجل الأصول'!M210))-'📋 سجل الأصول'!G210+1))-MIN(('📋 سجل الأصول'!H210-IF('📋 سجل الأصول'!I210="",0,'📋 سجل الأصول'!I210)),('📋 سجل الأصول'!H210-IF('📋 سجل الأصول'!I210="",0,'📋 سجل الأصول'!I210))*'📋 سجل الأصول'!J210/365*MAX(0,MIN(EOMONTH(DATE(2026,4,1),-1),IF('📋 سجل الأصول'!M210="",DATE(9999,12,31),'📋 سجل الأصول'!M210))-'📋 سجل الأصول'!G210+1))),0))</f>
        <v/>
      </c>
      <c r="K210" s="33" t="str">
        <f>IF('📋 سجل الأصول'!C210="","",IFERROR(MAX(0,MIN(('📋 سجل الأصول'!H210-IF('📋 سجل الأصول'!I210="",0,'📋 سجل الأصول'!I210)),('📋 سجل الأصول'!H210-IF('📋 سجل الأصول'!I210="",0,'📋 سجل الأصول'!I210))*'📋 سجل الأصول'!J210/365*MAX(0,MIN(EOMONTH(DATE(2026,5,1),0),IF('📋 سجل الأصول'!M210="",DATE(9999,12,31),'📋 سجل الأصول'!M210))-'📋 سجل الأصول'!G210+1))-MIN(('📋 سجل الأصول'!H210-IF('📋 سجل الأصول'!I210="",0,'📋 سجل الأصول'!I210)),('📋 سجل الأصول'!H210-IF('📋 سجل الأصول'!I210="",0,'📋 سجل الأصول'!I210))*'📋 سجل الأصول'!J210/365*MAX(0,MIN(EOMONTH(DATE(2026,5,1),-1),IF('📋 سجل الأصول'!M210="",DATE(9999,12,31),'📋 سجل الأصول'!M210))-'📋 سجل الأصول'!G210+1))),0))</f>
        <v/>
      </c>
      <c r="L210" s="33" t="str">
        <f>IF('📋 سجل الأصول'!C210="","",IFERROR(MAX(0,MIN(('📋 سجل الأصول'!H210-IF('📋 سجل الأصول'!I210="",0,'📋 سجل الأصول'!I210)),('📋 سجل الأصول'!H210-IF('📋 سجل الأصول'!I210="",0,'📋 سجل الأصول'!I210))*'📋 سجل الأصول'!J210/365*MAX(0,MIN(EOMONTH(DATE(2026,6,1),0),IF('📋 سجل الأصول'!M210="",DATE(9999,12,31),'📋 سجل الأصول'!M210))-'📋 سجل الأصول'!G210+1))-MIN(('📋 سجل الأصول'!H210-IF('📋 سجل الأصول'!I210="",0,'📋 سجل الأصول'!I210)),('📋 سجل الأصول'!H210-IF('📋 سجل الأصول'!I210="",0,'📋 سجل الأصول'!I210))*'📋 سجل الأصول'!J210/365*MAX(0,MIN(EOMONTH(DATE(2026,6,1),-1),IF('📋 سجل الأصول'!M210="",DATE(9999,12,31),'📋 سجل الأصول'!M210))-'📋 سجل الأصول'!G210+1))),0))</f>
        <v/>
      </c>
      <c r="M210" s="33" t="str">
        <f>IF('📋 سجل الأصول'!C210="","",IFERROR(MAX(0,MIN(('📋 سجل الأصول'!H210-IF('📋 سجل الأصول'!I210="",0,'📋 سجل الأصول'!I210)),('📋 سجل الأصول'!H210-IF('📋 سجل الأصول'!I210="",0,'📋 سجل الأصول'!I210))*'📋 سجل الأصول'!J210/365*MAX(0,MIN(EOMONTH(DATE(2026,7,1),0),IF('📋 سجل الأصول'!M210="",DATE(9999,12,31),'📋 سجل الأصول'!M210))-'📋 سجل الأصول'!G210+1))-MIN(('📋 سجل الأصول'!H210-IF('📋 سجل الأصول'!I210="",0,'📋 سجل الأصول'!I210)),('📋 سجل الأصول'!H210-IF('📋 سجل الأصول'!I210="",0,'📋 سجل الأصول'!I210))*'📋 سجل الأصول'!J210/365*MAX(0,MIN(EOMONTH(DATE(2026,7,1),-1),IF('📋 سجل الأصول'!M210="",DATE(9999,12,31),'📋 سجل الأصول'!M210))-'📋 سجل الأصول'!G210+1))),0))</f>
        <v/>
      </c>
      <c r="N210" s="33" t="str">
        <f>IF('📋 سجل الأصول'!C210="","",IFERROR(MAX(0,MIN(('📋 سجل الأصول'!H210-IF('📋 سجل الأصول'!I210="",0,'📋 سجل الأصول'!I210)),('📋 سجل الأصول'!H210-IF('📋 سجل الأصول'!I210="",0,'📋 سجل الأصول'!I210))*'📋 سجل الأصول'!J210/365*MAX(0,MIN(EOMONTH(DATE(2026,8,1),0),IF('📋 سجل الأصول'!M210="",DATE(9999,12,31),'📋 سجل الأصول'!M210))-'📋 سجل الأصول'!G210+1))-MIN(('📋 سجل الأصول'!H210-IF('📋 سجل الأصول'!I210="",0,'📋 سجل الأصول'!I210)),('📋 سجل الأصول'!H210-IF('📋 سجل الأصول'!I210="",0,'📋 سجل الأصول'!I210))*'📋 سجل الأصول'!J210/365*MAX(0,MIN(EOMONTH(DATE(2026,8,1),-1),IF('📋 سجل الأصول'!M210="",DATE(9999,12,31),'📋 سجل الأصول'!M210))-'📋 سجل الأصول'!G210+1))),0))</f>
        <v/>
      </c>
      <c r="O210" s="33" t="str">
        <f>IF('📋 سجل الأصول'!C210="","",IFERROR(MAX(0,MIN(('📋 سجل الأصول'!H210-IF('📋 سجل الأصول'!I210="",0,'📋 سجل الأصول'!I210)),('📋 سجل الأصول'!H210-IF('📋 سجل الأصول'!I210="",0,'📋 سجل الأصول'!I210))*'📋 سجل الأصول'!J210/365*MAX(0,MIN(EOMONTH(DATE(2026,9,1),0),IF('📋 سجل الأصول'!M210="",DATE(9999,12,31),'📋 سجل الأصول'!M210))-'📋 سجل الأصول'!G210+1))-MIN(('📋 سجل الأصول'!H210-IF('📋 سجل الأصول'!I210="",0,'📋 سجل الأصول'!I210)),('📋 سجل الأصول'!H210-IF('📋 سجل الأصول'!I210="",0,'📋 سجل الأصول'!I210))*'📋 سجل الأصول'!J210/365*MAX(0,MIN(EOMONTH(DATE(2026,9,1),-1),IF('📋 سجل الأصول'!M210="",DATE(9999,12,31),'📋 سجل الأصول'!M210))-'📋 سجل الأصول'!G210+1))),0))</f>
        <v/>
      </c>
      <c r="P210" s="33" t="str">
        <f>IF('📋 سجل الأصول'!C210="","",IFERROR(MAX(0,MIN(('📋 سجل الأصول'!H210-IF('📋 سجل الأصول'!I210="",0,'📋 سجل الأصول'!I210)),('📋 سجل الأصول'!H210-IF('📋 سجل الأصول'!I210="",0,'📋 سجل الأصول'!I210))*'📋 سجل الأصول'!J210/365*MAX(0,MIN(EOMONTH(DATE(2026,10,1),0),IF('📋 سجل الأصول'!M210="",DATE(9999,12,31),'📋 سجل الأصول'!M210))-'📋 سجل الأصول'!G210+1))-MIN(('📋 سجل الأصول'!H210-IF('📋 سجل الأصول'!I210="",0,'📋 سجل الأصول'!I210)),('📋 سجل الأصول'!H210-IF('📋 سجل الأصول'!I210="",0,'📋 سجل الأصول'!I210))*'📋 سجل الأصول'!J210/365*MAX(0,MIN(EOMONTH(DATE(2026,10,1),-1),IF('📋 سجل الأصول'!M210="",DATE(9999,12,31),'📋 سجل الأصول'!M210))-'📋 سجل الأصول'!G210+1))),0))</f>
        <v/>
      </c>
      <c r="Q210" s="33" t="str">
        <f>IF('📋 سجل الأصول'!C210="","",IFERROR(MAX(0,MIN(('📋 سجل الأصول'!H210-IF('📋 سجل الأصول'!I210="",0,'📋 سجل الأصول'!I210)),('📋 سجل الأصول'!H210-IF('📋 سجل الأصول'!I210="",0,'📋 سجل الأصول'!I210))*'📋 سجل الأصول'!J210/365*MAX(0,MIN(EOMONTH(DATE(2026,11,1),0),IF('📋 سجل الأصول'!M210="",DATE(9999,12,31),'📋 سجل الأصول'!M210))-'📋 سجل الأصول'!G210+1))-MIN(('📋 سجل الأصول'!H210-IF('📋 سجل الأصول'!I210="",0,'📋 سجل الأصول'!I210)),('📋 سجل الأصول'!H210-IF('📋 سجل الأصول'!I210="",0,'📋 سجل الأصول'!I210))*'📋 سجل الأصول'!J210/365*MAX(0,MIN(EOMONTH(DATE(2026,11,1),-1),IF('📋 سجل الأصول'!M210="",DATE(9999,12,31),'📋 سجل الأصول'!M210))-'📋 سجل الأصول'!G210+1))),0))</f>
        <v/>
      </c>
      <c r="R210" s="33" t="str">
        <f>IF('📋 سجل الأصول'!C210="","",IFERROR(MAX(0,MIN(('📋 سجل الأصول'!H210-IF('📋 سجل الأصول'!I210="",0,'📋 سجل الأصول'!I210)),('📋 سجل الأصول'!H210-IF('📋 سجل الأصول'!I210="",0,'📋 سجل الأصول'!I210))*'📋 سجل الأصول'!J210/365*MAX(0,MIN(EOMONTH(DATE(2026,12,1),0),IF('📋 سجل الأصول'!M210="",DATE(9999,12,31),'📋 سجل الأصول'!M210))-'📋 سجل الأصول'!G210+1))-MIN(('📋 سجل الأصول'!H210-IF('📋 سجل الأصول'!I210="",0,'📋 سجل الأصول'!I210)),('📋 سجل الأصول'!H210-IF('📋 سجل الأصول'!I210="",0,'📋 سجل الأصول'!I210))*'📋 سجل الأصول'!J210/365*MAX(0,MIN(EOMONTH(DATE(2026,12,1),-1),IF('📋 سجل الأصول'!M210="",DATE(9999,12,31),'📋 سجل الأصول'!M210))-'📋 سجل الأصول'!G210+1))),0))</f>
        <v/>
      </c>
    </row>
    <row r="211" spans="1:18" ht="24.75" customHeight="1" x14ac:dyDescent="0.25">
      <c r="A211" s="18" t="str">
        <f>IF('📋 سجل الأصول'!C211="","",'📋 سجل الأصول'!A211)</f>
        <v/>
      </c>
      <c r="B211" s="18" t="str">
        <f>IF('📋 سجل الأصول'!C211="","",'📋 سجل الأصول'!B211)</f>
        <v/>
      </c>
      <c r="C211" s="36" t="str">
        <f>IF('📋 سجل الأصول'!C211="","",'📋 سجل الأصول'!C211)</f>
        <v/>
      </c>
      <c r="D211" s="18" t="str">
        <f>IF('📋 سجل الأصول'!C211="","",'📋 سجل الأصول'!E211)</f>
        <v/>
      </c>
      <c r="E211" s="37" t="str">
        <f>IF('📋 سجل الأصول'!C211="","",'📋 سجل الأصول'!G211)</f>
        <v/>
      </c>
      <c r="F211" s="25" t="str">
        <f>IF('📋 سجل الأصول'!C211="","",'📋 سجل الأصول'!H211)</f>
        <v/>
      </c>
      <c r="G211" s="25" t="str">
        <f>IF('📋 سجل الأصول'!C211="","",IFERROR(MAX(0,MIN(('📋 سجل الأصول'!H211-IF('📋 سجل الأصول'!I211="",0,'📋 سجل الأصول'!I211)),('📋 سجل الأصول'!H211-IF('📋 سجل الأصول'!I211="",0,'📋 سجل الأصول'!I211))*'📋 سجل الأصول'!J211/365*MAX(0,MIN(EOMONTH(DATE(2026,1,1),0),IF('📋 سجل الأصول'!M211="",DATE(9999,12,31),'📋 سجل الأصول'!M211))-'📋 سجل الأصول'!G211+1))-MIN(('📋 سجل الأصول'!H211-IF('📋 سجل الأصول'!I211="",0,'📋 سجل الأصول'!I211)),('📋 سجل الأصول'!H211-IF('📋 سجل الأصول'!I211="",0,'📋 سجل الأصول'!I211))*'📋 سجل الأصول'!J211/365*MAX(0,MIN(EOMONTH(DATE(2026,1,1),-1),IF('📋 سجل الأصول'!M211="",DATE(9999,12,31),'📋 سجل الأصول'!M211))-'📋 سجل الأصول'!G211+1))),0))</f>
        <v/>
      </c>
      <c r="H211" s="25" t="str">
        <f>IF('📋 سجل الأصول'!C211="","",IFERROR(MAX(0,MIN(('📋 سجل الأصول'!H211-IF('📋 سجل الأصول'!I211="",0,'📋 سجل الأصول'!I211)),('📋 سجل الأصول'!H211-IF('📋 سجل الأصول'!I211="",0,'📋 سجل الأصول'!I211))*'📋 سجل الأصول'!J211/365*MAX(0,MIN(EOMONTH(DATE(2026,2,1),0),IF('📋 سجل الأصول'!M211="",DATE(9999,12,31),'📋 سجل الأصول'!M211))-'📋 سجل الأصول'!G211+1))-MIN(('📋 سجل الأصول'!H211-IF('📋 سجل الأصول'!I211="",0,'📋 سجل الأصول'!I211)),('📋 سجل الأصول'!H211-IF('📋 سجل الأصول'!I211="",0,'📋 سجل الأصول'!I211))*'📋 سجل الأصول'!J211/365*MAX(0,MIN(EOMONTH(DATE(2026,2,1),-1),IF('📋 سجل الأصول'!M211="",DATE(9999,12,31),'📋 سجل الأصول'!M211))-'📋 سجل الأصول'!G211+1))),0))</f>
        <v/>
      </c>
      <c r="I211" s="25" t="str">
        <f>IF('📋 سجل الأصول'!C211="","",IFERROR(MAX(0,MIN(('📋 سجل الأصول'!H211-IF('📋 سجل الأصول'!I211="",0,'📋 سجل الأصول'!I211)),('📋 سجل الأصول'!H211-IF('📋 سجل الأصول'!I211="",0,'📋 سجل الأصول'!I211))*'📋 سجل الأصول'!J211/365*MAX(0,MIN(EOMONTH(DATE(2026,3,1),0),IF('📋 سجل الأصول'!M211="",DATE(9999,12,31),'📋 سجل الأصول'!M211))-'📋 سجل الأصول'!G211+1))-MIN(('📋 سجل الأصول'!H211-IF('📋 سجل الأصول'!I211="",0,'📋 سجل الأصول'!I211)),('📋 سجل الأصول'!H211-IF('📋 سجل الأصول'!I211="",0,'📋 سجل الأصول'!I211))*'📋 سجل الأصول'!J211/365*MAX(0,MIN(EOMONTH(DATE(2026,3,1),-1),IF('📋 سجل الأصول'!M211="",DATE(9999,12,31),'📋 سجل الأصول'!M211))-'📋 سجل الأصول'!G211+1))),0))</f>
        <v/>
      </c>
      <c r="J211" s="25" t="str">
        <f>IF('📋 سجل الأصول'!C211="","",IFERROR(MAX(0,MIN(('📋 سجل الأصول'!H211-IF('📋 سجل الأصول'!I211="",0,'📋 سجل الأصول'!I211)),('📋 سجل الأصول'!H211-IF('📋 سجل الأصول'!I211="",0,'📋 سجل الأصول'!I211))*'📋 سجل الأصول'!J211/365*MAX(0,MIN(EOMONTH(DATE(2026,4,1),0),IF('📋 سجل الأصول'!M211="",DATE(9999,12,31),'📋 سجل الأصول'!M211))-'📋 سجل الأصول'!G211+1))-MIN(('📋 سجل الأصول'!H211-IF('📋 سجل الأصول'!I211="",0,'📋 سجل الأصول'!I211)),('📋 سجل الأصول'!H211-IF('📋 سجل الأصول'!I211="",0,'📋 سجل الأصول'!I211))*'📋 سجل الأصول'!J211/365*MAX(0,MIN(EOMONTH(DATE(2026,4,1),-1),IF('📋 سجل الأصول'!M211="",DATE(9999,12,31),'📋 سجل الأصول'!M211))-'📋 سجل الأصول'!G211+1))),0))</f>
        <v/>
      </c>
      <c r="K211" s="25" t="str">
        <f>IF('📋 سجل الأصول'!C211="","",IFERROR(MAX(0,MIN(('📋 سجل الأصول'!H211-IF('📋 سجل الأصول'!I211="",0,'📋 سجل الأصول'!I211)),('📋 سجل الأصول'!H211-IF('📋 سجل الأصول'!I211="",0,'📋 سجل الأصول'!I211))*'📋 سجل الأصول'!J211/365*MAX(0,MIN(EOMONTH(DATE(2026,5,1),0),IF('📋 سجل الأصول'!M211="",DATE(9999,12,31),'📋 سجل الأصول'!M211))-'📋 سجل الأصول'!G211+1))-MIN(('📋 سجل الأصول'!H211-IF('📋 سجل الأصول'!I211="",0,'📋 سجل الأصول'!I211)),('📋 سجل الأصول'!H211-IF('📋 سجل الأصول'!I211="",0,'📋 سجل الأصول'!I211))*'📋 سجل الأصول'!J211/365*MAX(0,MIN(EOMONTH(DATE(2026,5,1),-1),IF('📋 سجل الأصول'!M211="",DATE(9999,12,31),'📋 سجل الأصول'!M211))-'📋 سجل الأصول'!G211+1))),0))</f>
        <v/>
      </c>
      <c r="L211" s="25" t="str">
        <f>IF('📋 سجل الأصول'!C211="","",IFERROR(MAX(0,MIN(('📋 سجل الأصول'!H211-IF('📋 سجل الأصول'!I211="",0,'📋 سجل الأصول'!I211)),('📋 سجل الأصول'!H211-IF('📋 سجل الأصول'!I211="",0,'📋 سجل الأصول'!I211))*'📋 سجل الأصول'!J211/365*MAX(0,MIN(EOMONTH(DATE(2026,6,1),0),IF('📋 سجل الأصول'!M211="",DATE(9999,12,31),'📋 سجل الأصول'!M211))-'📋 سجل الأصول'!G211+1))-MIN(('📋 سجل الأصول'!H211-IF('📋 سجل الأصول'!I211="",0,'📋 سجل الأصول'!I211)),('📋 سجل الأصول'!H211-IF('📋 سجل الأصول'!I211="",0,'📋 سجل الأصول'!I211))*'📋 سجل الأصول'!J211/365*MAX(0,MIN(EOMONTH(DATE(2026,6,1),-1),IF('📋 سجل الأصول'!M211="",DATE(9999,12,31),'📋 سجل الأصول'!M211))-'📋 سجل الأصول'!G211+1))),0))</f>
        <v/>
      </c>
      <c r="M211" s="25" t="str">
        <f>IF('📋 سجل الأصول'!C211="","",IFERROR(MAX(0,MIN(('📋 سجل الأصول'!H211-IF('📋 سجل الأصول'!I211="",0,'📋 سجل الأصول'!I211)),('📋 سجل الأصول'!H211-IF('📋 سجل الأصول'!I211="",0,'📋 سجل الأصول'!I211))*'📋 سجل الأصول'!J211/365*MAX(0,MIN(EOMONTH(DATE(2026,7,1),0),IF('📋 سجل الأصول'!M211="",DATE(9999,12,31),'📋 سجل الأصول'!M211))-'📋 سجل الأصول'!G211+1))-MIN(('📋 سجل الأصول'!H211-IF('📋 سجل الأصول'!I211="",0,'📋 سجل الأصول'!I211)),('📋 سجل الأصول'!H211-IF('📋 سجل الأصول'!I211="",0,'📋 سجل الأصول'!I211))*'📋 سجل الأصول'!J211/365*MAX(0,MIN(EOMONTH(DATE(2026,7,1),-1),IF('📋 سجل الأصول'!M211="",DATE(9999,12,31),'📋 سجل الأصول'!M211))-'📋 سجل الأصول'!G211+1))),0))</f>
        <v/>
      </c>
      <c r="N211" s="25" t="str">
        <f>IF('📋 سجل الأصول'!C211="","",IFERROR(MAX(0,MIN(('📋 سجل الأصول'!H211-IF('📋 سجل الأصول'!I211="",0,'📋 سجل الأصول'!I211)),('📋 سجل الأصول'!H211-IF('📋 سجل الأصول'!I211="",0,'📋 سجل الأصول'!I211))*'📋 سجل الأصول'!J211/365*MAX(0,MIN(EOMONTH(DATE(2026,8,1),0),IF('📋 سجل الأصول'!M211="",DATE(9999,12,31),'📋 سجل الأصول'!M211))-'📋 سجل الأصول'!G211+1))-MIN(('📋 سجل الأصول'!H211-IF('📋 سجل الأصول'!I211="",0,'📋 سجل الأصول'!I211)),('📋 سجل الأصول'!H211-IF('📋 سجل الأصول'!I211="",0,'📋 سجل الأصول'!I211))*'📋 سجل الأصول'!J211/365*MAX(0,MIN(EOMONTH(DATE(2026,8,1),-1),IF('📋 سجل الأصول'!M211="",DATE(9999,12,31),'📋 سجل الأصول'!M211))-'📋 سجل الأصول'!G211+1))),0))</f>
        <v/>
      </c>
      <c r="O211" s="25" t="str">
        <f>IF('📋 سجل الأصول'!C211="","",IFERROR(MAX(0,MIN(('📋 سجل الأصول'!H211-IF('📋 سجل الأصول'!I211="",0,'📋 سجل الأصول'!I211)),('📋 سجل الأصول'!H211-IF('📋 سجل الأصول'!I211="",0,'📋 سجل الأصول'!I211))*'📋 سجل الأصول'!J211/365*MAX(0,MIN(EOMONTH(DATE(2026,9,1),0),IF('📋 سجل الأصول'!M211="",DATE(9999,12,31),'📋 سجل الأصول'!M211))-'📋 سجل الأصول'!G211+1))-MIN(('📋 سجل الأصول'!H211-IF('📋 سجل الأصول'!I211="",0,'📋 سجل الأصول'!I211)),('📋 سجل الأصول'!H211-IF('📋 سجل الأصول'!I211="",0,'📋 سجل الأصول'!I211))*'📋 سجل الأصول'!J211/365*MAX(0,MIN(EOMONTH(DATE(2026,9,1),-1),IF('📋 سجل الأصول'!M211="",DATE(9999,12,31),'📋 سجل الأصول'!M211))-'📋 سجل الأصول'!G211+1))),0))</f>
        <v/>
      </c>
      <c r="P211" s="25" t="str">
        <f>IF('📋 سجل الأصول'!C211="","",IFERROR(MAX(0,MIN(('📋 سجل الأصول'!H211-IF('📋 سجل الأصول'!I211="",0,'📋 سجل الأصول'!I211)),('📋 سجل الأصول'!H211-IF('📋 سجل الأصول'!I211="",0,'📋 سجل الأصول'!I211))*'📋 سجل الأصول'!J211/365*MAX(0,MIN(EOMONTH(DATE(2026,10,1),0),IF('📋 سجل الأصول'!M211="",DATE(9999,12,31),'📋 سجل الأصول'!M211))-'📋 سجل الأصول'!G211+1))-MIN(('📋 سجل الأصول'!H211-IF('📋 سجل الأصول'!I211="",0,'📋 سجل الأصول'!I211)),('📋 سجل الأصول'!H211-IF('📋 سجل الأصول'!I211="",0,'📋 سجل الأصول'!I211))*'📋 سجل الأصول'!J211/365*MAX(0,MIN(EOMONTH(DATE(2026,10,1),-1),IF('📋 سجل الأصول'!M211="",DATE(9999,12,31),'📋 سجل الأصول'!M211))-'📋 سجل الأصول'!G211+1))),0))</f>
        <v/>
      </c>
      <c r="Q211" s="25" t="str">
        <f>IF('📋 سجل الأصول'!C211="","",IFERROR(MAX(0,MIN(('📋 سجل الأصول'!H211-IF('📋 سجل الأصول'!I211="",0,'📋 سجل الأصول'!I211)),('📋 سجل الأصول'!H211-IF('📋 سجل الأصول'!I211="",0,'📋 سجل الأصول'!I211))*'📋 سجل الأصول'!J211/365*MAX(0,MIN(EOMONTH(DATE(2026,11,1),0),IF('📋 سجل الأصول'!M211="",DATE(9999,12,31),'📋 سجل الأصول'!M211))-'📋 سجل الأصول'!G211+1))-MIN(('📋 سجل الأصول'!H211-IF('📋 سجل الأصول'!I211="",0,'📋 سجل الأصول'!I211)),('📋 سجل الأصول'!H211-IF('📋 سجل الأصول'!I211="",0,'📋 سجل الأصول'!I211))*'📋 سجل الأصول'!J211/365*MAX(0,MIN(EOMONTH(DATE(2026,11,1),-1),IF('📋 سجل الأصول'!M211="",DATE(9999,12,31),'📋 سجل الأصول'!M211))-'📋 سجل الأصول'!G211+1))),0))</f>
        <v/>
      </c>
      <c r="R211" s="25" t="str">
        <f>IF('📋 سجل الأصول'!C211="","",IFERROR(MAX(0,MIN(('📋 سجل الأصول'!H211-IF('📋 سجل الأصول'!I211="",0,'📋 سجل الأصول'!I211)),('📋 سجل الأصول'!H211-IF('📋 سجل الأصول'!I211="",0,'📋 سجل الأصول'!I211))*'📋 سجل الأصول'!J211/365*MAX(0,MIN(EOMONTH(DATE(2026,12,1),0),IF('📋 سجل الأصول'!M211="",DATE(9999,12,31),'📋 سجل الأصول'!M211))-'📋 سجل الأصول'!G211+1))-MIN(('📋 سجل الأصول'!H211-IF('📋 سجل الأصول'!I211="",0,'📋 سجل الأصول'!I211)),('📋 سجل الأصول'!H211-IF('📋 سجل الأصول'!I211="",0,'📋 سجل الأصول'!I211))*'📋 سجل الأصول'!J211/365*MAX(0,MIN(EOMONTH(DATE(2026,12,1),-1),IF('📋 سجل الأصول'!M211="",DATE(9999,12,31),'📋 سجل الأصول'!M211))-'📋 سجل الأصول'!G211+1))),0))</f>
        <v/>
      </c>
    </row>
    <row r="212" spans="1:18" ht="24.75" customHeight="1" x14ac:dyDescent="0.25">
      <c r="A212" s="26" t="str">
        <f>IF('📋 سجل الأصول'!C212="","",'📋 سجل الأصول'!A212)</f>
        <v/>
      </c>
      <c r="B212" s="26" t="str">
        <f>IF('📋 سجل الأصول'!C212="","",'📋 سجل الأصول'!B212)</f>
        <v/>
      </c>
      <c r="C212" s="38" t="str">
        <f>IF('📋 سجل الأصول'!C212="","",'📋 سجل الأصول'!C212)</f>
        <v/>
      </c>
      <c r="D212" s="26" t="str">
        <f>IF('📋 سجل الأصول'!C212="","",'📋 سجل الأصول'!E212)</f>
        <v/>
      </c>
      <c r="E212" s="39" t="str">
        <f>IF('📋 سجل الأصول'!C212="","",'📋 سجل الأصول'!G212)</f>
        <v/>
      </c>
      <c r="F212" s="33" t="str">
        <f>IF('📋 سجل الأصول'!C212="","",'📋 سجل الأصول'!H212)</f>
        <v/>
      </c>
      <c r="G212" s="33" t="str">
        <f>IF('📋 سجل الأصول'!C212="","",IFERROR(MAX(0,MIN(('📋 سجل الأصول'!H212-IF('📋 سجل الأصول'!I212="",0,'📋 سجل الأصول'!I212)),('📋 سجل الأصول'!H212-IF('📋 سجل الأصول'!I212="",0,'📋 سجل الأصول'!I212))*'📋 سجل الأصول'!J212/365*MAX(0,MIN(EOMONTH(DATE(2026,1,1),0),IF('📋 سجل الأصول'!M212="",DATE(9999,12,31),'📋 سجل الأصول'!M212))-'📋 سجل الأصول'!G212+1))-MIN(('📋 سجل الأصول'!H212-IF('📋 سجل الأصول'!I212="",0,'📋 سجل الأصول'!I212)),('📋 سجل الأصول'!H212-IF('📋 سجل الأصول'!I212="",0,'📋 سجل الأصول'!I212))*'📋 سجل الأصول'!J212/365*MAX(0,MIN(EOMONTH(DATE(2026,1,1),-1),IF('📋 سجل الأصول'!M212="",DATE(9999,12,31),'📋 سجل الأصول'!M212))-'📋 سجل الأصول'!G212+1))),0))</f>
        <v/>
      </c>
      <c r="H212" s="33" t="str">
        <f>IF('📋 سجل الأصول'!C212="","",IFERROR(MAX(0,MIN(('📋 سجل الأصول'!H212-IF('📋 سجل الأصول'!I212="",0,'📋 سجل الأصول'!I212)),('📋 سجل الأصول'!H212-IF('📋 سجل الأصول'!I212="",0,'📋 سجل الأصول'!I212))*'📋 سجل الأصول'!J212/365*MAX(0,MIN(EOMONTH(DATE(2026,2,1),0),IF('📋 سجل الأصول'!M212="",DATE(9999,12,31),'📋 سجل الأصول'!M212))-'📋 سجل الأصول'!G212+1))-MIN(('📋 سجل الأصول'!H212-IF('📋 سجل الأصول'!I212="",0,'📋 سجل الأصول'!I212)),('📋 سجل الأصول'!H212-IF('📋 سجل الأصول'!I212="",0,'📋 سجل الأصول'!I212))*'📋 سجل الأصول'!J212/365*MAX(0,MIN(EOMONTH(DATE(2026,2,1),-1),IF('📋 سجل الأصول'!M212="",DATE(9999,12,31),'📋 سجل الأصول'!M212))-'📋 سجل الأصول'!G212+1))),0))</f>
        <v/>
      </c>
      <c r="I212" s="33" t="str">
        <f>IF('📋 سجل الأصول'!C212="","",IFERROR(MAX(0,MIN(('📋 سجل الأصول'!H212-IF('📋 سجل الأصول'!I212="",0,'📋 سجل الأصول'!I212)),('📋 سجل الأصول'!H212-IF('📋 سجل الأصول'!I212="",0,'📋 سجل الأصول'!I212))*'📋 سجل الأصول'!J212/365*MAX(0,MIN(EOMONTH(DATE(2026,3,1),0),IF('📋 سجل الأصول'!M212="",DATE(9999,12,31),'📋 سجل الأصول'!M212))-'📋 سجل الأصول'!G212+1))-MIN(('📋 سجل الأصول'!H212-IF('📋 سجل الأصول'!I212="",0,'📋 سجل الأصول'!I212)),('📋 سجل الأصول'!H212-IF('📋 سجل الأصول'!I212="",0,'📋 سجل الأصول'!I212))*'📋 سجل الأصول'!J212/365*MAX(0,MIN(EOMONTH(DATE(2026,3,1),-1),IF('📋 سجل الأصول'!M212="",DATE(9999,12,31),'📋 سجل الأصول'!M212))-'📋 سجل الأصول'!G212+1))),0))</f>
        <v/>
      </c>
      <c r="J212" s="33" t="str">
        <f>IF('📋 سجل الأصول'!C212="","",IFERROR(MAX(0,MIN(('📋 سجل الأصول'!H212-IF('📋 سجل الأصول'!I212="",0,'📋 سجل الأصول'!I212)),('📋 سجل الأصول'!H212-IF('📋 سجل الأصول'!I212="",0,'📋 سجل الأصول'!I212))*'📋 سجل الأصول'!J212/365*MAX(0,MIN(EOMONTH(DATE(2026,4,1),0),IF('📋 سجل الأصول'!M212="",DATE(9999,12,31),'📋 سجل الأصول'!M212))-'📋 سجل الأصول'!G212+1))-MIN(('📋 سجل الأصول'!H212-IF('📋 سجل الأصول'!I212="",0,'📋 سجل الأصول'!I212)),('📋 سجل الأصول'!H212-IF('📋 سجل الأصول'!I212="",0,'📋 سجل الأصول'!I212))*'📋 سجل الأصول'!J212/365*MAX(0,MIN(EOMONTH(DATE(2026,4,1),-1),IF('📋 سجل الأصول'!M212="",DATE(9999,12,31),'📋 سجل الأصول'!M212))-'📋 سجل الأصول'!G212+1))),0))</f>
        <v/>
      </c>
      <c r="K212" s="33" t="str">
        <f>IF('📋 سجل الأصول'!C212="","",IFERROR(MAX(0,MIN(('📋 سجل الأصول'!H212-IF('📋 سجل الأصول'!I212="",0,'📋 سجل الأصول'!I212)),('📋 سجل الأصول'!H212-IF('📋 سجل الأصول'!I212="",0,'📋 سجل الأصول'!I212))*'📋 سجل الأصول'!J212/365*MAX(0,MIN(EOMONTH(DATE(2026,5,1),0),IF('📋 سجل الأصول'!M212="",DATE(9999,12,31),'📋 سجل الأصول'!M212))-'📋 سجل الأصول'!G212+1))-MIN(('📋 سجل الأصول'!H212-IF('📋 سجل الأصول'!I212="",0,'📋 سجل الأصول'!I212)),('📋 سجل الأصول'!H212-IF('📋 سجل الأصول'!I212="",0,'📋 سجل الأصول'!I212))*'📋 سجل الأصول'!J212/365*MAX(0,MIN(EOMONTH(DATE(2026,5,1),-1),IF('📋 سجل الأصول'!M212="",DATE(9999,12,31),'📋 سجل الأصول'!M212))-'📋 سجل الأصول'!G212+1))),0))</f>
        <v/>
      </c>
      <c r="L212" s="33" t="str">
        <f>IF('📋 سجل الأصول'!C212="","",IFERROR(MAX(0,MIN(('📋 سجل الأصول'!H212-IF('📋 سجل الأصول'!I212="",0,'📋 سجل الأصول'!I212)),('📋 سجل الأصول'!H212-IF('📋 سجل الأصول'!I212="",0,'📋 سجل الأصول'!I212))*'📋 سجل الأصول'!J212/365*MAX(0,MIN(EOMONTH(DATE(2026,6,1),0),IF('📋 سجل الأصول'!M212="",DATE(9999,12,31),'📋 سجل الأصول'!M212))-'📋 سجل الأصول'!G212+1))-MIN(('📋 سجل الأصول'!H212-IF('📋 سجل الأصول'!I212="",0,'📋 سجل الأصول'!I212)),('📋 سجل الأصول'!H212-IF('📋 سجل الأصول'!I212="",0,'📋 سجل الأصول'!I212))*'📋 سجل الأصول'!J212/365*MAX(0,MIN(EOMONTH(DATE(2026,6,1),-1),IF('📋 سجل الأصول'!M212="",DATE(9999,12,31),'📋 سجل الأصول'!M212))-'📋 سجل الأصول'!G212+1))),0))</f>
        <v/>
      </c>
      <c r="M212" s="33" t="str">
        <f>IF('📋 سجل الأصول'!C212="","",IFERROR(MAX(0,MIN(('📋 سجل الأصول'!H212-IF('📋 سجل الأصول'!I212="",0,'📋 سجل الأصول'!I212)),('📋 سجل الأصول'!H212-IF('📋 سجل الأصول'!I212="",0,'📋 سجل الأصول'!I212))*'📋 سجل الأصول'!J212/365*MAX(0,MIN(EOMONTH(DATE(2026,7,1),0),IF('📋 سجل الأصول'!M212="",DATE(9999,12,31),'📋 سجل الأصول'!M212))-'📋 سجل الأصول'!G212+1))-MIN(('📋 سجل الأصول'!H212-IF('📋 سجل الأصول'!I212="",0,'📋 سجل الأصول'!I212)),('📋 سجل الأصول'!H212-IF('📋 سجل الأصول'!I212="",0,'📋 سجل الأصول'!I212))*'📋 سجل الأصول'!J212/365*MAX(0,MIN(EOMONTH(DATE(2026,7,1),-1),IF('📋 سجل الأصول'!M212="",DATE(9999,12,31),'📋 سجل الأصول'!M212))-'📋 سجل الأصول'!G212+1))),0))</f>
        <v/>
      </c>
      <c r="N212" s="33" t="str">
        <f>IF('📋 سجل الأصول'!C212="","",IFERROR(MAX(0,MIN(('📋 سجل الأصول'!H212-IF('📋 سجل الأصول'!I212="",0,'📋 سجل الأصول'!I212)),('📋 سجل الأصول'!H212-IF('📋 سجل الأصول'!I212="",0,'📋 سجل الأصول'!I212))*'📋 سجل الأصول'!J212/365*MAX(0,MIN(EOMONTH(DATE(2026,8,1),0),IF('📋 سجل الأصول'!M212="",DATE(9999,12,31),'📋 سجل الأصول'!M212))-'📋 سجل الأصول'!G212+1))-MIN(('📋 سجل الأصول'!H212-IF('📋 سجل الأصول'!I212="",0,'📋 سجل الأصول'!I212)),('📋 سجل الأصول'!H212-IF('📋 سجل الأصول'!I212="",0,'📋 سجل الأصول'!I212))*'📋 سجل الأصول'!J212/365*MAX(0,MIN(EOMONTH(DATE(2026,8,1),-1),IF('📋 سجل الأصول'!M212="",DATE(9999,12,31),'📋 سجل الأصول'!M212))-'📋 سجل الأصول'!G212+1))),0))</f>
        <v/>
      </c>
      <c r="O212" s="33" t="str">
        <f>IF('📋 سجل الأصول'!C212="","",IFERROR(MAX(0,MIN(('📋 سجل الأصول'!H212-IF('📋 سجل الأصول'!I212="",0,'📋 سجل الأصول'!I212)),('📋 سجل الأصول'!H212-IF('📋 سجل الأصول'!I212="",0,'📋 سجل الأصول'!I212))*'📋 سجل الأصول'!J212/365*MAX(0,MIN(EOMONTH(DATE(2026,9,1),0),IF('📋 سجل الأصول'!M212="",DATE(9999,12,31),'📋 سجل الأصول'!M212))-'📋 سجل الأصول'!G212+1))-MIN(('📋 سجل الأصول'!H212-IF('📋 سجل الأصول'!I212="",0,'📋 سجل الأصول'!I212)),('📋 سجل الأصول'!H212-IF('📋 سجل الأصول'!I212="",0,'📋 سجل الأصول'!I212))*'📋 سجل الأصول'!J212/365*MAX(0,MIN(EOMONTH(DATE(2026,9,1),-1),IF('📋 سجل الأصول'!M212="",DATE(9999,12,31),'📋 سجل الأصول'!M212))-'📋 سجل الأصول'!G212+1))),0))</f>
        <v/>
      </c>
      <c r="P212" s="33" t="str">
        <f>IF('📋 سجل الأصول'!C212="","",IFERROR(MAX(0,MIN(('📋 سجل الأصول'!H212-IF('📋 سجل الأصول'!I212="",0,'📋 سجل الأصول'!I212)),('📋 سجل الأصول'!H212-IF('📋 سجل الأصول'!I212="",0,'📋 سجل الأصول'!I212))*'📋 سجل الأصول'!J212/365*MAX(0,MIN(EOMONTH(DATE(2026,10,1),0),IF('📋 سجل الأصول'!M212="",DATE(9999,12,31),'📋 سجل الأصول'!M212))-'📋 سجل الأصول'!G212+1))-MIN(('📋 سجل الأصول'!H212-IF('📋 سجل الأصول'!I212="",0,'📋 سجل الأصول'!I212)),('📋 سجل الأصول'!H212-IF('📋 سجل الأصول'!I212="",0,'📋 سجل الأصول'!I212))*'📋 سجل الأصول'!J212/365*MAX(0,MIN(EOMONTH(DATE(2026,10,1),-1),IF('📋 سجل الأصول'!M212="",DATE(9999,12,31),'📋 سجل الأصول'!M212))-'📋 سجل الأصول'!G212+1))),0))</f>
        <v/>
      </c>
      <c r="Q212" s="33" t="str">
        <f>IF('📋 سجل الأصول'!C212="","",IFERROR(MAX(0,MIN(('📋 سجل الأصول'!H212-IF('📋 سجل الأصول'!I212="",0,'📋 سجل الأصول'!I212)),('📋 سجل الأصول'!H212-IF('📋 سجل الأصول'!I212="",0,'📋 سجل الأصول'!I212))*'📋 سجل الأصول'!J212/365*MAX(0,MIN(EOMONTH(DATE(2026,11,1),0),IF('📋 سجل الأصول'!M212="",DATE(9999,12,31),'📋 سجل الأصول'!M212))-'📋 سجل الأصول'!G212+1))-MIN(('📋 سجل الأصول'!H212-IF('📋 سجل الأصول'!I212="",0,'📋 سجل الأصول'!I212)),('📋 سجل الأصول'!H212-IF('📋 سجل الأصول'!I212="",0,'📋 سجل الأصول'!I212))*'📋 سجل الأصول'!J212/365*MAX(0,MIN(EOMONTH(DATE(2026,11,1),-1),IF('📋 سجل الأصول'!M212="",DATE(9999,12,31),'📋 سجل الأصول'!M212))-'📋 سجل الأصول'!G212+1))),0))</f>
        <v/>
      </c>
      <c r="R212" s="33" t="str">
        <f>IF('📋 سجل الأصول'!C212="","",IFERROR(MAX(0,MIN(('📋 سجل الأصول'!H212-IF('📋 سجل الأصول'!I212="",0,'📋 سجل الأصول'!I212)),('📋 سجل الأصول'!H212-IF('📋 سجل الأصول'!I212="",0,'📋 سجل الأصول'!I212))*'📋 سجل الأصول'!J212/365*MAX(0,MIN(EOMONTH(DATE(2026,12,1),0),IF('📋 سجل الأصول'!M212="",DATE(9999,12,31),'📋 سجل الأصول'!M212))-'📋 سجل الأصول'!G212+1))-MIN(('📋 سجل الأصول'!H212-IF('📋 سجل الأصول'!I212="",0,'📋 سجل الأصول'!I212)),('📋 سجل الأصول'!H212-IF('📋 سجل الأصول'!I212="",0,'📋 سجل الأصول'!I212))*'📋 سجل الأصول'!J212/365*MAX(0,MIN(EOMONTH(DATE(2026,12,1),-1),IF('📋 سجل الأصول'!M212="",DATE(9999,12,31),'📋 سجل الأصول'!M212))-'📋 سجل الأصول'!G212+1))),0))</f>
        <v/>
      </c>
    </row>
    <row r="213" spans="1:18" ht="24.75" customHeight="1" x14ac:dyDescent="0.25">
      <c r="A213" s="18" t="str">
        <f>IF('📋 سجل الأصول'!C213="","",'📋 سجل الأصول'!A213)</f>
        <v/>
      </c>
      <c r="B213" s="18" t="str">
        <f>IF('📋 سجل الأصول'!C213="","",'📋 سجل الأصول'!B213)</f>
        <v/>
      </c>
      <c r="C213" s="36" t="str">
        <f>IF('📋 سجل الأصول'!C213="","",'📋 سجل الأصول'!C213)</f>
        <v/>
      </c>
      <c r="D213" s="18" t="str">
        <f>IF('📋 سجل الأصول'!C213="","",'📋 سجل الأصول'!E213)</f>
        <v/>
      </c>
      <c r="E213" s="37" t="str">
        <f>IF('📋 سجل الأصول'!C213="","",'📋 سجل الأصول'!G213)</f>
        <v/>
      </c>
      <c r="F213" s="25" t="str">
        <f>IF('📋 سجل الأصول'!C213="","",'📋 سجل الأصول'!H213)</f>
        <v/>
      </c>
      <c r="G213" s="25" t="str">
        <f>IF('📋 سجل الأصول'!C213="","",IFERROR(MAX(0,MIN(('📋 سجل الأصول'!H213-IF('📋 سجل الأصول'!I213="",0,'📋 سجل الأصول'!I213)),('📋 سجل الأصول'!H213-IF('📋 سجل الأصول'!I213="",0,'📋 سجل الأصول'!I213))*'📋 سجل الأصول'!J213/365*MAX(0,MIN(EOMONTH(DATE(2026,1,1),0),IF('📋 سجل الأصول'!M213="",DATE(9999,12,31),'📋 سجل الأصول'!M213))-'📋 سجل الأصول'!G213+1))-MIN(('📋 سجل الأصول'!H213-IF('📋 سجل الأصول'!I213="",0,'📋 سجل الأصول'!I213)),('📋 سجل الأصول'!H213-IF('📋 سجل الأصول'!I213="",0,'📋 سجل الأصول'!I213))*'📋 سجل الأصول'!J213/365*MAX(0,MIN(EOMONTH(DATE(2026,1,1),-1),IF('📋 سجل الأصول'!M213="",DATE(9999,12,31),'📋 سجل الأصول'!M213))-'📋 سجل الأصول'!G213+1))),0))</f>
        <v/>
      </c>
      <c r="H213" s="25" t="str">
        <f>IF('📋 سجل الأصول'!C213="","",IFERROR(MAX(0,MIN(('📋 سجل الأصول'!H213-IF('📋 سجل الأصول'!I213="",0,'📋 سجل الأصول'!I213)),('📋 سجل الأصول'!H213-IF('📋 سجل الأصول'!I213="",0,'📋 سجل الأصول'!I213))*'📋 سجل الأصول'!J213/365*MAX(0,MIN(EOMONTH(DATE(2026,2,1),0),IF('📋 سجل الأصول'!M213="",DATE(9999,12,31),'📋 سجل الأصول'!M213))-'📋 سجل الأصول'!G213+1))-MIN(('📋 سجل الأصول'!H213-IF('📋 سجل الأصول'!I213="",0,'📋 سجل الأصول'!I213)),('📋 سجل الأصول'!H213-IF('📋 سجل الأصول'!I213="",0,'📋 سجل الأصول'!I213))*'📋 سجل الأصول'!J213/365*MAX(0,MIN(EOMONTH(DATE(2026,2,1),-1),IF('📋 سجل الأصول'!M213="",DATE(9999,12,31),'📋 سجل الأصول'!M213))-'📋 سجل الأصول'!G213+1))),0))</f>
        <v/>
      </c>
      <c r="I213" s="25" t="str">
        <f>IF('📋 سجل الأصول'!C213="","",IFERROR(MAX(0,MIN(('📋 سجل الأصول'!H213-IF('📋 سجل الأصول'!I213="",0,'📋 سجل الأصول'!I213)),('📋 سجل الأصول'!H213-IF('📋 سجل الأصول'!I213="",0,'📋 سجل الأصول'!I213))*'📋 سجل الأصول'!J213/365*MAX(0,MIN(EOMONTH(DATE(2026,3,1),0),IF('📋 سجل الأصول'!M213="",DATE(9999,12,31),'📋 سجل الأصول'!M213))-'📋 سجل الأصول'!G213+1))-MIN(('📋 سجل الأصول'!H213-IF('📋 سجل الأصول'!I213="",0,'📋 سجل الأصول'!I213)),('📋 سجل الأصول'!H213-IF('📋 سجل الأصول'!I213="",0,'📋 سجل الأصول'!I213))*'📋 سجل الأصول'!J213/365*MAX(0,MIN(EOMONTH(DATE(2026,3,1),-1),IF('📋 سجل الأصول'!M213="",DATE(9999,12,31),'📋 سجل الأصول'!M213))-'📋 سجل الأصول'!G213+1))),0))</f>
        <v/>
      </c>
      <c r="J213" s="25" t="str">
        <f>IF('📋 سجل الأصول'!C213="","",IFERROR(MAX(0,MIN(('📋 سجل الأصول'!H213-IF('📋 سجل الأصول'!I213="",0,'📋 سجل الأصول'!I213)),('📋 سجل الأصول'!H213-IF('📋 سجل الأصول'!I213="",0,'📋 سجل الأصول'!I213))*'📋 سجل الأصول'!J213/365*MAX(0,MIN(EOMONTH(DATE(2026,4,1),0),IF('📋 سجل الأصول'!M213="",DATE(9999,12,31),'📋 سجل الأصول'!M213))-'📋 سجل الأصول'!G213+1))-MIN(('📋 سجل الأصول'!H213-IF('📋 سجل الأصول'!I213="",0,'📋 سجل الأصول'!I213)),('📋 سجل الأصول'!H213-IF('📋 سجل الأصول'!I213="",0,'📋 سجل الأصول'!I213))*'📋 سجل الأصول'!J213/365*MAX(0,MIN(EOMONTH(DATE(2026,4,1),-1),IF('📋 سجل الأصول'!M213="",DATE(9999,12,31),'📋 سجل الأصول'!M213))-'📋 سجل الأصول'!G213+1))),0))</f>
        <v/>
      </c>
      <c r="K213" s="25" t="str">
        <f>IF('📋 سجل الأصول'!C213="","",IFERROR(MAX(0,MIN(('📋 سجل الأصول'!H213-IF('📋 سجل الأصول'!I213="",0,'📋 سجل الأصول'!I213)),('📋 سجل الأصول'!H213-IF('📋 سجل الأصول'!I213="",0,'📋 سجل الأصول'!I213))*'📋 سجل الأصول'!J213/365*MAX(0,MIN(EOMONTH(DATE(2026,5,1),0),IF('📋 سجل الأصول'!M213="",DATE(9999,12,31),'📋 سجل الأصول'!M213))-'📋 سجل الأصول'!G213+1))-MIN(('📋 سجل الأصول'!H213-IF('📋 سجل الأصول'!I213="",0,'📋 سجل الأصول'!I213)),('📋 سجل الأصول'!H213-IF('📋 سجل الأصول'!I213="",0,'📋 سجل الأصول'!I213))*'📋 سجل الأصول'!J213/365*MAX(0,MIN(EOMONTH(DATE(2026,5,1),-1),IF('📋 سجل الأصول'!M213="",DATE(9999,12,31),'📋 سجل الأصول'!M213))-'📋 سجل الأصول'!G213+1))),0))</f>
        <v/>
      </c>
      <c r="L213" s="25" t="str">
        <f>IF('📋 سجل الأصول'!C213="","",IFERROR(MAX(0,MIN(('📋 سجل الأصول'!H213-IF('📋 سجل الأصول'!I213="",0,'📋 سجل الأصول'!I213)),('📋 سجل الأصول'!H213-IF('📋 سجل الأصول'!I213="",0,'📋 سجل الأصول'!I213))*'📋 سجل الأصول'!J213/365*MAX(0,MIN(EOMONTH(DATE(2026,6,1),0),IF('📋 سجل الأصول'!M213="",DATE(9999,12,31),'📋 سجل الأصول'!M213))-'📋 سجل الأصول'!G213+1))-MIN(('📋 سجل الأصول'!H213-IF('📋 سجل الأصول'!I213="",0,'📋 سجل الأصول'!I213)),('📋 سجل الأصول'!H213-IF('📋 سجل الأصول'!I213="",0,'📋 سجل الأصول'!I213))*'📋 سجل الأصول'!J213/365*MAX(0,MIN(EOMONTH(DATE(2026,6,1),-1),IF('📋 سجل الأصول'!M213="",DATE(9999,12,31),'📋 سجل الأصول'!M213))-'📋 سجل الأصول'!G213+1))),0))</f>
        <v/>
      </c>
      <c r="M213" s="25" t="str">
        <f>IF('📋 سجل الأصول'!C213="","",IFERROR(MAX(0,MIN(('📋 سجل الأصول'!H213-IF('📋 سجل الأصول'!I213="",0,'📋 سجل الأصول'!I213)),('📋 سجل الأصول'!H213-IF('📋 سجل الأصول'!I213="",0,'📋 سجل الأصول'!I213))*'📋 سجل الأصول'!J213/365*MAX(0,MIN(EOMONTH(DATE(2026,7,1),0),IF('📋 سجل الأصول'!M213="",DATE(9999,12,31),'📋 سجل الأصول'!M213))-'📋 سجل الأصول'!G213+1))-MIN(('📋 سجل الأصول'!H213-IF('📋 سجل الأصول'!I213="",0,'📋 سجل الأصول'!I213)),('📋 سجل الأصول'!H213-IF('📋 سجل الأصول'!I213="",0,'📋 سجل الأصول'!I213))*'📋 سجل الأصول'!J213/365*MAX(0,MIN(EOMONTH(DATE(2026,7,1),-1),IF('📋 سجل الأصول'!M213="",DATE(9999,12,31),'📋 سجل الأصول'!M213))-'📋 سجل الأصول'!G213+1))),0))</f>
        <v/>
      </c>
      <c r="N213" s="25" t="str">
        <f>IF('📋 سجل الأصول'!C213="","",IFERROR(MAX(0,MIN(('📋 سجل الأصول'!H213-IF('📋 سجل الأصول'!I213="",0,'📋 سجل الأصول'!I213)),('📋 سجل الأصول'!H213-IF('📋 سجل الأصول'!I213="",0,'📋 سجل الأصول'!I213))*'📋 سجل الأصول'!J213/365*MAX(0,MIN(EOMONTH(DATE(2026,8,1),0),IF('📋 سجل الأصول'!M213="",DATE(9999,12,31),'📋 سجل الأصول'!M213))-'📋 سجل الأصول'!G213+1))-MIN(('📋 سجل الأصول'!H213-IF('📋 سجل الأصول'!I213="",0,'📋 سجل الأصول'!I213)),('📋 سجل الأصول'!H213-IF('📋 سجل الأصول'!I213="",0,'📋 سجل الأصول'!I213))*'📋 سجل الأصول'!J213/365*MAX(0,MIN(EOMONTH(DATE(2026,8,1),-1),IF('📋 سجل الأصول'!M213="",DATE(9999,12,31),'📋 سجل الأصول'!M213))-'📋 سجل الأصول'!G213+1))),0))</f>
        <v/>
      </c>
      <c r="O213" s="25" t="str">
        <f>IF('📋 سجل الأصول'!C213="","",IFERROR(MAX(0,MIN(('📋 سجل الأصول'!H213-IF('📋 سجل الأصول'!I213="",0,'📋 سجل الأصول'!I213)),('📋 سجل الأصول'!H213-IF('📋 سجل الأصول'!I213="",0,'📋 سجل الأصول'!I213))*'📋 سجل الأصول'!J213/365*MAX(0,MIN(EOMONTH(DATE(2026,9,1),0),IF('📋 سجل الأصول'!M213="",DATE(9999,12,31),'📋 سجل الأصول'!M213))-'📋 سجل الأصول'!G213+1))-MIN(('📋 سجل الأصول'!H213-IF('📋 سجل الأصول'!I213="",0,'📋 سجل الأصول'!I213)),('📋 سجل الأصول'!H213-IF('📋 سجل الأصول'!I213="",0,'📋 سجل الأصول'!I213))*'📋 سجل الأصول'!J213/365*MAX(0,MIN(EOMONTH(DATE(2026,9,1),-1),IF('📋 سجل الأصول'!M213="",DATE(9999,12,31),'📋 سجل الأصول'!M213))-'📋 سجل الأصول'!G213+1))),0))</f>
        <v/>
      </c>
      <c r="P213" s="25" t="str">
        <f>IF('📋 سجل الأصول'!C213="","",IFERROR(MAX(0,MIN(('📋 سجل الأصول'!H213-IF('📋 سجل الأصول'!I213="",0,'📋 سجل الأصول'!I213)),('📋 سجل الأصول'!H213-IF('📋 سجل الأصول'!I213="",0,'📋 سجل الأصول'!I213))*'📋 سجل الأصول'!J213/365*MAX(0,MIN(EOMONTH(DATE(2026,10,1),0),IF('📋 سجل الأصول'!M213="",DATE(9999,12,31),'📋 سجل الأصول'!M213))-'📋 سجل الأصول'!G213+1))-MIN(('📋 سجل الأصول'!H213-IF('📋 سجل الأصول'!I213="",0,'📋 سجل الأصول'!I213)),('📋 سجل الأصول'!H213-IF('📋 سجل الأصول'!I213="",0,'📋 سجل الأصول'!I213))*'📋 سجل الأصول'!J213/365*MAX(0,MIN(EOMONTH(DATE(2026,10,1),-1),IF('📋 سجل الأصول'!M213="",DATE(9999,12,31),'📋 سجل الأصول'!M213))-'📋 سجل الأصول'!G213+1))),0))</f>
        <v/>
      </c>
      <c r="Q213" s="25" t="str">
        <f>IF('📋 سجل الأصول'!C213="","",IFERROR(MAX(0,MIN(('📋 سجل الأصول'!H213-IF('📋 سجل الأصول'!I213="",0,'📋 سجل الأصول'!I213)),('📋 سجل الأصول'!H213-IF('📋 سجل الأصول'!I213="",0,'📋 سجل الأصول'!I213))*'📋 سجل الأصول'!J213/365*MAX(0,MIN(EOMONTH(DATE(2026,11,1),0),IF('📋 سجل الأصول'!M213="",DATE(9999,12,31),'📋 سجل الأصول'!M213))-'📋 سجل الأصول'!G213+1))-MIN(('📋 سجل الأصول'!H213-IF('📋 سجل الأصول'!I213="",0,'📋 سجل الأصول'!I213)),('📋 سجل الأصول'!H213-IF('📋 سجل الأصول'!I213="",0,'📋 سجل الأصول'!I213))*'📋 سجل الأصول'!J213/365*MAX(0,MIN(EOMONTH(DATE(2026,11,1),-1),IF('📋 سجل الأصول'!M213="",DATE(9999,12,31),'📋 سجل الأصول'!M213))-'📋 سجل الأصول'!G213+1))),0))</f>
        <v/>
      </c>
      <c r="R213" s="25" t="str">
        <f>IF('📋 سجل الأصول'!C213="","",IFERROR(MAX(0,MIN(('📋 سجل الأصول'!H213-IF('📋 سجل الأصول'!I213="",0,'📋 سجل الأصول'!I213)),('📋 سجل الأصول'!H213-IF('📋 سجل الأصول'!I213="",0,'📋 سجل الأصول'!I213))*'📋 سجل الأصول'!J213/365*MAX(0,MIN(EOMONTH(DATE(2026,12,1),0),IF('📋 سجل الأصول'!M213="",DATE(9999,12,31),'📋 سجل الأصول'!M213))-'📋 سجل الأصول'!G213+1))-MIN(('📋 سجل الأصول'!H213-IF('📋 سجل الأصول'!I213="",0,'📋 سجل الأصول'!I213)),('📋 سجل الأصول'!H213-IF('📋 سجل الأصول'!I213="",0,'📋 سجل الأصول'!I213))*'📋 سجل الأصول'!J213/365*MAX(0,MIN(EOMONTH(DATE(2026,12,1),-1),IF('📋 سجل الأصول'!M213="",DATE(9999,12,31),'📋 سجل الأصول'!M213))-'📋 سجل الأصول'!G213+1))),0))</f>
        <v/>
      </c>
    </row>
    <row r="214" spans="1:18" ht="24.75" customHeight="1" x14ac:dyDescent="0.25">
      <c r="A214" s="26" t="str">
        <f>IF('📋 سجل الأصول'!C214="","",'📋 سجل الأصول'!A214)</f>
        <v/>
      </c>
      <c r="B214" s="26" t="str">
        <f>IF('📋 سجل الأصول'!C214="","",'📋 سجل الأصول'!B214)</f>
        <v/>
      </c>
      <c r="C214" s="38" t="str">
        <f>IF('📋 سجل الأصول'!C214="","",'📋 سجل الأصول'!C214)</f>
        <v/>
      </c>
      <c r="D214" s="26" t="str">
        <f>IF('📋 سجل الأصول'!C214="","",'📋 سجل الأصول'!E214)</f>
        <v/>
      </c>
      <c r="E214" s="39" t="str">
        <f>IF('📋 سجل الأصول'!C214="","",'📋 سجل الأصول'!G214)</f>
        <v/>
      </c>
      <c r="F214" s="33" t="str">
        <f>IF('📋 سجل الأصول'!C214="","",'📋 سجل الأصول'!H214)</f>
        <v/>
      </c>
      <c r="G214" s="33" t="str">
        <f>IF('📋 سجل الأصول'!C214="","",IFERROR(MAX(0,MIN(('📋 سجل الأصول'!H214-IF('📋 سجل الأصول'!I214="",0,'📋 سجل الأصول'!I214)),('📋 سجل الأصول'!H214-IF('📋 سجل الأصول'!I214="",0,'📋 سجل الأصول'!I214))*'📋 سجل الأصول'!J214/365*MAX(0,MIN(EOMONTH(DATE(2026,1,1),0),IF('📋 سجل الأصول'!M214="",DATE(9999,12,31),'📋 سجل الأصول'!M214))-'📋 سجل الأصول'!G214+1))-MIN(('📋 سجل الأصول'!H214-IF('📋 سجل الأصول'!I214="",0,'📋 سجل الأصول'!I214)),('📋 سجل الأصول'!H214-IF('📋 سجل الأصول'!I214="",0,'📋 سجل الأصول'!I214))*'📋 سجل الأصول'!J214/365*MAX(0,MIN(EOMONTH(DATE(2026,1,1),-1),IF('📋 سجل الأصول'!M214="",DATE(9999,12,31),'📋 سجل الأصول'!M214))-'📋 سجل الأصول'!G214+1))),0))</f>
        <v/>
      </c>
      <c r="H214" s="33" t="str">
        <f>IF('📋 سجل الأصول'!C214="","",IFERROR(MAX(0,MIN(('📋 سجل الأصول'!H214-IF('📋 سجل الأصول'!I214="",0,'📋 سجل الأصول'!I214)),('📋 سجل الأصول'!H214-IF('📋 سجل الأصول'!I214="",0,'📋 سجل الأصول'!I214))*'📋 سجل الأصول'!J214/365*MAX(0,MIN(EOMONTH(DATE(2026,2,1),0),IF('📋 سجل الأصول'!M214="",DATE(9999,12,31),'📋 سجل الأصول'!M214))-'📋 سجل الأصول'!G214+1))-MIN(('📋 سجل الأصول'!H214-IF('📋 سجل الأصول'!I214="",0,'📋 سجل الأصول'!I214)),('📋 سجل الأصول'!H214-IF('📋 سجل الأصول'!I214="",0,'📋 سجل الأصول'!I214))*'📋 سجل الأصول'!J214/365*MAX(0,MIN(EOMONTH(DATE(2026,2,1),-1),IF('📋 سجل الأصول'!M214="",DATE(9999,12,31),'📋 سجل الأصول'!M214))-'📋 سجل الأصول'!G214+1))),0))</f>
        <v/>
      </c>
      <c r="I214" s="33" t="str">
        <f>IF('📋 سجل الأصول'!C214="","",IFERROR(MAX(0,MIN(('📋 سجل الأصول'!H214-IF('📋 سجل الأصول'!I214="",0,'📋 سجل الأصول'!I214)),('📋 سجل الأصول'!H214-IF('📋 سجل الأصول'!I214="",0,'📋 سجل الأصول'!I214))*'📋 سجل الأصول'!J214/365*MAX(0,MIN(EOMONTH(DATE(2026,3,1),0),IF('📋 سجل الأصول'!M214="",DATE(9999,12,31),'📋 سجل الأصول'!M214))-'📋 سجل الأصول'!G214+1))-MIN(('📋 سجل الأصول'!H214-IF('📋 سجل الأصول'!I214="",0,'📋 سجل الأصول'!I214)),('📋 سجل الأصول'!H214-IF('📋 سجل الأصول'!I214="",0,'📋 سجل الأصول'!I214))*'📋 سجل الأصول'!J214/365*MAX(0,MIN(EOMONTH(DATE(2026,3,1),-1),IF('📋 سجل الأصول'!M214="",DATE(9999,12,31),'📋 سجل الأصول'!M214))-'📋 سجل الأصول'!G214+1))),0))</f>
        <v/>
      </c>
      <c r="J214" s="33" t="str">
        <f>IF('📋 سجل الأصول'!C214="","",IFERROR(MAX(0,MIN(('📋 سجل الأصول'!H214-IF('📋 سجل الأصول'!I214="",0,'📋 سجل الأصول'!I214)),('📋 سجل الأصول'!H214-IF('📋 سجل الأصول'!I214="",0,'📋 سجل الأصول'!I214))*'📋 سجل الأصول'!J214/365*MAX(0,MIN(EOMONTH(DATE(2026,4,1),0),IF('📋 سجل الأصول'!M214="",DATE(9999,12,31),'📋 سجل الأصول'!M214))-'📋 سجل الأصول'!G214+1))-MIN(('📋 سجل الأصول'!H214-IF('📋 سجل الأصول'!I214="",0,'📋 سجل الأصول'!I214)),('📋 سجل الأصول'!H214-IF('📋 سجل الأصول'!I214="",0,'📋 سجل الأصول'!I214))*'📋 سجل الأصول'!J214/365*MAX(0,MIN(EOMONTH(DATE(2026,4,1),-1),IF('📋 سجل الأصول'!M214="",DATE(9999,12,31),'📋 سجل الأصول'!M214))-'📋 سجل الأصول'!G214+1))),0))</f>
        <v/>
      </c>
      <c r="K214" s="33" t="str">
        <f>IF('📋 سجل الأصول'!C214="","",IFERROR(MAX(0,MIN(('📋 سجل الأصول'!H214-IF('📋 سجل الأصول'!I214="",0,'📋 سجل الأصول'!I214)),('📋 سجل الأصول'!H214-IF('📋 سجل الأصول'!I214="",0,'📋 سجل الأصول'!I214))*'📋 سجل الأصول'!J214/365*MAX(0,MIN(EOMONTH(DATE(2026,5,1),0),IF('📋 سجل الأصول'!M214="",DATE(9999,12,31),'📋 سجل الأصول'!M214))-'📋 سجل الأصول'!G214+1))-MIN(('📋 سجل الأصول'!H214-IF('📋 سجل الأصول'!I214="",0,'📋 سجل الأصول'!I214)),('📋 سجل الأصول'!H214-IF('📋 سجل الأصول'!I214="",0,'📋 سجل الأصول'!I214))*'📋 سجل الأصول'!J214/365*MAX(0,MIN(EOMONTH(DATE(2026,5,1),-1),IF('📋 سجل الأصول'!M214="",DATE(9999,12,31),'📋 سجل الأصول'!M214))-'📋 سجل الأصول'!G214+1))),0))</f>
        <v/>
      </c>
      <c r="L214" s="33" t="str">
        <f>IF('📋 سجل الأصول'!C214="","",IFERROR(MAX(0,MIN(('📋 سجل الأصول'!H214-IF('📋 سجل الأصول'!I214="",0,'📋 سجل الأصول'!I214)),('📋 سجل الأصول'!H214-IF('📋 سجل الأصول'!I214="",0,'📋 سجل الأصول'!I214))*'📋 سجل الأصول'!J214/365*MAX(0,MIN(EOMONTH(DATE(2026,6,1),0),IF('📋 سجل الأصول'!M214="",DATE(9999,12,31),'📋 سجل الأصول'!M214))-'📋 سجل الأصول'!G214+1))-MIN(('📋 سجل الأصول'!H214-IF('📋 سجل الأصول'!I214="",0,'📋 سجل الأصول'!I214)),('📋 سجل الأصول'!H214-IF('📋 سجل الأصول'!I214="",0,'📋 سجل الأصول'!I214))*'📋 سجل الأصول'!J214/365*MAX(0,MIN(EOMONTH(DATE(2026,6,1),-1),IF('📋 سجل الأصول'!M214="",DATE(9999,12,31),'📋 سجل الأصول'!M214))-'📋 سجل الأصول'!G214+1))),0))</f>
        <v/>
      </c>
      <c r="M214" s="33" t="str">
        <f>IF('📋 سجل الأصول'!C214="","",IFERROR(MAX(0,MIN(('📋 سجل الأصول'!H214-IF('📋 سجل الأصول'!I214="",0,'📋 سجل الأصول'!I214)),('📋 سجل الأصول'!H214-IF('📋 سجل الأصول'!I214="",0,'📋 سجل الأصول'!I214))*'📋 سجل الأصول'!J214/365*MAX(0,MIN(EOMONTH(DATE(2026,7,1),0),IF('📋 سجل الأصول'!M214="",DATE(9999,12,31),'📋 سجل الأصول'!M214))-'📋 سجل الأصول'!G214+1))-MIN(('📋 سجل الأصول'!H214-IF('📋 سجل الأصول'!I214="",0,'📋 سجل الأصول'!I214)),('📋 سجل الأصول'!H214-IF('📋 سجل الأصول'!I214="",0,'📋 سجل الأصول'!I214))*'📋 سجل الأصول'!J214/365*MAX(0,MIN(EOMONTH(DATE(2026,7,1),-1),IF('📋 سجل الأصول'!M214="",DATE(9999,12,31),'📋 سجل الأصول'!M214))-'📋 سجل الأصول'!G214+1))),0))</f>
        <v/>
      </c>
      <c r="N214" s="33" t="str">
        <f>IF('📋 سجل الأصول'!C214="","",IFERROR(MAX(0,MIN(('📋 سجل الأصول'!H214-IF('📋 سجل الأصول'!I214="",0,'📋 سجل الأصول'!I214)),('📋 سجل الأصول'!H214-IF('📋 سجل الأصول'!I214="",0,'📋 سجل الأصول'!I214))*'📋 سجل الأصول'!J214/365*MAX(0,MIN(EOMONTH(DATE(2026,8,1),0),IF('📋 سجل الأصول'!M214="",DATE(9999,12,31),'📋 سجل الأصول'!M214))-'📋 سجل الأصول'!G214+1))-MIN(('📋 سجل الأصول'!H214-IF('📋 سجل الأصول'!I214="",0,'📋 سجل الأصول'!I214)),('📋 سجل الأصول'!H214-IF('📋 سجل الأصول'!I214="",0,'📋 سجل الأصول'!I214))*'📋 سجل الأصول'!J214/365*MAX(0,MIN(EOMONTH(DATE(2026,8,1),-1),IF('📋 سجل الأصول'!M214="",DATE(9999,12,31),'📋 سجل الأصول'!M214))-'📋 سجل الأصول'!G214+1))),0))</f>
        <v/>
      </c>
      <c r="O214" s="33" t="str">
        <f>IF('📋 سجل الأصول'!C214="","",IFERROR(MAX(0,MIN(('📋 سجل الأصول'!H214-IF('📋 سجل الأصول'!I214="",0,'📋 سجل الأصول'!I214)),('📋 سجل الأصول'!H214-IF('📋 سجل الأصول'!I214="",0,'📋 سجل الأصول'!I214))*'📋 سجل الأصول'!J214/365*MAX(0,MIN(EOMONTH(DATE(2026,9,1),0),IF('📋 سجل الأصول'!M214="",DATE(9999,12,31),'📋 سجل الأصول'!M214))-'📋 سجل الأصول'!G214+1))-MIN(('📋 سجل الأصول'!H214-IF('📋 سجل الأصول'!I214="",0,'📋 سجل الأصول'!I214)),('📋 سجل الأصول'!H214-IF('📋 سجل الأصول'!I214="",0,'📋 سجل الأصول'!I214))*'📋 سجل الأصول'!J214/365*MAX(0,MIN(EOMONTH(DATE(2026,9,1),-1),IF('📋 سجل الأصول'!M214="",DATE(9999,12,31),'📋 سجل الأصول'!M214))-'📋 سجل الأصول'!G214+1))),0))</f>
        <v/>
      </c>
      <c r="P214" s="33" t="str">
        <f>IF('📋 سجل الأصول'!C214="","",IFERROR(MAX(0,MIN(('📋 سجل الأصول'!H214-IF('📋 سجل الأصول'!I214="",0,'📋 سجل الأصول'!I214)),('📋 سجل الأصول'!H214-IF('📋 سجل الأصول'!I214="",0,'📋 سجل الأصول'!I214))*'📋 سجل الأصول'!J214/365*MAX(0,MIN(EOMONTH(DATE(2026,10,1),0),IF('📋 سجل الأصول'!M214="",DATE(9999,12,31),'📋 سجل الأصول'!M214))-'📋 سجل الأصول'!G214+1))-MIN(('📋 سجل الأصول'!H214-IF('📋 سجل الأصول'!I214="",0,'📋 سجل الأصول'!I214)),('📋 سجل الأصول'!H214-IF('📋 سجل الأصول'!I214="",0,'📋 سجل الأصول'!I214))*'📋 سجل الأصول'!J214/365*MAX(0,MIN(EOMONTH(DATE(2026,10,1),-1),IF('📋 سجل الأصول'!M214="",DATE(9999,12,31),'📋 سجل الأصول'!M214))-'📋 سجل الأصول'!G214+1))),0))</f>
        <v/>
      </c>
      <c r="Q214" s="33" t="str">
        <f>IF('📋 سجل الأصول'!C214="","",IFERROR(MAX(0,MIN(('📋 سجل الأصول'!H214-IF('📋 سجل الأصول'!I214="",0,'📋 سجل الأصول'!I214)),('📋 سجل الأصول'!H214-IF('📋 سجل الأصول'!I214="",0,'📋 سجل الأصول'!I214))*'📋 سجل الأصول'!J214/365*MAX(0,MIN(EOMONTH(DATE(2026,11,1),0),IF('📋 سجل الأصول'!M214="",DATE(9999,12,31),'📋 سجل الأصول'!M214))-'📋 سجل الأصول'!G214+1))-MIN(('📋 سجل الأصول'!H214-IF('📋 سجل الأصول'!I214="",0,'📋 سجل الأصول'!I214)),('📋 سجل الأصول'!H214-IF('📋 سجل الأصول'!I214="",0,'📋 سجل الأصول'!I214))*'📋 سجل الأصول'!J214/365*MAX(0,MIN(EOMONTH(DATE(2026,11,1),-1),IF('📋 سجل الأصول'!M214="",DATE(9999,12,31),'📋 سجل الأصول'!M214))-'📋 سجل الأصول'!G214+1))),0))</f>
        <v/>
      </c>
      <c r="R214" s="33" t="str">
        <f>IF('📋 سجل الأصول'!C214="","",IFERROR(MAX(0,MIN(('📋 سجل الأصول'!H214-IF('📋 سجل الأصول'!I214="",0,'📋 سجل الأصول'!I214)),('📋 سجل الأصول'!H214-IF('📋 سجل الأصول'!I214="",0,'📋 سجل الأصول'!I214))*'📋 سجل الأصول'!J214/365*MAX(0,MIN(EOMONTH(DATE(2026,12,1),0),IF('📋 سجل الأصول'!M214="",DATE(9999,12,31),'📋 سجل الأصول'!M214))-'📋 سجل الأصول'!G214+1))-MIN(('📋 سجل الأصول'!H214-IF('📋 سجل الأصول'!I214="",0,'📋 سجل الأصول'!I214)),('📋 سجل الأصول'!H214-IF('📋 سجل الأصول'!I214="",0,'📋 سجل الأصول'!I214))*'📋 سجل الأصول'!J214/365*MAX(0,MIN(EOMONTH(DATE(2026,12,1),-1),IF('📋 سجل الأصول'!M214="",DATE(9999,12,31),'📋 سجل الأصول'!M214))-'📋 سجل الأصول'!G214+1))),0))</f>
        <v/>
      </c>
    </row>
    <row r="215" spans="1:18" ht="24.75" customHeight="1" x14ac:dyDescent="0.25">
      <c r="A215" s="18" t="str">
        <f>IF('📋 سجل الأصول'!C215="","",'📋 سجل الأصول'!A215)</f>
        <v/>
      </c>
      <c r="B215" s="18" t="str">
        <f>IF('📋 سجل الأصول'!C215="","",'📋 سجل الأصول'!B215)</f>
        <v/>
      </c>
      <c r="C215" s="36" t="str">
        <f>IF('📋 سجل الأصول'!C215="","",'📋 سجل الأصول'!C215)</f>
        <v/>
      </c>
      <c r="D215" s="18" t="str">
        <f>IF('📋 سجل الأصول'!C215="","",'📋 سجل الأصول'!E215)</f>
        <v/>
      </c>
      <c r="E215" s="37" t="str">
        <f>IF('📋 سجل الأصول'!C215="","",'📋 سجل الأصول'!G215)</f>
        <v/>
      </c>
      <c r="F215" s="25" t="str">
        <f>IF('📋 سجل الأصول'!C215="","",'📋 سجل الأصول'!H215)</f>
        <v/>
      </c>
      <c r="G215" s="25" t="str">
        <f>IF('📋 سجل الأصول'!C215="","",IFERROR(MAX(0,MIN(('📋 سجل الأصول'!H215-IF('📋 سجل الأصول'!I215="",0,'📋 سجل الأصول'!I215)),('📋 سجل الأصول'!H215-IF('📋 سجل الأصول'!I215="",0,'📋 سجل الأصول'!I215))*'📋 سجل الأصول'!J215/365*MAX(0,MIN(EOMONTH(DATE(2026,1,1),0),IF('📋 سجل الأصول'!M215="",DATE(9999,12,31),'📋 سجل الأصول'!M215))-'📋 سجل الأصول'!G215+1))-MIN(('📋 سجل الأصول'!H215-IF('📋 سجل الأصول'!I215="",0,'📋 سجل الأصول'!I215)),('📋 سجل الأصول'!H215-IF('📋 سجل الأصول'!I215="",0,'📋 سجل الأصول'!I215))*'📋 سجل الأصول'!J215/365*MAX(0,MIN(EOMONTH(DATE(2026,1,1),-1),IF('📋 سجل الأصول'!M215="",DATE(9999,12,31),'📋 سجل الأصول'!M215))-'📋 سجل الأصول'!G215+1))),0))</f>
        <v/>
      </c>
      <c r="H215" s="25" t="str">
        <f>IF('📋 سجل الأصول'!C215="","",IFERROR(MAX(0,MIN(('📋 سجل الأصول'!H215-IF('📋 سجل الأصول'!I215="",0,'📋 سجل الأصول'!I215)),('📋 سجل الأصول'!H215-IF('📋 سجل الأصول'!I215="",0,'📋 سجل الأصول'!I215))*'📋 سجل الأصول'!J215/365*MAX(0,MIN(EOMONTH(DATE(2026,2,1),0),IF('📋 سجل الأصول'!M215="",DATE(9999,12,31),'📋 سجل الأصول'!M215))-'📋 سجل الأصول'!G215+1))-MIN(('📋 سجل الأصول'!H215-IF('📋 سجل الأصول'!I215="",0,'📋 سجل الأصول'!I215)),('📋 سجل الأصول'!H215-IF('📋 سجل الأصول'!I215="",0,'📋 سجل الأصول'!I215))*'📋 سجل الأصول'!J215/365*MAX(0,MIN(EOMONTH(DATE(2026,2,1),-1),IF('📋 سجل الأصول'!M215="",DATE(9999,12,31),'📋 سجل الأصول'!M215))-'📋 سجل الأصول'!G215+1))),0))</f>
        <v/>
      </c>
      <c r="I215" s="25" t="str">
        <f>IF('📋 سجل الأصول'!C215="","",IFERROR(MAX(0,MIN(('📋 سجل الأصول'!H215-IF('📋 سجل الأصول'!I215="",0,'📋 سجل الأصول'!I215)),('📋 سجل الأصول'!H215-IF('📋 سجل الأصول'!I215="",0,'📋 سجل الأصول'!I215))*'📋 سجل الأصول'!J215/365*MAX(0,MIN(EOMONTH(DATE(2026,3,1),0),IF('📋 سجل الأصول'!M215="",DATE(9999,12,31),'📋 سجل الأصول'!M215))-'📋 سجل الأصول'!G215+1))-MIN(('📋 سجل الأصول'!H215-IF('📋 سجل الأصول'!I215="",0,'📋 سجل الأصول'!I215)),('📋 سجل الأصول'!H215-IF('📋 سجل الأصول'!I215="",0,'📋 سجل الأصول'!I215))*'📋 سجل الأصول'!J215/365*MAX(0,MIN(EOMONTH(DATE(2026,3,1),-1),IF('📋 سجل الأصول'!M215="",DATE(9999,12,31),'📋 سجل الأصول'!M215))-'📋 سجل الأصول'!G215+1))),0))</f>
        <v/>
      </c>
      <c r="J215" s="25" t="str">
        <f>IF('📋 سجل الأصول'!C215="","",IFERROR(MAX(0,MIN(('📋 سجل الأصول'!H215-IF('📋 سجل الأصول'!I215="",0,'📋 سجل الأصول'!I215)),('📋 سجل الأصول'!H215-IF('📋 سجل الأصول'!I215="",0,'📋 سجل الأصول'!I215))*'📋 سجل الأصول'!J215/365*MAX(0,MIN(EOMONTH(DATE(2026,4,1),0),IF('📋 سجل الأصول'!M215="",DATE(9999,12,31),'📋 سجل الأصول'!M215))-'📋 سجل الأصول'!G215+1))-MIN(('📋 سجل الأصول'!H215-IF('📋 سجل الأصول'!I215="",0,'📋 سجل الأصول'!I215)),('📋 سجل الأصول'!H215-IF('📋 سجل الأصول'!I215="",0,'📋 سجل الأصول'!I215))*'📋 سجل الأصول'!J215/365*MAX(0,MIN(EOMONTH(DATE(2026,4,1),-1),IF('📋 سجل الأصول'!M215="",DATE(9999,12,31),'📋 سجل الأصول'!M215))-'📋 سجل الأصول'!G215+1))),0))</f>
        <v/>
      </c>
      <c r="K215" s="25" t="str">
        <f>IF('📋 سجل الأصول'!C215="","",IFERROR(MAX(0,MIN(('📋 سجل الأصول'!H215-IF('📋 سجل الأصول'!I215="",0,'📋 سجل الأصول'!I215)),('📋 سجل الأصول'!H215-IF('📋 سجل الأصول'!I215="",0,'📋 سجل الأصول'!I215))*'📋 سجل الأصول'!J215/365*MAX(0,MIN(EOMONTH(DATE(2026,5,1),0),IF('📋 سجل الأصول'!M215="",DATE(9999,12,31),'📋 سجل الأصول'!M215))-'📋 سجل الأصول'!G215+1))-MIN(('📋 سجل الأصول'!H215-IF('📋 سجل الأصول'!I215="",0,'📋 سجل الأصول'!I215)),('📋 سجل الأصول'!H215-IF('📋 سجل الأصول'!I215="",0,'📋 سجل الأصول'!I215))*'📋 سجل الأصول'!J215/365*MAX(0,MIN(EOMONTH(DATE(2026,5,1),-1),IF('📋 سجل الأصول'!M215="",DATE(9999,12,31),'📋 سجل الأصول'!M215))-'📋 سجل الأصول'!G215+1))),0))</f>
        <v/>
      </c>
      <c r="L215" s="25" t="str">
        <f>IF('📋 سجل الأصول'!C215="","",IFERROR(MAX(0,MIN(('📋 سجل الأصول'!H215-IF('📋 سجل الأصول'!I215="",0,'📋 سجل الأصول'!I215)),('📋 سجل الأصول'!H215-IF('📋 سجل الأصول'!I215="",0,'📋 سجل الأصول'!I215))*'📋 سجل الأصول'!J215/365*MAX(0,MIN(EOMONTH(DATE(2026,6,1),0),IF('📋 سجل الأصول'!M215="",DATE(9999,12,31),'📋 سجل الأصول'!M215))-'📋 سجل الأصول'!G215+1))-MIN(('📋 سجل الأصول'!H215-IF('📋 سجل الأصول'!I215="",0,'📋 سجل الأصول'!I215)),('📋 سجل الأصول'!H215-IF('📋 سجل الأصول'!I215="",0,'📋 سجل الأصول'!I215))*'📋 سجل الأصول'!J215/365*MAX(0,MIN(EOMONTH(DATE(2026,6,1),-1),IF('📋 سجل الأصول'!M215="",DATE(9999,12,31),'📋 سجل الأصول'!M215))-'📋 سجل الأصول'!G215+1))),0))</f>
        <v/>
      </c>
      <c r="M215" s="25" t="str">
        <f>IF('📋 سجل الأصول'!C215="","",IFERROR(MAX(0,MIN(('📋 سجل الأصول'!H215-IF('📋 سجل الأصول'!I215="",0,'📋 سجل الأصول'!I215)),('📋 سجل الأصول'!H215-IF('📋 سجل الأصول'!I215="",0,'📋 سجل الأصول'!I215))*'📋 سجل الأصول'!J215/365*MAX(0,MIN(EOMONTH(DATE(2026,7,1),0),IF('📋 سجل الأصول'!M215="",DATE(9999,12,31),'📋 سجل الأصول'!M215))-'📋 سجل الأصول'!G215+1))-MIN(('📋 سجل الأصول'!H215-IF('📋 سجل الأصول'!I215="",0,'📋 سجل الأصول'!I215)),('📋 سجل الأصول'!H215-IF('📋 سجل الأصول'!I215="",0,'📋 سجل الأصول'!I215))*'📋 سجل الأصول'!J215/365*MAX(0,MIN(EOMONTH(DATE(2026,7,1),-1),IF('📋 سجل الأصول'!M215="",DATE(9999,12,31),'📋 سجل الأصول'!M215))-'📋 سجل الأصول'!G215+1))),0))</f>
        <v/>
      </c>
      <c r="N215" s="25" t="str">
        <f>IF('📋 سجل الأصول'!C215="","",IFERROR(MAX(0,MIN(('📋 سجل الأصول'!H215-IF('📋 سجل الأصول'!I215="",0,'📋 سجل الأصول'!I215)),('📋 سجل الأصول'!H215-IF('📋 سجل الأصول'!I215="",0,'📋 سجل الأصول'!I215))*'📋 سجل الأصول'!J215/365*MAX(0,MIN(EOMONTH(DATE(2026,8,1),0),IF('📋 سجل الأصول'!M215="",DATE(9999,12,31),'📋 سجل الأصول'!M215))-'📋 سجل الأصول'!G215+1))-MIN(('📋 سجل الأصول'!H215-IF('📋 سجل الأصول'!I215="",0,'📋 سجل الأصول'!I215)),('📋 سجل الأصول'!H215-IF('📋 سجل الأصول'!I215="",0,'📋 سجل الأصول'!I215))*'📋 سجل الأصول'!J215/365*MAX(0,MIN(EOMONTH(DATE(2026,8,1),-1),IF('📋 سجل الأصول'!M215="",DATE(9999,12,31),'📋 سجل الأصول'!M215))-'📋 سجل الأصول'!G215+1))),0))</f>
        <v/>
      </c>
      <c r="O215" s="25" t="str">
        <f>IF('📋 سجل الأصول'!C215="","",IFERROR(MAX(0,MIN(('📋 سجل الأصول'!H215-IF('📋 سجل الأصول'!I215="",0,'📋 سجل الأصول'!I215)),('📋 سجل الأصول'!H215-IF('📋 سجل الأصول'!I215="",0,'📋 سجل الأصول'!I215))*'📋 سجل الأصول'!J215/365*MAX(0,MIN(EOMONTH(DATE(2026,9,1),0),IF('📋 سجل الأصول'!M215="",DATE(9999,12,31),'📋 سجل الأصول'!M215))-'📋 سجل الأصول'!G215+1))-MIN(('📋 سجل الأصول'!H215-IF('📋 سجل الأصول'!I215="",0,'📋 سجل الأصول'!I215)),('📋 سجل الأصول'!H215-IF('📋 سجل الأصول'!I215="",0,'📋 سجل الأصول'!I215))*'📋 سجل الأصول'!J215/365*MAX(0,MIN(EOMONTH(DATE(2026,9,1),-1),IF('📋 سجل الأصول'!M215="",DATE(9999,12,31),'📋 سجل الأصول'!M215))-'📋 سجل الأصول'!G215+1))),0))</f>
        <v/>
      </c>
      <c r="P215" s="25" t="str">
        <f>IF('📋 سجل الأصول'!C215="","",IFERROR(MAX(0,MIN(('📋 سجل الأصول'!H215-IF('📋 سجل الأصول'!I215="",0,'📋 سجل الأصول'!I215)),('📋 سجل الأصول'!H215-IF('📋 سجل الأصول'!I215="",0,'📋 سجل الأصول'!I215))*'📋 سجل الأصول'!J215/365*MAX(0,MIN(EOMONTH(DATE(2026,10,1),0),IF('📋 سجل الأصول'!M215="",DATE(9999,12,31),'📋 سجل الأصول'!M215))-'📋 سجل الأصول'!G215+1))-MIN(('📋 سجل الأصول'!H215-IF('📋 سجل الأصول'!I215="",0,'📋 سجل الأصول'!I215)),('📋 سجل الأصول'!H215-IF('📋 سجل الأصول'!I215="",0,'📋 سجل الأصول'!I215))*'📋 سجل الأصول'!J215/365*MAX(0,MIN(EOMONTH(DATE(2026,10,1),-1),IF('📋 سجل الأصول'!M215="",DATE(9999,12,31),'📋 سجل الأصول'!M215))-'📋 سجل الأصول'!G215+1))),0))</f>
        <v/>
      </c>
      <c r="Q215" s="25" t="str">
        <f>IF('📋 سجل الأصول'!C215="","",IFERROR(MAX(0,MIN(('📋 سجل الأصول'!H215-IF('📋 سجل الأصول'!I215="",0,'📋 سجل الأصول'!I215)),('📋 سجل الأصول'!H215-IF('📋 سجل الأصول'!I215="",0,'📋 سجل الأصول'!I215))*'📋 سجل الأصول'!J215/365*MAX(0,MIN(EOMONTH(DATE(2026,11,1),0),IF('📋 سجل الأصول'!M215="",DATE(9999,12,31),'📋 سجل الأصول'!M215))-'📋 سجل الأصول'!G215+1))-MIN(('📋 سجل الأصول'!H215-IF('📋 سجل الأصول'!I215="",0,'📋 سجل الأصول'!I215)),('📋 سجل الأصول'!H215-IF('📋 سجل الأصول'!I215="",0,'📋 سجل الأصول'!I215))*'📋 سجل الأصول'!J215/365*MAX(0,MIN(EOMONTH(DATE(2026,11,1),-1),IF('📋 سجل الأصول'!M215="",DATE(9999,12,31),'📋 سجل الأصول'!M215))-'📋 سجل الأصول'!G215+1))),0))</f>
        <v/>
      </c>
      <c r="R215" s="25" t="str">
        <f>IF('📋 سجل الأصول'!C215="","",IFERROR(MAX(0,MIN(('📋 سجل الأصول'!H215-IF('📋 سجل الأصول'!I215="",0,'📋 سجل الأصول'!I215)),('📋 سجل الأصول'!H215-IF('📋 سجل الأصول'!I215="",0,'📋 سجل الأصول'!I215))*'📋 سجل الأصول'!J215/365*MAX(0,MIN(EOMONTH(DATE(2026,12,1),0),IF('📋 سجل الأصول'!M215="",DATE(9999,12,31),'📋 سجل الأصول'!M215))-'📋 سجل الأصول'!G215+1))-MIN(('📋 سجل الأصول'!H215-IF('📋 سجل الأصول'!I215="",0,'📋 سجل الأصول'!I215)),('📋 سجل الأصول'!H215-IF('📋 سجل الأصول'!I215="",0,'📋 سجل الأصول'!I215))*'📋 سجل الأصول'!J215/365*MAX(0,MIN(EOMONTH(DATE(2026,12,1),-1),IF('📋 سجل الأصول'!M215="",DATE(9999,12,31),'📋 سجل الأصول'!M215))-'📋 سجل الأصول'!G215+1))),0))</f>
        <v/>
      </c>
    </row>
    <row r="216" spans="1:18" ht="24.75" customHeight="1" x14ac:dyDescent="0.25">
      <c r="A216" s="26" t="str">
        <f>IF('📋 سجل الأصول'!C216="","",'📋 سجل الأصول'!A216)</f>
        <v/>
      </c>
      <c r="B216" s="26" t="str">
        <f>IF('📋 سجل الأصول'!C216="","",'📋 سجل الأصول'!B216)</f>
        <v/>
      </c>
      <c r="C216" s="38" t="str">
        <f>IF('📋 سجل الأصول'!C216="","",'📋 سجل الأصول'!C216)</f>
        <v/>
      </c>
      <c r="D216" s="26" t="str">
        <f>IF('📋 سجل الأصول'!C216="","",'📋 سجل الأصول'!E216)</f>
        <v/>
      </c>
      <c r="E216" s="39" t="str">
        <f>IF('📋 سجل الأصول'!C216="","",'📋 سجل الأصول'!G216)</f>
        <v/>
      </c>
      <c r="F216" s="33" t="str">
        <f>IF('📋 سجل الأصول'!C216="","",'📋 سجل الأصول'!H216)</f>
        <v/>
      </c>
      <c r="G216" s="33" t="str">
        <f>IF('📋 سجل الأصول'!C216="","",IFERROR(MAX(0,MIN(('📋 سجل الأصول'!H216-IF('📋 سجل الأصول'!I216="",0,'📋 سجل الأصول'!I216)),('📋 سجل الأصول'!H216-IF('📋 سجل الأصول'!I216="",0,'📋 سجل الأصول'!I216))*'📋 سجل الأصول'!J216/365*MAX(0,MIN(EOMONTH(DATE(2026,1,1),0),IF('📋 سجل الأصول'!M216="",DATE(9999,12,31),'📋 سجل الأصول'!M216))-'📋 سجل الأصول'!G216+1))-MIN(('📋 سجل الأصول'!H216-IF('📋 سجل الأصول'!I216="",0,'📋 سجل الأصول'!I216)),('📋 سجل الأصول'!H216-IF('📋 سجل الأصول'!I216="",0,'📋 سجل الأصول'!I216))*'📋 سجل الأصول'!J216/365*MAX(0,MIN(EOMONTH(DATE(2026,1,1),-1),IF('📋 سجل الأصول'!M216="",DATE(9999,12,31),'📋 سجل الأصول'!M216))-'📋 سجل الأصول'!G216+1))),0))</f>
        <v/>
      </c>
      <c r="H216" s="33" t="str">
        <f>IF('📋 سجل الأصول'!C216="","",IFERROR(MAX(0,MIN(('📋 سجل الأصول'!H216-IF('📋 سجل الأصول'!I216="",0,'📋 سجل الأصول'!I216)),('📋 سجل الأصول'!H216-IF('📋 سجل الأصول'!I216="",0,'📋 سجل الأصول'!I216))*'📋 سجل الأصول'!J216/365*MAX(0,MIN(EOMONTH(DATE(2026,2,1),0),IF('📋 سجل الأصول'!M216="",DATE(9999,12,31),'📋 سجل الأصول'!M216))-'📋 سجل الأصول'!G216+1))-MIN(('📋 سجل الأصول'!H216-IF('📋 سجل الأصول'!I216="",0,'📋 سجل الأصول'!I216)),('📋 سجل الأصول'!H216-IF('📋 سجل الأصول'!I216="",0,'📋 سجل الأصول'!I216))*'📋 سجل الأصول'!J216/365*MAX(0,MIN(EOMONTH(DATE(2026,2,1),-1),IF('📋 سجل الأصول'!M216="",DATE(9999,12,31),'📋 سجل الأصول'!M216))-'📋 سجل الأصول'!G216+1))),0))</f>
        <v/>
      </c>
      <c r="I216" s="33" t="str">
        <f>IF('📋 سجل الأصول'!C216="","",IFERROR(MAX(0,MIN(('📋 سجل الأصول'!H216-IF('📋 سجل الأصول'!I216="",0,'📋 سجل الأصول'!I216)),('📋 سجل الأصول'!H216-IF('📋 سجل الأصول'!I216="",0,'📋 سجل الأصول'!I216))*'📋 سجل الأصول'!J216/365*MAX(0,MIN(EOMONTH(DATE(2026,3,1),0),IF('📋 سجل الأصول'!M216="",DATE(9999,12,31),'📋 سجل الأصول'!M216))-'📋 سجل الأصول'!G216+1))-MIN(('📋 سجل الأصول'!H216-IF('📋 سجل الأصول'!I216="",0,'📋 سجل الأصول'!I216)),('📋 سجل الأصول'!H216-IF('📋 سجل الأصول'!I216="",0,'📋 سجل الأصول'!I216))*'📋 سجل الأصول'!J216/365*MAX(0,MIN(EOMONTH(DATE(2026,3,1),-1),IF('📋 سجل الأصول'!M216="",DATE(9999,12,31),'📋 سجل الأصول'!M216))-'📋 سجل الأصول'!G216+1))),0))</f>
        <v/>
      </c>
      <c r="J216" s="33" t="str">
        <f>IF('📋 سجل الأصول'!C216="","",IFERROR(MAX(0,MIN(('📋 سجل الأصول'!H216-IF('📋 سجل الأصول'!I216="",0,'📋 سجل الأصول'!I216)),('📋 سجل الأصول'!H216-IF('📋 سجل الأصول'!I216="",0,'📋 سجل الأصول'!I216))*'📋 سجل الأصول'!J216/365*MAX(0,MIN(EOMONTH(DATE(2026,4,1),0),IF('📋 سجل الأصول'!M216="",DATE(9999,12,31),'📋 سجل الأصول'!M216))-'📋 سجل الأصول'!G216+1))-MIN(('📋 سجل الأصول'!H216-IF('📋 سجل الأصول'!I216="",0,'📋 سجل الأصول'!I216)),('📋 سجل الأصول'!H216-IF('📋 سجل الأصول'!I216="",0,'📋 سجل الأصول'!I216))*'📋 سجل الأصول'!J216/365*MAX(0,MIN(EOMONTH(DATE(2026,4,1),-1),IF('📋 سجل الأصول'!M216="",DATE(9999,12,31),'📋 سجل الأصول'!M216))-'📋 سجل الأصول'!G216+1))),0))</f>
        <v/>
      </c>
      <c r="K216" s="33" t="str">
        <f>IF('📋 سجل الأصول'!C216="","",IFERROR(MAX(0,MIN(('📋 سجل الأصول'!H216-IF('📋 سجل الأصول'!I216="",0,'📋 سجل الأصول'!I216)),('📋 سجل الأصول'!H216-IF('📋 سجل الأصول'!I216="",0,'📋 سجل الأصول'!I216))*'📋 سجل الأصول'!J216/365*MAX(0,MIN(EOMONTH(DATE(2026,5,1),0),IF('📋 سجل الأصول'!M216="",DATE(9999,12,31),'📋 سجل الأصول'!M216))-'📋 سجل الأصول'!G216+1))-MIN(('📋 سجل الأصول'!H216-IF('📋 سجل الأصول'!I216="",0,'📋 سجل الأصول'!I216)),('📋 سجل الأصول'!H216-IF('📋 سجل الأصول'!I216="",0,'📋 سجل الأصول'!I216))*'📋 سجل الأصول'!J216/365*MAX(0,MIN(EOMONTH(DATE(2026,5,1),-1),IF('📋 سجل الأصول'!M216="",DATE(9999,12,31),'📋 سجل الأصول'!M216))-'📋 سجل الأصول'!G216+1))),0))</f>
        <v/>
      </c>
      <c r="L216" s="33" t="str">
        <f>IF('📋 سجل الأصول'!C216="","",IFERROR(MAX(0,MIN(('📋 سجل الأصول'!H216-IF('📋 سجل الأصول'!I216="",0,'📋 سجل الأصول'!I216)),('📋 سجل الأصول'!H216-IF('📋 سجل الأصول'!I216="",0,'📋 سجل الأصول'!I216))*'📋 سجل الأصول'!J216/365*MAX(0,MIN(EOMONTH(DATE(2026,6,1),0),IF('📋 سجل الأصول'!M216="",DATE(9999,12,31),'📋 سجل الأصول'!M216))-'📋 سجل الأصول'!G216+1))-MIN(('📋 سجل الأصول'!H216-IF('📋 سجل الأصول'!I216="",0,'📋 سجل الأصول'!I216)),('📋 سجل الأصول'!H216-IF('📋 سجل الأصول'!I216="",0,'📋 سجل الأصول'!I216))*'📋 سجل الأصول'!J216/365*MAX(0,MIN(EOMONTH(DATE(2026,6,1),-1),IF('📋 سجل الأصول'!M216="",DATE(9999,12,31),'📋 سجل الأصول'!M216))-'📋 سجل الأصول'!G216+1))),0))</f>
        <v/>
      </c>
      <c r="M216" s="33" t="str">
        <f>IF('📋 سجل الأصول'!C216="","",IFERROR(MAX(0,MIN(('📋 سجل الأصول'!H216-IF('📋 سجل الأصول'!I216="",0,'📋 سجل الأصول'!I216)),('📋 سجل الأصول'!H216-IF('📋 سجل الأصول'!I216="",0,'📋 سجل الأصول'!I216))*'📋 سجل الأصول'!J216/365*MAX(0,MIN(EOMONTH(DATE(2026,7,1),0),IF('📋 سجل الأصول'!M216="",DATE(9999,12,31),'📋 سجل الأصول'!M216))-'📋 سجل الأصول'!G216+1))-MIN(('📋 سجل الأصول'!H216-IF('📋 سجل الأصول'!I216="",0,'📋 سجل الأصول'!I216)),('📋 سجل الأصول'!H216-IF('📋 سجل الأصول'!I216="",0,'📋 سجل الأصول'!I216))*'📋 سجل الأصول'!J216/365*MAX(0,MIN(EOMONTH(DATE(2026,7,1),-1),IF('📋 سجل الأصول'!M216="",DATE(9999,12,31),'📋 سجل الأصول'!M216))-'📋 سجل الأصول'!G216+1))),0))</f>
        <v/>
      </c>
      <c r="N216" s="33" t="str">
        <f>IF('📋 سجل الأصول'!C216="","",IFERROR(MAX(0,MIN(('📋 سجل الأصول'!H216-IF('📋 سجل الأصول'!I216="",0,'📋 سجل الأصول'!I216)),('📋 سجل الأصول'!H216-IF('📋 سجل الأصول'!I216="",0,'📋 سجل الأصول'!I216))*'📋 سجل الأصول'!J216/365*MAX(0,MIN(EOMONTH(DATE(2026,8,1),0),IF('📋 سجل الأصول'!M216="",DATE(9999,12,31),'📋 سجل الأصول'!M216))-'📋 سجل الأصول'!G216+1))-MIN(('📋 سجل الأصول'!H216-IF('📋 سجل الأصول'!I216="",0,'📋 سجل الأصول'!I216)),('📋 سجل الأصول'!H216-IF('📋 سجل الأصول'!I216="",0,'📋 سجل الأصول'!I216))*'📋 سجل الأصول'!J216/365*MAX(0,MIN(EOMONTH(DATE(2026,8,1),-1),IF('📋 سجل الأصول'!M216="",DATE(9999,12,31),'📋 سجل الأصول'!M216))-'📋 سجل الأصول'!G216+1))),0))</f>
        <v/>
      </c>
      <c r="O216" s="33" t="str">
        <f>IF('📋 سجل الأصول'!C216="","",IFERROR(MAX(0,MIN(('📋 سجل الأصول'!H216-IF('📋 سجل الأصول'!I216="",0,'📋 سجل الأصول'!I216)),('📋 سجل الأصول'!H216-IF('📋 سجل الأصول'!I216="",0,'📋 سجل الأصول'!I216))*'📋 سجل الأصول'!J216/365*MAX(0,MIN(EOMONTH(DATE(2026,9,1),0),IF('📋 سجل الأصول'!M216="",DATE(9999,12,31),'📋 سجل الأصول'!M216))-'📋 سجل الأصول'!G216+1))-MIN(('📋 سجل الأصول'!H216-IF('📋 سجل الأصول'!I216="",0,'📋 سجل الأصول'!I216)),('📋 سجل الأصول'!H216-IF('📋 سجل الأصول'!I216="",0,'📋 سجل الأصول'!I216))*'📋 سجل الأصول'!J216/365*MAX(0,MIN(EOMONTH(DATE(2026,9,1),-1),IF('📋 سجل الأصول'!M216="",DATE(9999,12,31),'📋 سجل الأصول'!M216))-'📋 سجل الأصول'!G216+1))),0))</f>
        <v/>
      </c>
      <c r="P216" s="33" t="str">
        <f>IF('📋 سجل الأصول'!C216="","",IFERROR(MAX(0,MIN(('📋 سجل الأصول'!H216-IF('📋 سجل الأصول'!I216="",0,'📋 سجل الأصول'!I216)),('📋 سجل الأصول'!H216-IF('📋 سجل الأصول'!I216="",0,'📋 سجل الأصول'!I216))*'📋 سجل الأصول'!J216/365*MAX(0,MIN(EOMONTH(DATE(2026,10,1),0),IF('📋 سجل الأصول'!M216="",DATE(9999,12,31),'📋 سجل الأصول'!M216))-'📋 سجل الأصول'!G216+1))-MIN(('📋 سجل الأصول'!H216-IF('📋 سجل الأصول'!I216="",0,'📋 سجل الأصول'!I216)),('📋 سجل الأصول'!H216-IF('📋 سجل الأصول'!I216="",0,'📋 سجل الأصول'!I216))*'📋 سجل الأصول'!J216/365*MAX(0,MIN(EOMONTH(DATE(2026,10,1),-1),IF('📋 سجل الأصول'!M216="",DATE(9999,12,31),'📋 سجل الأصول'!M216))-'📋 سجل الأصول'!G216+1))),0))</f>
        <v/>
      </c>
      <c r="Q216" s="33" t="str">
        <f>IF('📋 سجل الأصول'!C216="","",IFERROR(MAX(0,MIN(('📋 سجل الأصول'!H216-IF('📋 سجل الأصول'!I216="",0,'📋 سجل الأصول'!I216)),('📋 سجل الأصول'!H216-IF('📋 سجل الأصول'!I216="",0,'📋 سجل الأصول'!I216))*'📋 سجل الأصول'!J216/365*MAX(0,MIN(EOMONTH(DATE(2026,11,1),0),IF('📋 سجل الأصول'!M216="",DATE(9999,12,31),'📋 سجل الأصول'!M216))-'📋 سجل الأصول'!G216+1))-MIN(('📋 سجل الأصول'!H216-IF('📋 سجل الأصول'!I216="",0,'📋 سجل الأصول'!I216)),('📋 سجل الأصول'!H216-IF('📋 سجل الأصول'!I216="",0,'📋 سجل الأصول'!I216))*'📋 سجل الأصول'!J216/365*MAX(0,MIN(EOMONTH(DATE(2026,11,1),-1),IF('📋 سجل الأصول'!M216="",DATE(9999,12,31),'📋 سجل الأصول'!M216))-'📋 سجل الأصول'!G216+1))),0))</f>
        <v/>
      </c>
      <c r="R216" s="33" t="str">
        <f>IF('📋 سجل الأصول'!C216="","",IFERROR(MAX(0,MIN(('📋 سجل الأصول'!H216-IF('📋 سجل الأصول'!I216="",0,'📋 سجل الأصول'!I216)),('📋 سجل الأصول'!H216-IF('📋 سجل الأصول'!I216="",0,'📋 سجل الأصول'!I216))*'📋 سجل الأصول'!J216/365*MAX(0,MIN(EOMONTH(DATE(2026,12,1),0),IF('📋 سجل الأصول'!M216="",DATE(9999,12,31),'📋 سجل الأصول'!M216))-'📋 سجل الأصول'!G216+1))-MIN(('📋 سجل الأصول'!H216-IF('📋 سجل الأصول'!I216="",0,'📋 سجل الأصول'!I216)),('📋 سجل الأصول'!H216-IF('📋 سجل الأصول'!I216="",0,'📋 سجل الأصول'!I216))*'📋 سجل الأصول'!J216/365*MAX(0,MIN(EOMONTH(DATE(2026,12,1),-1),IF('📋 سجل الأصول'!M216="",DATE(9999,12,31),'📋 سجل الأصول'!M216))-'📋 سجل الأصول'!G216+1))),0))</f>
        <v/>
      </c>
    </row>
    <row r="217" spans="1:18" ht="24.75" customHeight="1" x14ac:dyDescent="0.25">
      <c r="A217" s="18" t="str">
        <f>IF('📋 سجل الأصول'!C217="","",'📋 سجل الأصول'!A217)</f>
        <v/>
      </c>
      <c r="B217" s="18" t="str">
        <f>IF('📋 سجل الأصول'!C217="","",'📋 سجل الأصول'!B217)</f>
        <v/>
      </c>
      <c r="C217" s="36" t="str">
        <f>IF('📋 سجل الأصول'!C217="","",'📋 سجل الأصول'!C217)</f>
        <v/>
      </c>
      <c r="D217" s="18" t="str">
        <f>IF('📋 سجل الأصول'!C217="","",'📋 سجل الأصول'!E217)</f>
        <v/>
      </c>
      <c r="E217" s="37" t="str">
        <f>IF('📋 سجل الأصول'!C217="","",'📋 سجل الأصول'!G217)</f>
        <v/>
      </c>
      <c r="F217" s="25" t="str">
        <f>IF('📋 سجل الأصول'!C217="","",'📋 سجل الأصول'!H217)</f>
        <v/>
      </c>
      <c r="G217" s="25" t="str">
        <f>IF('📋 سجل الأصول'!C217="","",IFERROR(MAX(0,MIN(('📋 سجل الأصول'!H217-IF('📋 سجل الأصول'!I217="",0,'📋 سجل الأصول'!I217)),('📋 سجل الأصول'!H217-IF('📋 سجل الأصول'!I217="",0,'📋 سجل الأصول'!I217))*'📋 سجل الأصول'!J217/365*MAX(0,MIN(EOMONTH(DATE(2026,1,1),0),IF('📋 سجل الأصول'!M217="",DATE(9999,12,31),'📋 سجل الأصول'!M217))-'📋 سجل الأصول'!G217+1))-MIN(('📋 سجل الأصول'!H217-IF('📋 سجل الأصول'!I217="",0,'📋 سجل الأصول'!I217)),('📋 سجل الأصول'!H217-IF('📋 سجل الأصول'!I217="",0,'📋 سجل الأصول'!I217))*'📋 سجل الأصول'!J217/365*MAX(0,MIN(EOMONTH(DATE(2026,1,1),-1),IF('📋 سجل الأصول'!M217="",DATE(9999,12,31),'📋 سجل الأصول'!M217))-'📋 سجل الأصول'!G217+1))),0))</f>
        <v/>
      </c>
      <c r="H217" s="25" t="str">
        <f>IF('📋 سجل الأصول'!C217="","",IFERROR(MAX(0,MIN(('📋 سجل الأصول'!H217-IF('📋 سجل الأصول'!I217="",0,'📋 سجل الأصول'!I217)),('📋 سجل الأصول'!H217-IF('📋 سجل الأصول'!I217="",0,'📋 سجل الأصول'!I217))*'📋 سجل الأصول'!J217/365*MAX(0,MIN(EOMONTH(DATE(2026,2,1),0),IF('📋 سجل الأصول'!M217="",DATE(9999,12,31),'📋 سجل الأصول'!M217))-'📋 سجل الأصول'!G217+1))-MIN(('📋 سجل الأصول'!H217-IF('📋 سجل الأصول'!I217="",0,'📋 سجل الأصول'!I217)),('📋 سجل الأصول'!H217-IF('📋 سجل الأصول'!I217="",0,'📋 سجل الأصول'!I217))*'📋 سجل الأصول'!J217/365*MAX(0,MIN(EOMONTH(DATE(2026,2,1),-1),IF('📋 سجل الأصول'!M217="",DATE(9999,12,31),'📋 سجل الأصول'!M217))-'📋 سجل الأصول'!G217+1))),0))</f>
        <v/>
      </c>
      <c r="I217" s="25" t="str">
        <f>IF('📋 سجل الأصول'!C217="","",IFERROR(MAX(0,MIN(('📋 سجل الأصول'!H217-IF('📋 سجل الأصول'!I217="",0,'📋 سجل الأصول'!I217)),('📋 سجل الأصول'!H217-IF('📋 سجل الأصول'!I217="",0,'📋 سجل الأصول'!I217))*'📋 سجل الأصول'!J217/365*MAX(0,MIN(EOMONTH(DATE(2026,3,1),0),IF('📋 سجل الأصول'!M217="",DATE(9999,12,31),'📋 سجل الأصول'!M217))-'📋 سجل الأصول'!G217+1))-MIN(('📋 سجل الأصول'!H217-IF('📋 سجل الأصول'!I217="",0,'📋 سجل الأصول'!I217)),('📋 سجل الأصول'!H217-IF('📋 سجل الأصول'!I217="",0,'📋 سجل الأصول'!I217))*'📋 سجل الأصول'!J217/365*MAX(0,MIN(EOMONTH(DATE(2026,3,1),-1),IF('📋 سجل الأصول'!M217="",DATE(9999,12,31),'📋 سجل الأصول'!M217))-'📋 سجل الأصول'!G217+1))),0))</f>
        <v/>
      </c>
      <c r="J217" s="25" t="str">
        <f>IF('📋 سجل الأصول'!C217="","",IFERROR(MAX(0,MIN(('📋 سجل الأصول'!H217-IF('📋 سجل الأصول'!I217="",0,'📋 سجل الأصول'!I217)),('📋 سجل الأصول'!H217-IF('📋 سجل الأصول'!I217="",0,'📋 سجل الأصول'!I217))*'📋 سجل الأصول'!J217/365*MAX(0,MIN(EOMONTH(DATE(2026,4,1),0),IF('📋 سجل الأصول'!M217="",DATE(9999,12,31),'📋 سجل الأصول'!M217))-'📋 سجل الأصول'!G217+1))-MIN(('📋 سجل الأصول'!H217-IF('📋 سجل الأصول'!I217="",0,'📋 سجل الأصول'!I217)),('📋 سجل الأصول'!H217-IF('📋 سجل الأصول'!I217="",0,'📋 سجل الأصول'!I217))*'📋 سجل الأصول'!J217/365*MAX(0,MIN(EOMONTH(DATE(2026,4,1),-1),IF('📋 سجل الأصول'!M217="",DATE(9999,12,31),'📋 سجل الأصول'!M217))-'📋 سجل الأصول'!G217+1))),0))</f>
        <v/>
      </c>
      <c r="K217" s="25" t="str">
        <f>IF('📋 سجل الأصول'!C217="","",IFERROR(MAX(0,MIN(('📋 سجل الأصول'!H217-IF('📋 سجل الأصول'!I217="",0,'📋 سجل الأصول'!I217)),('📋 سجل الأصول'!H217-IF('📋 سجل الأصول'!I217="",0,'📋 سجل الأصول'!I217))*'📋 سجل الأصول'!J217/365*MAX(0,MIN(EOMONTH(DATE(2026,5,1),0),IF('📋 سجل الأصول'!M217="",DATE(9999,12,31),'📋 سجل الأصول'!M217))-'📋 سجل الأصول'!G217+1))-MIN(('📋 سجل الأصول'!H217-IF('📋 سجل الأصول'!I217="",0,'📋 سجل الأصول'!I217)),('📋 سجل الأصول'!H217-IF('📋 سجل الأصول'!I217="",0,'📋 سجل الأصول'!I217))*'📋 سجل الأصول'!J217/365*MAX(0,MIN(EOMONTH(DATE(2026,5,1),-1),IF('📋 سجل الأصول'!M217="",DATE(9999,12,31),'📋 سجل الأصول'!M217))-'📋 سجل الأصول'!G217+1))),0))</f>
        <v/>
      </c>
      <c r="L217" s="25" t="str">
        <f>IF('📋 سجل الأصول'!C217="","",IFERROR(MAX(0,MIN(('📋 سجل الأصول'!H217-IF('📋 سجل الأصول'!I217="",0,'📋 سجل الأصول'!I217)),('📋 سجل الأصول'!H217-IF('📋 سجل الأصول'!I217="",0,'📋 سجل الأصول'!I217))*'📋 سجل الأصول'!J217/365*MAX(0,MIN(EOMONTH(DATE(2026,6,1),0),IF('📋 سجل الأصول'!M217="",DATE(9999,12,31),'📋 سجل الأصول'!M217))-'📋 سجل الأصول'!G217+1))-MIN(('📋 سجل الأصول'!H217-IF('📋 سجل الأصول'!I217="",0,'📋 سجل الأصول'!I217)),('📋 سجل الأصول'!H217-IF('📋 سجل الأصول'!I217="",0,'📋 سجل الأصول'!I217))*'📋 سجل الأصول'!J217/365*MAX(0,MIN(EOMONTH(DATE(2026,6,1),-1),IF('📋 سجل الأصول'!M217="",DATE(9999,12,31),'📋 سجل الأصول'!M217))-'📋 سجل الأصول'!G217+1))),0))</f>
        <v/>
      </c>
      <c r="M217" s="25" t="str">
        <f>IF('📋 سجل الأصول'!C217="","",IFERROR(MAX(0,MIN(('📋 سجل الأصول'!H217-IF('📋 سجل الأصول'!I217="",0,'📋 سجل الأصول'!I217)),('📋 سجل الأصول'!H217-IF('📋 سجل الأصول'!I217="",0,'📋 سجل الأصول'!I217))*'📋 سجل الأصول'!J217/365*MAX(0,MIN(EOMONTH(DATE(2026,7,1),0),IF('📋 سجل الأصول'!M217="",DATE(9999,12,31),'📋 سجل الأصول'!M217))-'📋 سجل الأصول'!G217+1))-MIN(('📋 سجل الأصول'!H217-IF('📋 سجل الأصول'!I217="",0,'📋 سجل الأصول'!I217)),('📋 سجل الأصول'!H217-IF('📋 سجل الأصول'!I217="",0,'📋 سجل الأصول'!I217))*'📋 سجل الأصول'!J217/365*MAX(0,MIN(EOMONTH(DATE(2026,7,1),-1),IF('📋 سجل الأصول'!M217="",DATE(9999,12,31),'📋 سجل الأصول'!M217))-'📋 سجل الأصول'!G217+1))),0))</f>
        <v/>
      </c>
      <c r="N217" s="25" t="str">
        <f>IF('📋 سجل الأصول'!C217="","",IFERROR(MAX(0,MIN(('📋 سجل الأصول'!H217-IF('📋 سجل الأصول'!I217="",0,'📋 سجل الأصول'!I217)),('📋 سجل الأصول'!H217-IF('📋 سجل الأصول'!I217="",0,'📋 سجل الأصول'!I217))*'📋 سجل الأصول'!J217/365*MAX(0,MIN(EOMONTH(DATE(2026,8,1),0),IF('📋 سجل الأصول'!M217="",DATE(9999,12,31),'📋 سجل الأصول'!M217))-'📋 سجل الأصول'!G217+1))-MIN(('📋 سجل الأصول'!H217-IF('📋 سجل الأصول'!I217="",0,'📋 سجل الأصول'!I217)),('📋 سجل الأصول'!H217-IF('📋 سجل الأصول'!I217="",0,'📋 سجل الأصول'!I217))*'📋 سجل الأصول'!J217/365*MAX(0,MIN(EOMONTH(DATE(2026,8,1),-1),IF('📋 سجل الأصول'!M217="",DATE(9999,12,31),'📋 سجل الأصول'!M217))-'📋 سجل الأصول'!G217+1))),0))</f>
        <v/>
      </c>
      <c r="O217" s="25" t="str">
        <f>IF('📋 سجل الأصول'!C217="","",IFERROR(MAX(0,MIN(('📋 سجل الأصول'!H217-IF('📋 سجل الأصول'!I217="",0,'📋 سجل الأصول'!I217)),('📋 سجل الأصول'!H217-IF('📋 سجل الأصول'!I217="",0,'📋 سجل الأصول'!I217))*'📋 سجل الأصول'!J217/365*MAX(0,MIN(EOMONTH(DATE(2026,9,1),0),IF('📋 سجل الأصول'!M217="",DATE(9999,12,31),'📋 سجل الأصول'!M217))-'📋 سجل الأصول'!G217+1))-MIN(('📋 سجل الأصول'!H217-IF('📋 سجل الأصول'!I217="",0,'📋 سجل الأصول'!I217)),('📋 سجل الأصول'!H217-IF('📋 سجل الأصول'!I217="",0,'📋 سجل الأصول'!I217))*'📋 سجل الأصول'!J217/365*MAX(0,MIN(EOMONTH(DATE(2026,9,1),-1),IF('📋 سجل الأصول'!M217="",DATE(9999,12,31),'📋 سجل الأصول'!M217))-'📋 سجل الأصول'!G217+1))),0))</f>
        <v/>
      </c>
      <c r="P217" s="25" t="str">
        <f>IF('📋 سجل الأصول'!C217="","",IFERROR(MAX(0,MIN(('📋 سجل الأصول'!H217-IF('📋 سجل الأصول'!I217="",0,'📋 سجل الأصول'!I217)),('📋 سجل الأصول'!H217-IF('📋 سجل الأصول'!I217="",0,'📋 سجل الأصول'!I217))*'📋 سجل الأصول'!J217/365*MAX(0,MIN(EOMONTH(DATE(2026,10,1),0),IF('📋 سجل الأصول'!M217="",DATE(9999,12,31),'📋 سجل الأصول'!M217))-'📋 سجل الأصول'!G217+1))-MIN(('📋 سجل الأصول'!H217-IF('📋 سجل الأصول'!I217="",0,'📋 سجل الأصول'!I217)),('📋 سجل الأصول'!H217-IF('📋 سجل الأصول'!I217="",0,'📋 سجل الأصول'!I217))*'📋 سجل الأصول'!J217/365*MAX(0,MIN(EOMONTH(DATE(2026,10,1),-1),IF('📋 سجل الأصول'!M217="",DATE(9999,12,31),'📋 سجل الأصول'!M217))-'📋 سجل الأصول'!G217+1))),0))</f>
        <v/>
      </c>
      <c r="Q217" s="25" t="str">
        <f>IF('📋 سجل الأصول'!C217="","",IFERROR(MAX(0,MIN(('📋 سجل الأصول'!H217-IF('📋 سجل الأصول'!I217="",0,'📋 سجل الأصول'!I217)),('📋 سجل الأصول'!H217-IF('📋 سجل الأصول'!I217="",0,'📋 سجل الأصول'!I217))*'📋 سجل الأصول'!J217/365*MAX(0,MIN(EOMONTH(DATE(2026,11,1),0),IF('📋 سجل الأصول'!M217="",DATE(9999,12,31),'📋 سجل الأصول'!M217))-'📋 سجل الأصول'!G217+1))-MIN(('📋 سجل الأصول'!H217-IF('📋 سجل الأصول'!I217="",0,'📋 سجل الأصول'!I217)),('📋 سجل الأصول'!H217-IF('📋 سجل الأصول'!I217="",0,'📋 سجل الأصول'!I217))*'📋 سجل الأصول'!J217/365*MAX(0,MIN(EOMONTH(DATE(2026,11,1),-1),IF('📋 سجل الأصول'!M217="",DATE(9999,12,31),'📋 سجل الأصول'!M217))-'📋 سجل الأصول'!G217+1))),0))</f>
        <v/>
      </c>
      <c r="R217" s="25" t="str">
        <f>IF('📋 سجل الأصول'!C217="","",IFERROR(MAX(0,MIN(('📋 سجل الأصول'!H217-IF('📋 سجل الأصول'!I217="",0,'📋 سجل الأصول'!I217)),('📋 سجل الأصول'!H217-IF('📋 سجل الأصول'!I217="",0,'📋 سجل الأصول'!I217))*'📋 سجل الأصول'!J217/365*MAX(0,MIN(EOMONTH(DATE(2026,12,1),0),IF('📋 سجل الأصول'!M217="",DATE(9999,12,31),'📋 سجل الأصول'!M217))-'📋 سجل الأصول'!G217+1))-MIN(('📋 سجل الأصول'!H217-IF('📋 سجل الأصول'!I217="",0,'📋 سجل الأصول'!I217)),('📋 سجل الأصول'!H217-IF('📋 سجل الأصول'!I217="",0,'📋 سجل الأصول'!I217))*'📋 سجل الأصول'!J217/365*MAX(0,MIN(EOMONTH(DATE(2026,12,1),-1),IF('📋 سجل الأصول'!M217="",DATE(9999,12,31),'📋 سجل الأصول'!M217))-'📋 سجل الأصول'!G217+1))),0))</f>
        <v/>
      </c>
    </row>
    <row r="218" spans="1:18" ht="24.75" customHeight="1" x14ac:dyDescent="0.25">
      <c r="A218" s="26" t="str">
        <f>IF('📋 سجل الأصول'!C218="","",'📋 سجل الأصول'!A218)</f>
        <v/>
      </c>
      <c r="B218" s="26" t="str">
        <f>IF('📋 سجل الأصول'!C218="","",'📋 سجل الأصول'!B218)</f>
        <v/>
      </c>
      <c r="C218" s="38" t="str">
        <f>IF('📋 سجل الأصول'!C218="","",'📋 سجل الأصول'!C218)</f>
        <v/>
      </c>
      <c r="D218" s="26" t="str">
        <f>IF('📋 سجل الأصول'!C218="","",'📋 سجل الأصول'!E218)</f>
        <v/>
      </c>
      <c r="E218" s="39" t="str">
        <f>IF('📋 سجل الأصول'!C218="","",'📋 سجل الأصول'!G218)</f>
        <v/>
      </c>
      <c r="F218" s="33" t="str">
        <f>IF('📋 سجل الأصول'!C218="","",'📋 سجل الأصول'!H218)</f>
        <v/>
      </c>
      <c r="G218" s="33" t="str">
        <f>IF('📋 سجل الأصول'!C218="","",IFERROR(MAX(0,MIN(('📋 سجل الأصول'!H218-IF('📋 سجل الأصول'!I218="",0,'📋 سجل الأصول'!I218)),('📋 سجل الأصول'!H218-IF('📋 سجل الأصول'!I218="",0,'📋 سجل الأصول'!I218))*'📋 سجل الأصول'!J218/365*MAX(0,MIN(EOMONTH(DATE(2026,1,1),0),IF('📋 سجل الأصول'!M218="",DATE(9999,12,31),'📋 سجل الأصول'!M218))-'📋 سجل الأصول'!G218+1))-MIN(('📋 سجل الأصول'!H218-IF('📋 سجل الأصول'!I218="",0,'📋 سجل الأصول'!I218)),('📋 سجل الأصول'!H218-IF('📋 سجل الأصول'!I218="",0,'📋 سجل الأصول'!I218))*'📋 سجل الأصول'!J218/365*MAX(0,MIN(EOMONTH(DATE(2026,1,1),-1),IF('📋 سجل الأصول'!M218="",DATE(9999,12,31),'📋 سجل الأصول'!M218))-'📋 سجل الأصول'!G218+1))),0))</f>
        <v/>
      </c>
      <c r="H218" s="33" t="str">
        <f>IF('📋 سجل الأصول'!C218="","",IFERROR(MAX(0,MIN(('📋 سجل الأصول'!H218-IF('📋 سجل الأصول'!I218="",0,'📋 سجل الأصول'!I218)),('📋 سجل الأصول'!H218-IF('📋 سجل الأصول'!I218="",0,'📋 سجل الأصول'!I218))*'📋 سجل الأصول'!J218/365*MAX(0,MIN(EOMONTH(DATE(2026,2,1),0),IF('📋 سجل الأصول'!M218="",DATE(9999,12,31),'📋 سجل الأصول'!M218))-'📋 سجل الأصول'!G218+1))-MIN(('📋 سجل الأصول'!H218-IF('📋 سجل الأصول'!I218="",0,'📋 سجل الأصول'!I218)),('📋 سجل الأصول'!H218-IF('📋 سجل الأصول'!I218="",0,'📋 سجل الأصول'!I218))*'📋 سجل الأصول'!J218/365*MAX(0,MIN(EOMONTH(DATE(2026,2,1),-1),IF('📋 سجل الأصول'!M218="",DATE(9999,12,31),'📋 سجل الأصول'!M218))-'📋 سجل الأصول'!G218+1))),0))</f>
        <v/>
      </c>
      <c r="I218" s="33" t="str">
        <f>IF('📋 سجل الأصول'!C218="","",IFERROR(MAX(0,MIN(('📋 سجل الأصول'!H218-IF('📋 سجل الأصول'!I218="",0,'📋 سجل الأصول'!I218)),('📋 سجل الأصول'!H218-IF('📋 سجل الأصول'!I218="",0,'📋 سجل الأصول'!I218))*'📋 سجل الأصول'!J218/365*MAX(0,MIN(EOMONTH(DATE(2026,3,1),0),IF('📋 سجل الأصول'!M218="",DATE(9999,12,31),'📋 سجل الأصول'!M218))-'📋 سجل الأصول'!G218+1))-MIN(('📋 سجل الأصول'!H218-IF('📋 سجل الأصول'!I218="",0,'📋 سجل الأصول'!I218)),('📋 سجل الأصول'!H218-IF('📋 سجل الأصول'!I218="",0,'📋 سجل الأصول'!I218))*'📋 سجل الأصول'!J218/365*MAX(0,MIN(EOMONTH(DATE(2026,3,1),-1),IF('📋 سجل الأصول'!M218="",DATE(9999,12,31),'📋 سجل الأصول'!M218))-'📋 سجل الأصول'!G218+1))),0))</f>
        <v/>
      </c>
      <c r="J218" s="33" t="str">
        <f>IF('📋 سجل الأصول'!C218="","",IFERROR(MAX(0,MIN(('📋 سجل الأصول'!H218-IF('📋 سجل الأصول'!I218="",0,'📋 سجل الأصول'!I218)),('📋 سجل الأصول'!H218-IF('📋 سجل الأصول'!I218="",0,'📋 سجل الأصول'!I218))*'📋 سجل الأصول'!J218/365*MAX(0,MIN(EOMONTH(DATE(2026,4,1),0),IF('📋 سجل الأصول'!M218="",DATE(9999,12,31),'📋 سجل الأصول'!M218))-'📋 سجل الأصول'!G218+1))-MIN(('📋 سجل الأصول'!H218-IF('📋 سجل الأصول'!I218="",0,'📋 سجل الأصول'!I218)),('📋 سجل الأصول'!H218-IF('📋 سجل الأصول'!I218="",0,'📋 سجل الأصول'!I218))*'📋 سجل الأصول'!J218/365*MAX(0,MIN(EOMONTH(DATE(2026,4,1),-1),IF('📋 سجل الأصول'!M218="",DATE(9999,12,31),'📋 سجل الأصول'!M218))-'📋 سجل الأصول'!G218+1))),0))</f>
        <v/>
      </c>
      <c r="K218" s="33" t="str">
        <f>IF('📋 سجل الأصول'!C218="","",IFERROR(MAX(0,MIN(('📋 سجل الأصول'!H218-IF('📋 سجل الأصول'!I218="",0,'📋 سجل الأصول'!I218)),('📋 سجل الأصول'!H218-IF('📋 سجل الأصول'!I218="",0,'📋 سجل الأصول'!I218))*'📋 سجل الأصول'!J218/365*MAX(0,MIN(EOMONTH(DATE(2026,5,1),0),IF('📋 سجل الأصول'!M218="",DATE(9999,12,31),'📋 سجل الأصول'!M218))-'📋 سجل الأصول'!G218+1))-MIN(('📋 سجل الأصول'!H218-IF('📋 سجل الأصول'!I218="",0,'📋 سجل الأصول'!I218)),('📋 سجل الأصول'!H218-IF('📋 سجل الأصول'!I218="",0,'📋 سجل الأصول'!I218))*'📋 سجل الأصول'!J218/365*MAX(0,MIN(EOMONTH(DATE(2026,5,1),-1),IF('📋 سجل الأصول'!M218="",DATE(9999,12,31),'📋 سجل الأصول'!M218))-'📋 سجل الأصول'!G218+1))),0))</f>
        <v/>
      </c>
      <c r="L218" s="33" t="str">
        <f>IF('📋 سجل الأصول'!C218="","",IFERROR(MAX(0,MIN(('📋 سجل الأصول'!H218-IF('📋 سجل الأصول'!I218="",0,'📋 سجل الأصول'!I218)),('📋 سجل الأصول'!H218-IF('📋 سجل الأصول'!I218="",0,'📋 سجل الأصول'!I218))*'📋 سجل الأصول'!J218/365*MAX(0,MIN(EOMONTH(DATE(2026,6,1),0),IF('📋 سجل الأصول'!M218="",DATE(9999,12,31),'📋 سجل الأصول'!M218))-'📋 سجل الأصول'!G218+1))-MIN(('📋 سجل الأصول'!H218-IF('📋 سجل الأصول'!I218="",0,'📋 سجل الأصول'!I218)),('📋 سجل الأصول'!H218-IF('📋 سجل الأصول'!I218="",0,'📋 سجل الأصول'!I218))*'📋 سجل الأصول'!J218/365*MAX(0,MIN(EOMONTH(DATE(2026,6,1),-1),IF('📋 سجل الأصول'!M218="",DATE(9999,12,31),'📋 سجل الأصول'!M218))-'📋 سجل الأصول'!G218+1))),0))</f>
        <v/>
      </c>
      <c r="M218" s="33" t="str">
        <f>IF('📋 سجل الأصول'!C218="","",IFERROR(MAX(0,MIN(('📋 سجل الأصول'!H218-IF('📋 سجل الأصول'!I218="",0,'📋 سجل الأصول'!I218)),('📋 سجل الأصول'!H218-IF('📋 سجل الأصول'!I218="",0,'📋 سجل الأصول'!I218))*'📋 سجل الأصول'!J218/365*MAX(0,MIN(EOMONTH(DATE(2026,7,1),0),IF('📋 سجل الأصول'!M218="",DATE(9999,12,31),'📋 سجل الأصول'!M218))-'📋 سجل الأصول'!G218+1))-MIN(('📋 سجل الأصول'!H218-IF('📋 سجل الأصول'!I218="",0,'📋 سجل الأصول'!I218)),('📋 سجل الأصول'!H218-IF('📋 سجل الأصول'!I218="",0,'📋 سجل الأصول'!I218))*'📋 سجل الأصول'!J218/365*MAX(0,MIN(EOMONTH(DATE(2026,7,1),-1),IF('📋 سجل الأصول'!M218="",DATE(9999,12,31),'📋 سجل الأصول'!M218))-'📋 سجل الأصول'!G218+1))),0))</f>
        <v/>
      </c>
      <c r="N218" s="33" t="str">
        <f>IF('📋 سجل الأصول'!C218="","",IFERROR(MAX(0,MIN(('📋 سجل الأصول'!H218-IF('📋 سجل الأصول'!I218="",0,'📋 سجل الأصول'!I218)),('📋 سجل الأصول'!H218-IF('📋 سجل الأصول'!I218="",0,'📋 سجل الأصول'!I218))*'📋 سجل الأصول'!J218/365*MAX(0,MIN(EOMONTH(DATE(2026,8,1),0),IF('📋 سجل الأصول'!M218="",DATE(9999,12,31),'📋 سجل الأصول'!M218))-'📋 سجل الأصول'!G218+1))-MIN(('📋 سجل الأصول'!H218-IF('📋 سجل الأصول'!I218="",0,'📋 سجل الأصول'!I218)),('📋 سجل الأصول'!H218-IF('📋 سجل الأصول'!I218="",0,'📋 سجل الأصول'!I218))*'📋 سجل الأصول'!J218/365*MAX(0,MIN(EOMONTH(DATE(2026,8,1),-1),IF('📋 سجل الأصول'!M218="",DATE(9999,12,31),'📋 سجل الأصول'!M218))-'📋 سجل الأصول'!G218+1))),0))</f>
        <v/>
      </c>
      <c r="O218" s="33" t="str">
        <f>IF('📋 سجل الأصول'!C218="","",IFERROR(MAX(0,MIN(('📋 سجل الأصول'!H218-IF('📋 سجل الأصول'!I218="",0,'📋 سجل الأصول'!I218)),('📋 سجل الأصول'!H218-IF('📋 سجل الأصول'!I218="",0,'📋 سجل الأصول'!I218))*'📋 سجل الأصول'!J218/365*MAX(0,MIN(EOMONTH(DATE(2026,9,1),0),IF('📋 سجل الأصول'!M218="",DATE(9999,12,31),'📋 سجل الأصول'!M218))-'📋 سجل الأصول'!G218+1))-MIN(('📋 سجل الأصول'!H218-IF('📋 سجل الأصول'!I218="",0,'📋 سجل الأصول'!I218)),('📋 سجل الأصول'!H218-IF('📋 سجل الأصول'!I218="",0,'📋 سجل الأصول'!I218))*'📋 سجل الأصول'!J218/365*MAX(0,MIN(EOMONTH(DATE(2026,9,1),-1),IF('📋 سجل الأصول'!M218="",DATE(9999,12,31),'📋 سجل الأصول'!M218))-'📋 سجل الأصول'!G218+1))),0))</f>
        <v/>
      </c>
      <c r="P218" s="33" t="str">
        <f>IF('📋 سجل الأصول'!C218="","",IFERROR(MAX(0,MIN(('📋 سجل الأصول'!H218-IF('📋 سجل الأصول'!I218="",0,'📋 سجل الأصول'!I218)),('📋 سجل الأصول'!H218-IF('📋 سجل الأصول'!I218="",0,'📋 سجل الأصول'!I218))*'📋 سجل الأصول'!J218/365*MAX(0,MIN(EOMONTH(DATE(2026,10,1),0),IF('📋 سجل الأصول'!M218="",DATE(9999,12,31),'📋 سجل الأصول'!M218))-'📋 سجل الأصول'!G218+1))-MIN(('📋 سجل الأصول'!H218-IF('📋 سجل الأصول'!I218="",0,'📋 سجل الأصول'!I218)),('📋 سجل الأصول'!H218-IF('📋 سجل الأصول'!I218="",0,'📋 سجل الأصول'!I218))*'📋 سجل الأصول'!J218/365*MAX(0,MIN(EOMONTH(DATE(2026,10,1),-1),IF('📋 سجل الأصول'!M218="",DATE(9999,12,31),'📋 سجل الأصول'!M218))-'📋 سجل الأصول'!G218+1))),0))</f>
        <v/>
      </c>
      <c r="Q218" s="33" t="str">
        <f>IF('📋 سجل الأصول'!C218="","",IFERROR(MAX(0,MIN(('📋 سجل الأصول'!H218-IF('📋 سجل الأصول'!I218="",0,'📋 سجل الأصول'!I218)),('📋 سجل الأصول'!H218-IF('📋 سجل الأصول'!I218="",0,'📋 سجل الأصول'!I218))*'📋 سجل الأصول'!J218/365*MAX(0,MIN(EOMONTH(DATE(2026,11,1),0),IF('📋 سجل الأصول'!M218="",DATE(9999,12,31),'📋 سجل الأصول'!M218))-'📋 سجل الأصول'!G218+1))-MIN(('📋 سجل الأصول'!H218-IF('📋 سجل الأصول'!I218="",0,'📋 سجل الأصول'!I218)),('📋 سجل الأصول'!H218-IF('📋 سجل الأصول'!I218="",0,'📋 سجل الأصول'!I218))*'📋 سجل الأصول'!J218/365*MAX(0,MIN(EOMONTH(DATE(2026,11,1),-1),IF('📋 سجل الأصول'!M218="",DATE(9999,12,31),'📋 سجل الأصول'!M218))-'📋 سجل الأصول'!G218+1))),0))</f>
        <v/>
      </c>
      <c r="R218" s="33" t="str">
        <f>IF('📋 سجل الأصول'!C218="","",IFERROR(MAX(0,MIN(('📋 سجل الأصول'!H218-IF('📋 سجل الأصول'!I218="",0,'📋 سجل الأصول'!I218)),('📋 سجل الأصول'!H218-IF('📋 سجل الأصول'!I218="",0,'📋 سجل الأصول'!I218))*'📋 سجل الأصول'!J218/365*MAX(0,MIN(EOMONTH(DATE(2026,12,1),0),IF('📋 سجل الأصول'!M218="",DATE(9999,12,31),'📋 سجل الأصول'!M218))-'📋 سجل الأصول'!G218+1))-MIN(('📋 سجل الأصول'!H218-IF('📋 سجل الأصول'!I218="",0,'📋 سجل الأصول'!I218)),('📋 سجل الأصول'!H218-IF('📋 سجل الأصول'!I218="",0,'📋 سجل الأصول'!I218))*'📋 سجل الأصول'!J218/365*MAX(0,MIN(EOMONTH(DATE(2026,12,1),-1),IF('📋 سجل الأصول'!M218="",DATE(9999,12,31),'📋 سجل الأصول'!M218))-'📋 سجل الأصول'!G218+1))),0))</f>
        <v/>
      </c>
    </row>
    <row r="219" spans="1:18" ht="24.75" customHeight="1" x14ac:dyDescent="0.25">
      <c r="A219" s="18" t="str">
        <f>IF('📋 سجل الأصول'!C219="","",'📋 سجل الأصول'!A219)</f>
        <v/>
      </c>
      <c r="B219" s="18" t="str">
        <f>IF('📋 سجل الأصول'!C219="","",'📋 سجل الأصول'!B219)</f>
        <v/>
      </c>
      <c r="C219" s="36" t="str">
        <f>IF('📋 سجل الأصول'!C219="","",'📋 سجل الأصول'!C219)</f>
        <v/>
      </c>
      <c r="D219" s="18" t="str">
        <f>IF('📋 سجل الأصول'!C219="","",'📋 سجل الأصول'!E219)</f>
        <v/>
      </c>
      <c r="E219" s="37" t="str">
        <f>IF('📋 سجل الأصول'!C219="","",'📋 سجل الأصول'!G219)</f>
        <v/>
      </c>
      <c r="F219" s="25" t="str">
        <f>IF('📋 سجل الأصول'!C219="","",'📋 سجل الأصول'!H219)</f>
        <v/>
      </c>
      <c r="G219" s="25" t="str">
        <f>IF('📋 سجل الأصول'!C219="","",IFERROR(MAX(0,MIN(('📋 سجل الأصول'!H219-IF('📋 سجل الأصول'!I219="",0,'📋 سجل الأصول'!I219)),('📋 سجل الأصول'!H219-IF('📋 سجل الأصول'!I219="",0,'📋 سجل الأصول'!I219))*'📋 سجل الأصول'!J219/365*MAX(0,MIN(EOMONTH(DATE(2026,1,1),0),IF('📋 سجل الأصول'!M219="",DATE(9999,12,31),'📋 سجل الأصول'!M219))-'📋 سجل الأصول'!G219+1))-MIN(('📋 سجل الأصول'!H219-IF('📋 سجل الأصول'!I219="",0,'📋 سجل الأصول'!I219)),('📋 سجل الأصول'!H219-IF('📋 سجل الأصول'!I219="",0,'📋 سجل الأصول'!I219))*'📋 سجل الأصول'!J219/365*MAX(0,MIN(EOMONTH(DATE(2026,1,1),-1),IF('📋 سجل الأصول'!M219="",DATE(9999,12,31),'📋 سجل الأصول'!M219))-'📋 سجل الأصول'!G219+1))),0))</f>
        <v/>
      </c>
      <c r="H219" s="25" t="str">
        <f>IF('📋 سجل الأصول'!C219="","",IFERROR(MAX(0,MIN(('📋 سجل الأصول'!H219-IF('📋 سجل الأصول'!I219="",0,'📋 سجل الأصول'!I219)),('📋 سجل الأصول'!H219-IF('📋 سجل الأصول'!I219="",0,'📋 سجل الأصول'!I219))*'📋 سجل الأصول'!J219/365*MAX(0,MIN(EOMONTH(DATE(2026,2,1),0),IF('📋 سجل الأصول'!M219="",DATE(9999,12,31),'📋 سجل الأصول'!M219))-'📋 سجل الأصول'!G219+1))-MIN(('📋 سجل الأصول'!H219-IF('📋 سجل الأصول'!I219="",0,'📋 سجل الأصول'!I219)),('📋 سجل الأصول'!H219-IF('📋 سجل الأصول'!I219="",0,'📋 سجل الأصول'!I219))*'📋 سجل الأصول'!J219/365*MAX(0,MIN(EOMONTH(DATE(2026,2,1),-1),IF('📋 سجل الأصول'!M219="",DATE(9999,12,31),'📋 سجل الأصول'!M219))-'📋 سجل الأصول'!G219+1))),0))</f>
        <v/>
      </c>
      <c r="I219" s="25" t="str">
        <f>IF('📋 سجل الأصول'!C219="","",IFERROR(MAX(0,MIN(('📋 سجل الأصول'!H219-IF('📋 سجل الأصول'!I219="",0,'📋 سجل الأصول'!I219)),('📋 سجل الأصول'!H219-IF('📋 سجل الأصول'!I219="",0,'📋 سجل الأصول'!I219))*'📋 سجل الأصول'!J219/365*MAX(0,MIN(EOMONTH(DATE(2026,3,1),0),IF('📋 سجل الأصول'!M219="",DATE(9999,12,31),'📋 سجل الأصول'!M219))-'📋 سجل الأصول'!G219+1))-MIN(('📋 سجل الأصول'!H219-IF('📋 سجل الأصول'!I219="",0,'📋 سجل الأصول'!I219)),('📋 سجل الأصول'!H219-IF('📋 سجل الأصول'!I219="",0,'📋 سجل الأصول'!I219))*'📋 سجل الأصول'!J219/365*MAX(0,MIN(EOMONTH(DATE(2026,3,1),-1),IF('📋 سجل الأصول'!M219="",DATE(9999,12,31),'📋 سجل الأصول'!M219))-'📋 سجل الأصول'!G219+1))),0))</f>
        <v/>
      </c>
      <c r="J219" s="25" t="str">
        <f>IF('📋 سجل الأصول'!C219="","",IFERROR(MAX(0,MIN(('📋 سجل الأصول'!H219-IF('📋 سجل الأصول'!I219="",0,'📋 سجل الأصول'!I219)),('📋 سجل الأصول'!H219-IF('📋 سجل الأصول'!I219="",0,'📋 سجل الأصول'!I219))*'📋 سجل الأصول'!J219/365*MAX(0,MIN(EOMONTH(DATE(2026,4,1),0),IF('📋 سجل الأصول'!M219="",DATE(9999,12,31),'📋 سجل الأصول'!M219))-'📋 سجل الأصول'!G219+1))-MIN(('📋 سجل الأصول'!H219-IF('📋 سجل الأصول'!I219="",0,'📋 سجل الأصول'!I219)),('📋 سجل الأصول'!H219-IF('📋 سجل الأصول'!I219="",0,'📋 سجل الأصول'!I219))*'📋 سجل الأصول'!J219/365*MAX(0,MIN(EOMONTH(DATE(2026,4,1),-1),IF('📋 سجل الأصول'!M219="",DATE(9999,12,31),'📋 سجل الأصول'!M219))-'📋 سجل الأصول'!G219+1))),0))</f>
        <v/>
      </c>
      <c r="K219" s="25" t="str">
        <f>IF('📋 سجل الأصول'!C219="","",IFERROR(MAX(0,MIN(('📋 سجل الأصول'!H219-IF('📋 سجل الأصول'!I219="",0,'📋 سجل الأصول'!I219)),('📋 سجل الأصول'!H219-IF('📋 سجل الأصول'!I219="",0,'📋 سجل الأصول'!I219))*'📋 سجل الأصول'!J219/365*MAX(0,MIN(EOMONTH(DATE(2026,5,1),0),IF('📋 سجل الأصول'!M219="",DATE(9999,12,31),'📋 سجل الأصول'!M219))-'📋 سجل الأصول'!G219+1))-MIN(('📋 سجل الأصول'!H219-IF('📋 سجل الأصول'!I219="",0,'📋 سجل الأصول'!I219)),('📋 سجل الأصول'!H219-IF('📋 سجل الأصول'!I219="",0,'📋 سجل الأصول'!I219))*'📋 سجل الأصول'!J219/365*MAX(0,MIN(EOMONTH(DATE(2026,5,1),-1),IF('📋 سجل الأصول'!M219="",DATE(9999,12,31),'📋 سجل الأصول'!M219))-'📋 سجل الأصول'!G219+1))),0))</f>
        <v/>
      </c>
      <c r="L219" s="25" t="str">
        <f>IF('📋 سجل الأصول'!C219="","",IFERROR(MAX(0,MIN(('📋 سجل الأصول'!H219-IF('📋 سجل الأصول'!I219="",0,'📋 سجل الأصول'!I219)),('📋 سجل الأصول'!H219-IF('📋 سجل الأصول'!I219="",0,'📋 سجل الأصول'!I219))*'📋 سجل الأصول'!J219/365*MAX(0,MIN(EOMONTH(DATE(2026,6,1),0),IF('📋 سجل الأصول'!M219="",DATE(9999,12,31),'📋 سجل الأصول'!M219))-'📋 سجل الأصول'!G219+1))-MIN(('📋 سجل الأصول'!H219-IF('📋 سجل الأصول'!I219="",0,'📋 سجل الأصول'!I219)),('📋 سجل الأصول'!H219-IF('📋 سجل الأصول'!I219="",0,'📋 سجل الأصول'!I219))*'📋 سجل الأصول'!J219/365*MAX(0,MIN(EOMONTH(DATE(2026,6,1),-1),IF('📋 سجل الأصول'!M219="",DATE(9999,12,31),'📋 سجل الأصول'!M219))-'📋 سجل الأصول'!G219+1))),0))</f>
        <v/>
      </c>
      <c r="M219" s="25" t="str">
        <f>IF('📋 سجل الأصول'!C219="","",IFERROR(MAX(0,MIN(('📋 سجل الأصول'!H219-IF('📋 سجل الأصول'!I219="",0,'📋 سجل الأصول'!I219)),('📋 سجل الأصول'!H219-IF('📋 سجل الأصول'!I219="",0,'📋 سجل الأصول'!I219))*'📋 سجل الأصول'!J219/365*MAX(0,MIN(EOMONTH(DATE(2026,7,1),0),IF('📋 سجل الأصول'!M219="",DATE(9999,12,31),'📋 سجل الأصول'!M219))-'📋 سجل الأصول'!G219+1))-MIN(('📋 سجل الأصول'!H219-IF('📋 سجل الأصول'!I219="",0,'📋 سجل الأصول'!I219)),('📋 سجل الأصول'!H219-IF('📋 سجل الأصول'!I219="",0,'📋 سجل الأصول'!I219))*'📋 سجل الأصول'!J219/365*MAX(0,MIN(EOMONTH(DATE(2026,7,1),-1),IF('📋 سجل الأصول'!M219="",DATE(9999,12,31),'📋 سجل الأصول'!M219))-'📋 سجل الأصول'!G219+1))),0))</f>
        <v/>
      </c>
      <c r="N219" s="25" t="str">
        <f>IF('📋 سجل الأصول'!C219="","",IFERROR(MAX(0,MIN(('📋 سجل الأصول'!H219-IF('📋 سجل الأصول'!I219="",0,'📋 سجل الأصول'!I219)),('📋 سجل الأصول'!H219-IF('📋 سجل الأصول'!I219="",0,'📋 سجل الأصول'!I219))*'📋 سجل الأصول'!J219/365*MAX(0,MIN(EOMONTH(DATE(2026,8,1),0),IF('📋 سجل الأصول'!M219="",DATE(9999,12,31),'📋 سجل الأصول'!M219))-'📋 سجل الأصول'!G219+1))-MIN(('📋 سجل الأصول'!H219-IF('📋 سجل الأصول'!I219="",0,'📋 سجل الأصول'!I219)),('📋 سجل الأصول'!H219-IF('📋 سجل الأصول'!I219="",0,'📋 سجل الأصول'!I219))*'📋 سجل الأصول'!J219/365*MAX(0,MIN(EOMONTH(DATE(2026,8,1),-1),IF('📋 سجل الأصول'!M219="",DATE(9999,12,31),'📋 سجل الأصول'!M219))-'📋 سجل الأصول'!G219+1))),0))</f>
        <v/>
      </c>
      <c r="O219" s="25" t="str">
        <f>IF('📋 سجل الأصول'!C219="","",IFERROR(MAX(0,MIN(('📋 سجل الأصول'!H219-IF('📋 سجل الأصول'!I219="",0,'📋 سجل الأصول'!I219)),('📋 سجل الأصول'!H219-IF('📋 سجل الأصول'!I219="",0,'📋 سجل الأصول'!I219))*'📋 سجل الأصول'!J219/365*MAX(0,MIN(EOMONTH(DATE(2026,9,1),0),IF('📋 سجل الأصول'!M219="",DATE(9999,12,31),'📋 سجل الأصول'!M219))-'📋 سجل الأصول'!G219+1))-MIN(('📋 سجل الأصول'!H219-IF('📋 سجل الأصول'!I219="",0,'📋 سجل الأصول'!I219)),('📋 سجل الأصول'!H219-IF('📋 سجل الأصول'!I219="",0,'📋 سجل الأصول'!I219))*'📋 سجل الأصول'!J219/365*MAX(0,MIN(EOMONTH(DATE(2026,9,1),-1),IF('📋 سجل الأصول'!M219="",DATE(9999,12,31),'📋 سجل الأصول'!M219))-'📋 سجل الأصول'!G219+1))),0))</f>
        <v/>
      </c>
      <c r="P219" s="25" t="str">
        <f>IF('📋 سجل الأصول'!C219="","",IFERROR(MAX(0,MIN(('📋 سجل الأصول'!H219-IF('📋 سجل الأصول'!I219="",0,'📋 سجل الأصول'!I219)),('📋 سجل الأصول'!H219-IF('📋 سجل الأصول'!I219="",0,'📋 سجل الأصول'!I219))*'📋 سجل الأصول'!J219/365*MAX(0,MIN(EOMONTH(DATE(2026,10,1),0),IF('📋 سجل الأصول'!M219="",DATE(9999,12,31),'📋 سجل الأصول'!M219))-'📋 سجل الأصول'!G219+1))-MIN(('📋 سجل الأصول'!H219-IF('📋 سجل الأصول'!I219="",0,'📋 سجل الأصول'!I219)),('📋 سجل الأصول'!H219-IF('📋 سجل الأصول'!I219="",0,'📋 سجل الأصول'!I219))*'📋 سجل الأصول'!J219/365*MAX(0,MIN(EOMONTH(DATE(2026,10,1),-1),IF('📋 سجل الأصول'!M219="",DATE(9999,12,31),'📋 سجل الأصول'!M219))-'📋 سجل الأصول'!G219+1))),0))</f>
        <v/>
      </c>
      <c r="Q219" s="25" t="str">
        <f>IF('📋 سجل الأصول'!C219="","",IFERROR(MAX(0,MIN(('📋 سجل الأصول'!H219-IF('📋 سجل الأصول'!I219="",0,'📋 سجل الأصول'!I219)),('📋 سجل الأصول'!H219-IF('📋 سجل الأصول'!I219="",0,'📋 سجل الأصول'!I219))*'📋 سجل الأصول'!J219/365*MAX(0,MIN(EOMONTH(DATE(2026,11,1),0),IF('📋 سجل الأصول'!M219="",DATE(9999,12,31),'📋 سجل الأصول'!M219))-'📋 سجل الأصول'!G219+1))-MIN(('📋 سجل الأصول'!H219-IF('📋 سجل الأصول'!I219="",0,'📋 سجل الأصول'!I219)),('📋 سجل الأصول'!H219-IF('📋 سجل الأصول'!I219="",0,'📋 سجل الأصول'!I219))*'📋 سجل الأصول'!J219/365*MAX(0,MIN(EOMONTH(DATE(2026,11,1),-1),IF('📋 سجل الأصول'!M219="",DATE(9999,12,31),'📋 سجل الأصول'!M219))-'📋 سجل الأصول'!G219+1))),0))</f>
        <v/>
      </c>
      <c r="R219" s="25" t="str">
        <f>IF('📋 سجل الأصول'!C219="","",IFERROR(MAX(0,MIN(('📋 سجل الأصول'!H219-IF('📋 سجل الأصول'!I219="",0,'📋 سجل الأصول'!I219)),('📋 سجل الأصول'!H219-IF('📋 سجل الأصول'!I219="",0,'📋 سجل الأصول'!I219))*'📋 سجل الأصول'!J219/365*MAX(0,MIN(EOMONTH(DATE(2026,12,1),0),IF('📋 سجل الأصول'!M219="",DATE(9999,12,31),'📋 سجل الأصول'!M219))-'📋 سجل الأصول'!G219+1))-MIN(('📋 سجل الأصول'!H219-IF('📋 سجل الأصول'!I219="",0,'📋 سجل الأصول'!I219)),('📋 سجل الأصول'!H219-IF('📋 سجل الأصول'!I219="",0,'📋 سجل الأصول'!I219))*'📋 سجل الأصول'!J219/365*MAX(0,MIN(EOMONTH(DATE(2026,12,1),-1),IF('📋 سجل الأصول'!M219="",DATE(9999,12,31),'📋 سجل الأصول'!M219))-'📋 سجل الأصول'!G219+1))),0))</f>
        <v/>
      </c>
    </row>
    <row r="220" spans="1:18" ht="24.75" customHeight="1" x14ac:dyDescent="0.25">
      <c r="A220" s="26" t="str">
        <f>IF('📋 سجل الأصول'!C220="","",'📋 سجل الأصول'!A220)</f>
        <v/>
      </c>
      <c r="B220" s="26" t="str">
        <f>IF('📋 سجل الأصول'!C220="","",'📋 سجل الأصول'!B220)</f>
        <v/>
      </c>
      <c r="C220" s="38" t="str">
        <f>IF('📋 سجل الأصول'!C220="","",'📋 سجل الأصول'!C220)</f>
        <v/>
      </c>
      <c r="D220" s="26" t="str">
        <f>IF('📋 سجل الأصول'!C220="","",'📋 سجل الأصول'!E220)</f>
        <v/>
      </c>
      <c r="E220" s="39" t="str">
        <f>IF('📋 سجل الأصول'!C220="","",'📋 سجل الأصول'!G220)</f>
        <v/>
      </c>
      <c r="F220" s="33" t="str">
        <f>IF('📋 سجل الأصول'!C220="","",'📋 سجل الأصول'!H220)</f>
        <v/>
      </c>
      <c r="G220" s="33" t="str">
        <f>IF('📋 سجل الأصول'!C220="","",IFERROR(MAX(0,MIN(('📋 سجل الأصول'!H220-IF('📋 سجل الأصول'!I220="",0,'📋 سجل الأصول'!I220)),('📋 سجل الأصول'!H220-IF('📋 سجل الأصول'!I220="",0,'📋 سجل الأصول'!I220))*'📋 سجل الأصول'!J220/365*MAX(0,MIN(EOMONTH(DATE(2026,1,1),0),IF('📋 سجل الأصول'!M220="",DATE(9999,12,31),'📋 سجل الأصول'!M220))-'📋 سجل الأصول'!G220+1))-MIN(('📋 سجل الأصول'!H220-IF('📋 سجل الأصول'!I220="",0,'📋 سجل الأصول'!I220)),('📋 سجل الأصول'!H220-IF('📋 سجل الأصول'!I220="",0,'📋 سجل الأصول'!I220))*'📋 سجل الأصول'!J220/365*MAX(0,MIN(EOMONTH(DATE(2026,1,1),-1),IF('📋 سجل الأصول'!M220="",DATE(9999,12,31),'📋 سجل الأصول'!M220))-'📋 سجل الأصول'!G220+1))),0))</f>
        <v/>
      </c>
      <c r="H220" s="33" t="str">
        <f>IF('📋 سجل الأصول'!C220="","",IFERROR(MAX(0,MIN(('📋 سجل الأصول'!H220-IF('📋 سجل الأصول'!I220="",0,'📋 سجل الأصول'!I220)),('📋 سجل الأصول'!H220-IF('📋 سجل الأصول'!I220="",0,'📋 سجل الأصول'!I220))*'📋 سجل الأصول'!J220/365*MAX(0,MIN(EOMONTH(DATE(2026,2,1),0),IF('📋 سجل الأصول'!M220="",DATE(9999,12,31),'📋 سجل الأصول'!M220))-'📋 سجل الأصول'!G220+1))-MIN(('📋 سجل الأصول'!H220-IF('📋 سجل الأصول'!I220="",0,'📋 سجل الأصول'!I220)),('📋 سجل الأصول'!H220-IF('📋 سجل الأصول'!I220="",0,'📋 سجل الأصول'!I220))*'📋 سجل الأصول'!J220/365*MAX(0,MIN(EOMONTH(DATE(2026,2,1),-1),IF('📋 سجل الأصول'!M220="",DATE(9999,12,31),'📋 سجل الأصول'!M220))-'📋 سجل الأصول'!G220+1))),0))</f>
        <v/>
      </c>
      <c r="I220" s="33" t="str">
        <f>IF('📋 سجل الأصول'!C220="","",IFERROR(MAX(0,MIN(('📋 سجل الأصول'!H220-IF('📋 سجل الأصول'!I220="",0,'📋 سجل الأصول'!I220)),('📋 سجل الأصول'!H220-IF('📋 سجل الأصول'!I220="",0,'📋 سجل الأصول'!I220))*'📋 سجل الأصول'!J220/365*MAX(0,MIN(EOMONTH(DATE(2026,3,1),0),IF('📋 سجل الأصول'!M220="",DATE(9999,12,31),'📋 سجل الأصول'!M220))-'📋 سجل الأصول'!G220+1))-MIN(('📋 سجل الأصول'!H220-IF('📋 سجل الأصول'!I220="",0,'📋 سجل الأصول'!I220)),('📋 سجل الأصول'!H220-IF('📋 سجل الأصول'!I220="",0,'📋 سجل الأصول'!I220))*'📋 سجل الأصول'!J220/365*MAX(0,MIN(EOMONTH(DATE(2026,3,1),-1),IF('📋 سجل الأصول'!M220="",DATE(9999,12,31),'📋 سجل الأصول'!M220))-'📋 سجل الأصول'!G220+1))),0))</f>
        <v/>
      </c>
      <c r="J220" s="33" t="str">
        <f>IF('📋 سجل الأصول'!C220="","",IFERROR(MAX(0,MIN(('📋 سجل الأصول'!H220-IF('📋 سجل الأصول'!I220="",0,'📋 سجل الأصول'!I220)),('📋 سجل الأصول'!H220-IF('📋 سجل الأصول'!I220="",0,'📋 سجل الأصول'!I220))*'📋 سجل الأصول'!J220/365*MAX(0,MIN(EOMONTH(DATE(2026,4,1),0),IF('📋 سجل الأصول'!M220="",DATE(9999,12,31),'📋 سجل الأصول'!M220))-'📋 سجل الأصول'!G220+1))-MIN(('📋 سجل الأصول'!H220-IF('📋 سجل الأصول'!I220="",0,'📋 سجل الأصول'!I220)),('📋 سجل الأصول'!H220-IF('📋 سجل الأصول'!I220="",0,'📋 سجل الأصول'!I220))*'📋 سجل الأصول'!J220/365*MAX(0,MIN(EOMONTH(DATE(2026,4,1),-1),IF('📋 سجل الأصول'!M220="",DATE(9999,12,31),'📋 سجل الأصول'!M220))-'📋 سجل الأصول'!G220+1))),0))</f>
        <v/>
      </c>
      <c r="K220" s="33" t="str">
        <f>IF('📋 سجل الأصول'!C220="","",IFERROR(MAX(0,MIN(('📋 سجل الأصول'!H220-IF('📋 سجل الأصول'!I220="",0,'📋 سجل الأصول'!I220)),('📋 سجل الأصول'!H220-IF('📋 سجل الأصول'!I220="",0,'📋 سجل الأصول'!I220))*'📋 سجل الأصول'!J220/365*MAX(0,MIN(EOMONTH(DATE(2026,5,1),0),IF('📋 سجل الأصول'!M220="",DATE(9999,12,31),'📋 سجل الأصول'!M220))-'📋 سجل الأصول'!G220+1))-MIN(('📋 سجل الأصول'!H220-IF('📋 سجل الأصول'!I220="",0,'📋 سجل الأصول'!I220)),('📋 سجل الأصول'!H220-IF('📋 سجل الأصول'!I220="",0,'📋 سجل الأصول'!I220))*'📋 سجل الأصول'!J220/365*MAX(0,MIN(EOMONTH(DATE(2026,5,1),-1),IF('📋 سجل الأصول'!M220="",DATE(9999,12,31),'📋 سجل الأصول'!M220))-'📋 سجل الأصول'!G220+1))),0))</f>
        <v/>
      </c>
      <c r="L220" s="33" t="str">
        <f>IF('📋 سجل الأصول'!C220="","",IFERROR(MAX(0,MIN(('📋 سجل الأصول'!H220-IF('📋 سجل الأصول'!I220="",0,'📋 سجل الأصول'!I220)),('📋 سجل الأصول'!H220-IF('📋 سجل الأصول'!I220="",0,'📋 سجل الأصول'!I220))*'📋 سجل الأصول'!J220/365*MAX(0,MIN(EOMONTH(DATE(2026,6,1),0),IF('📋 سجل الأصول'!M220="",DATE(9999,12,31),'📋 سجل الأصول'!M220))-'📋 سجل الأصول'!G220+1))-MIN(('📋 سجل الأصول'!H220-IF('📋 سجل الأصول'!I220="",0,'📋 سجل الأصول'!I220)),('📋 سجل الأصول'!H220-IF('📋 سجل الأصول'!I220="",0,'📋 سجل الأصول'!I220))*'📋 سجل الأصول'!J220/365*MAX(0,MIN(EOMONTH(DATE(2026,6,1),-1),IF('📋 سجل الأصول'!M220="",DATE(9999,12,31),'📋 سجل الأصول'!M220))-'📋 سجل الأصول'!G220+1))),0))</f>
        <v/>
      </c>
      <c r="M220" s="33" t="str">
        <f>IF('📋 سجل الأصول'!C220="","",IFERROR(MAX(0,MIN(('📋 سجل الأصول'!H220-IF('📋 سجل الأصول'!I220="",0,'📋 سجل الأصول'!I220)),('📋 سجل الأصول'!H220-IF('📋 سجل الأصول'!I220="",0,'📋 سجل الأصول'!I220))*'📋 سجل الأصول'!J220/365*MAX(0,MIN(EOMONTH(DATE(2026,7,1),0),IF('📋 سجل الأصول'!M220="",DATE(9999,12,31),'📋 سجل الأصول'!M220))-'📋 سجل الأصول'!G220+1))-MIN(('📋 سجل الأصول'!H220-IF('📋 سجل الأصول'!I220="",0,'📋 سجل الأصول'!I220)),('📋 سجل الأصول'!H220-IF('📋 سجل الأصول'!I220="",0,'📋 سجل الأصول'!I220))*'📋 سجل الأصول'!J220/365*MAX(0,MIN(EOMONTH(DATE(2026,7,1),-1),IF('📋 سجل الأصول'!M220="",DATE(9999,12,31),'📋 سجل الأصول'!M220))-'📋 سجل الأصول'!G220+1))),0))</f>
        <v/>
      </c>
      <c r="N220" s="33" t="str">
        <f>IF('📋 سجل الأصول'!C220="","",IFERROR(MAX(0,MIN(('📋 سجل الأصول'!H220-IF('📋 سجل الأصول'!I220="",0,'📋 سجل الأصول'!I220)),('📋 سجل الأصول'!H220-IF('📋 سجل الأصول'!I220="",0,'📋 سجل الأصول'!I220))*'📋 سجل الأصول'!J220/365*MAX(0,MIN(EOMONTH(DATE(2026,8,1),0),IF('📋 سجل الأصول'!M220="",DATE(9999,12,31),'📋 سجل الأصول'!M220))-'📋 سجل الأصول'!G220+1))-MIN(('📋 سجل الأصول'!H220-IF('📋 سجل الأصول'!I220="",0,'📋 سجل الأصول'!I220)),('📋 سجل الأصول'!H220-IF('📋 سجل الأصول'!I220="",0,'📋 سجل الأصول'!I220))*'📋 سجل الأصول'!J220/365*MAX(0,MIN(EOMONTH(DATE(2026,8,1),-1),IF('📋 سجل الأصول'!M220="",DATE(9999,12,31),'📋 سجل الأصول'!M220))-'📋 سجل الأصول'!G220+1))),0))</f>
        <v/>
      </c>
      <c r="O220" s="33" t="str">
        <f>IF('📋 سجل الأصول'!C220="","",IFERROR(MAX(0,MIN(('📋 سجل الأصول'!H220-IF('📋 سجل الأصول'!I220="",0,'📋 سجل الأصول'!I220)),('📋 سجل الأصول'!H220-IF('📋 سجل الأصول'!I220="",0,'📋 سجل الأصول'!I220))*'📋 سجل الأصول'!J220/365*MAX(0,MIN(EOMONTH(DATE(2026,9,1),0),IF('📋 سجل الأصول'!M220="",DATE(9999,12,31),'📋 سجل الأصول'!M220))-'📋 سجل الأصول'!G220+1))-MIN(('📋 سجل الأصول'!H220-IF('📋 سجل الأصول'!I220="",0,'📋 سجل الأصول'!I220)),('📋 سجل الأصول'!H220-IF('📋 سجل الأصول'!I220="",0,'📋 سجل الأصول'!I220))*'📋 سجل الأصول'!J220/365*MAX(0,MIN(EOMONTH(DATE(2026,9,1),-1),IF('📋 سجل الأصول'!M220="",DATE(9999,12,31),'📋 سجل الأصول'!M220))-'📋 سجل الأصول'!G220+1))),0))</f>
        <v/>
      </c>
      <c r="P220" s="33" t="str">
        <f>IF('📋 سجل الأصول'!C220="","",IFERROR(MAX(0,MIN(('📋 سجل الأصول'!H220-IF('📋 سجل الأصول'!I220="",0,'📋 سجل الأصول'!I220)),('📋 سجل الأصول'!H220-IF('📋 سجل الأصول'!I220="",0,'📋 سجل الأصول'!I220))*'📋 سجل الأصول'!J220/365*MAX(0,MIN(EOMONTH(DATE(2026,10,1),0),IF('📋 سجل الأصول'!M220="",DATE(9999,12,31),'📋 سجل الأصول'!M220))-'📋 سجل الأصول'!G220+1))-MIN(('📋 سجل الأصول'!H220-IF('📋 سجل الأصول'!I220="",0,'📋 سجل الأصول'!I220)),('📋 سجل الأصول'!H220-IF('📋 سجل الأصول'!I220="",0,'📋 سجل الأصول'!I220))*'📋 سجل الأصول'!J220/365*MAX(0,MIN(EOMONTH(DATE(2026,10,1),-1),IF('📋 سجل الأصول'!M220="",DATE(9999,12,31),'📋 سجل الأصول'!M220))-'📋 سجل الأصول'!G220+1))),0))</f>
        <v/>
      </c>
      <c r="Q220" s="33" t="str">
        <f>IF('📋 سجل الأصول'!C220="","",IFERROR(MAX(0,MIN(('📋 سجل الأصول'!H220-IF('📋 سجل الأصول'!I220="",0,'📋 سجل الأصول'!I220)),('📋 سجل الأصول'!H220-IF('📋 سجل الأصول'!I220="",0,'📋 سجل الأصول'!I220))*'📋 سجل الأصول'!J220/365*MAX(0,MIN(EOMONTH(DATE(2026,11,1),0),IF('📋 سجل الأصول'!M220="",DATE(9999,12,31),'📋 سجل الأصول'!M220))-'📋 سجل الأصول'!G220+1))-MIN(('📋 سجل الأصول'!H220-IF('📋 سجل الأصول'!I220="",0,'📋 سجل الأصول'!I220)),('📋 سجل الأصول'!H220-IF('📋 سجل الأصول'!I220="",0,'📋 سجل الأصول'!I220))*'📋 سجل الأصول'!J220/365*MAX(0,MIN(EOMONTH(DATE(2026,11,1),-1),IF('📋 سجل الأصول'!M220="",DATE(9999,12,31),'📋 سجل الأصول'!M220))-'📋 سجل الأصول'!G220+1))),0))</f>
        <v/>
      </c>
      <c r="R220" s="33" t="str">
        <f>IF('📋 سجل الأصول'!C220="","",IFERROR(MAX(0,MIN(('📋 سجل الأصول'!H220-IF('📋 سجل الأصول'!I220="",0,'📋 سجل الأصول'!I220)),('📋 سجل الأصول'!H220-IF('📋 سجل الأصول'!I220="",0,'📋 سجل الأصول'!I220))*'📋 سجل الأصول'!J220/365*MAX(0,MIN(EOMONTH(DATE(2026,12,1),0),IF('📋 سجل الأصول'!M220="",DATE(9999,12,31),'📋 سجل الأصول'!M220))-'📋 سجل الأصول'!G220+1))-MIN(('📋 سجل الأصول'!H220-IF('📋 سجل الأصول'!I220="",0,'📋 سجل الأصول'!I220)),('📋 سجل الأصول'!H220-IF('📋 سجل الأصول'!I220="",0,'📋 سجل الأصول'!I220))*'📋 سجل الأصول'!J220/365*MAX(0,MIN(EOMONTH(DATE(2026,12,1),-1),IF('📋 سجل الأصول'!M220="",DATE(9999,12,31),'📋 سجل الأصول'!M220))-'📋 سجل الأصول'!G220+1))),0))</f>
        <v/>
      </c>
    </row>
    <row r="221" spans="1:18" ht="24.75" customHeight="1" x14ac:dyDescent="0.25">
      <c r="A221" s="18" t="str">
        <f>IF('📋 سجل الأصول'!C221="","",'📋 سجل الأصول'!A221)</f>
        <v/>
      </c>
      <c r="B221" s="18" t="str">
        <f>IF('📋 سجل الأصول'!C221="","",'📋 سجل الأصول'!B221)</f>
        <v/>
      </c>
      <c r="C221" s="36" t="str">
        <f>IF('📋 سجل الأصول'!C221="","",'📋 سجل الأصول'!C221)</f>
        <v/>
      </c>
      <c r="D221" s="18" t="str">
        <f>IF('📋 سجل الأصول'!C221="","",'📋 سجل الأصول'!E221)</f>
        <v/>
      </c>
      <c r="E221" s="37" t="str">
        <f>IF('📋 سجل الأصول'!C221="","",'📋 سجل الأصول'!G221)</f>
        <v/>
      </c>
      <c r="F221" s="25" t="str">
        <f>IF('📋 سجل الأصول'!C221="","",'📋 سجل الأصول'!H221)</f>
        <v/>
      </c>
      <c r="G221" s="25" t="str">
        <f>IF('📋 سجل الأصول'!C221="","",IFERROR(MAX(0,MIN(('📋 سجل الأصول'!H221-IF('📋 سجل الأصول'!I221="",0,'📋 سجل الأصول'!I221)),('📋 سجل الأصول'!H221-IF('📋 سجل الأصول'!I221="",0,'📋 سجل الأصول'!I221))*'📋 سجل الأصول'!J221/365*MAX(0,MIN(EOMONTH(DATE(2026,1,1),0),IF('📋 سجل الأصول'!M221="",DATE(9999,12,31),'📋 سجل الأصول'!M221))-'📋 سجل الأصول'!G221+1))-MIN(('📋 سجل الأصول'!H221-IF('📋 سجل الأصول'!I221="",0,'📋 سجل الأصول'!I221)),('📋 سجل الأصول'!H221-IF('📋 سجل الأصول'!I221="",0,'📋 سجل الأصول'!I221))*'📋 سجل الأصول'!J221/365*MAX(0,MIN(EOMONTH(DATE(2026,1,1),-1),IF('📋 سجل الأصول'!M221="",DATE(9999,12,31),'📋 سجل الأصول'!M221))-'📋 سجل الأصول'!G221+1))),0))</f>
        <v/>
      </c>
      <c r="H221" s="25" t="str">
        <f>IF('📋 سجل الأصول'!C221="","",IFERROR(MAX(0,MIN(('📋 سجل الأصول'!H221-IF('📋 سجل الأصول'!I221="",0,'📋 سجل الأصول'!I221)),('📋 سجل الأصول'!H221-IF('📋 سجل الأصول'!I221="",0,'📋 سجل الأصول'!I221))*'📋 سجل الأصول'!J221/365*MAX(0,MIN(EOMONTH(DATE(2026,2,1),0),IF('📋 سجل الأصول'!M221="",DATE(9999,12,31),'📋 سجل الأصول'!M221))-'📋 سجل الأصول'!G221+1))-MIN(('📋 سجل الأصول'!H221-IF('📋 سجل الأصول'!I221="",0,'📋 سجل الأصول'!I221)),('📋 سجل الأصول'!H221-IF('📋 سجل الأصول'!I221="",0,'📋 سجل الأصول'!I221))*'📋 سجل الأصول'!J221/365*MAX(0,MIN(EOMONTH(DATE(2026,2,1),-1),IF('📋 سجل الأصول'!M221="",DATE(9999,12,31),'📋 سجل الأصول'!M221))-'📋 سجل الأصول'!G221+1))),0))</f>
        <v/>
      </c>
      <c r="I221" s="25" t="str">
        <f>IF('📋 سجل الأصول'!C221="","",IFERROR(MAX(0,MIN(('📋 سجل الأصول'!H221-IF('📋 سجل الأصول'!I221="",0,'📋 سجل الأصول'!I221)),('📋 سجل الأصول'!H221-IF('📋 سجل الأصول'!I221="",0,'📋 سجل الأصول'!I221))*'📋 سجل الأصول'!J221/365*MAX(0,MIN(EOMONTH(DATE(2026,3,1),0),IF('📋 سجل الأصول'!M221="",DATE(9999,12,31),'📋 سجل الأصول'!M221))-'📋 سجل الأصول'!G221+1))-MIN(('📋 سجل الأصول'!H221-IF('📋 سجل الأصول'!I221="",0,'📋 سجل الأصول'!I221)),('📋 سجل الأصول'!H221-IF('📋 سجل الأصول'!I221="",0,'📋 سجل الأصول'!I221))*'📋 سجل الأصول'!J221/365*MAX(0,MIN(EOMONTH(DATE(2026,3,1),-1),IF('📋 سجل الأصول'!M221="",DATE(9999,12,31),'📋 سجل الأصول'!M221))-'📋 سجل الأصول'!G221+1))),0))</f>
        <v/>
      </c>
      <c r="J221" s="25" t="str">
        <f>IF('📋 سجل الأصول'!C221="","",IFERROR(MAX(0,MIN(('📋 سجل الأصول'!H221-IF('📋 سجل الأصول'!I221="",0,'📋 سجل الأصول'!I221)),('📋 سجل الأصول'!H221-IF('📋 سجل الأصول'!I221="",0,'📋 سجل الأصول'!I221))*'📋 سجل الأصول'!J221/365*MAX(0,MIN(EOMONTH(DATE(2026,4,1),0),IF('📋 سجل الأصول'!M221="",DATE(9999,12,31),'📋 سجل الأصول'!M221))-'📋 سجل الأصول'!G221+1))-MIN(('📋 سجل الأصول'!H221-IF('📋 سجل الأصول'!I221="",0,'📋 سجل الأصول'!I221)),('📋 سجل الأصول'!H221-IF('📋 سجل الأصول'!I221="",0,'📋 سجل الأصول'!I221))*'📋 سجل الأصول'!J221/365*MAX(0,MIN(EOMONTH(DATE(2026,4,1),-1),IF('📋 سجل الأصول'!M221="",DATE(9999,12,31),'📋 سجل الأصول'!M221))-'📋 سجل الأصول'!G221+1))),0))</f>
        <v/>
      </c>
      <c r="K221" s="25" t="str">
        <f>IF('📋 سجل الأصول'!C221="","",IFERROR(MAX(0,MIN(('📋 سجل الأصول'!H221-IF('📋 سجل الأصول'!I221="",0,'📋 سجل الأصول'!I221)),('📋 سجل الأصول'!H221-IF('📋 سجل الأصول'!I221="",0,'📋 سجل الأصول'!I221))*'📋 سجل الأصول'!J221/365*MAX(0,MIN(EOMONTH(DATE(2026,5,1),0),IF('📋 سجل الأصول'!M221="",DATE(9999,12,31),'📋 سجل الأصول'!M221))-'📋 سجل الأصول'!G221+1))-MIN(('📋 سجل الأصول'!H221-IF('📋 سجل الأصول'!I221="",0,'📋 سجل الأصول'!I221)),('📋 سجل الأصول'!H221-IF('📋 سجل الأصول'!I221="",0,'📋 سجل الأصول'!I221))*'📋 سجل الأصول'!J221/365*MAX(0,MIN(EOMONTH(DATE(2026,5,1),-1),IF('📋 سجل الأصول'!M221="",DATE(9999,12,31),'📋 سجل الأصول'!M221))-'📋 سجل الأصول'!G221+1))),0))</f>
        <v/>
      </c>
      <c r="L221" s="25" t="str">
        <f>IF('📋 سجل الأصول'!C221="","",IFERROR(MAX(0,MIN(('📋 سجل الأصول'!H221-IF('📋 سجل الأصول'!I221="",0,'📋 سجل الأصول'!I221)),('📋 سجل الأصول'!H221-IF('📋 سجل الأصول'!I221="",0,'📋 سجل الأصول'!I221))*'📋 سجل الأصول'!J221/365*MAX(0,MIN(EOMONTH(DATE(2026,6,1),0),IF('📋 سجل الأصول'!M221="",DATE(9999,12,31),'📋 سجل الأصول'!M221))-'📋 سجل الأصول'!G221+1))-MIN(('📋 سجل الأصول'!H221-IF('📋 سجل الأصول'!I221="",0,'📋 سجل الأصول'!I221)),('📋 سجل الأصول'!H221-IF('📋 سجل الأصول'!I221="",0,'📋 سجل الأصول'!I221))*'📋 سجل الأصول'!J221/365*MAX(0,MIN(EOMONTH(DATE(2026,6,1),-1),IF('📋 سجل الأصول'!M221="",DATE(9999,12,31),'📋 سجل الأصول'!M221))-'📋 سجل الأصول'!G221+1))),0))</f>
        <v/>
      </c>
      <c r="M221" s="25" t="str">
        <f>IF('📋 سجل الأصول'!C221="","",IFERROR(MAX(0,MIN(('📋 سجل الأصول'!H221-IF('📋 سجل الأصول'!I221="",0,'📋 سجل الأصول'!I221)),('📋 سجل الأصول'!H221-IF('📋 سجل الأصول'!I221="",0,'📋 سجل الأصول'!I221))*'📋 سجل الأصول'!J221/365*MAX(0,MIN(EOMONTH(DATE(2026,7,1),0),IF('📋 سجل الأصول'!M221="",DATE(9999,12,31),'📋 سجل الأصول'!M221))-'📋 سجل الأصول'!G221+1))-MIN(('📋 سجل الأصول'!H221-IF('📋 سجل الأصول'!I221="",0,'📋 سجل الأصول'!I221)),('📋 سجل الأصول'!H221-IF('📋 سجل الأصول'!I221="",0,'📋 سجل الأصول'!I221))*'📋 سجل الأصول'!J221/365*MAX(0,MIN(EOMONTH(DATE(2026,7,1),-1),IF('📋 سجل الأصول'!M221="",DATE(9999,12,31),'📋 سجل الأصول'!M221))-'📋 سجل الأصول'!G221+1))),0))</f>
        <v/>
      </c>
      <c r="N221" s="25" t="str">
        <f>IF('📋 سجل الأصول'!C221="","",IFERROR(MAX(0,MIN(('📋 سجل الأصول'!H221-IF('📋 سجل الأصول'!I221="",0,'📋 سجل الأصول'!I221)),('📋 سجل الأصول'!H221-IF('📋 سجل الأصول'!I221="",0,'📋 سجل الأصول'!I221))*'📋 سجل الأصول'!J221/365*MAX(0,MIN(EOMONTH(DATE(2026,8,1),0),IF('📋 سجل الأصول'!M221="",DATE(9999,12,31),'📋 سجل الأصول'!M221))-'📋 سجل الأصول'!G221+1))-MIN(('📋 سجل الأصول'!H221-IF('📋 سجل الأصول'!I221="",0,'📋 سجل الأصول'!I221)),('📋 سجل الأصول'!H221-IF('📋 سجل الأصول'!I221="",0,'📋 سجل الأصول'!I221))*'📋 سجل الأصول'!J221/365*MAX(0,MIN(EOMONTH(DATE(2026,8,1),-1),IF('📋 سجل الأصول'!M221="",DATE(9999,12,31),'📋 سجل الأصول'!M221))-'📋 سجل الأصول'!G221+1))),0))</f>
        <v/>
      </c>
      <c r="O221" s="25" t="str">
        <f>IF('📋 سجل الأصول'!C221="","",IFERROR(MAX(0,MIN(('📋 سجل الأصول'!H221-IF('📋 سجل الأصول'!I221="",0,'📋 سجل الأصول'!I221)),('📋 سجل الأصول'!H221-IF('📋 سجل الأصول'!I221="",0,'📋 سجل الأصول'!I221))*'📋 سجل الأصول'!J221/365*MAX(0,MIN(EOMONTH(DATE(2026,9,1),0),IF('📋 سجل الأصول'!M221="",DATE(9999,12,31),'📋 سجل الأصول'!M221))-'📋 سجل الأصول'!G221+1))-MIN(('📋 سجل الأصول'!H221-IF('📋 سجل الأصول'!I221="",0,'📋 سجل الأصول'!I221)),('📋 سجل الأصول'!H221-IF('📋 سجل الأصول'!I221="",0,'📋 سجل الأصول'!I221))*'📋 سجل الأصول'!J221/365*MAX(0,MIN(EOMONTH(DATE(2026,9,1),-1),IF('📋 سجل الأصول'!M221="",DATE(9999,12,31),'📋 سجل الأصول'!M221))-'📋 سجل الأصول'!G221+1))),0))</f>
        <v/>
      </c>
      <c r="P221" s="25" t="str">
        <f>IF('📋 سجل الأصول'!C221="","",IFERROR(MAX(0,MIN(('📋 سجل الأصول'!H221-IF('📋 سجل الأصول'!I221="",0,'📋 سجل الأصول'!I221)),('📋 سجل الأصول'!H221-IF('📋 سجل الأصول'!I221="",0,'📋 سجل الأصول'!I221))*'📋 سجل الأصول'!J221/365*MAX(0,MIN(EOMONTH(DATE(2026,10,1),0),IF('📋 سجل الأصول'!M221="",DATE(9999,12,31),'📋 سجل الأصول'!M221))-'📋 سجل الأصول'!G221+1))-MIN(('📋 سجل الأصول'!H221-IF('📋 سجل الأصول'!I221="",0,'📋 سجل الأصول'!I221)),('📋 سجل الأصول'!H221-IF('📋 سجل الأصول'!I221="",0,'📋 سجل الأصول'!I221))*'📋 سجل الأصول'!J221/365*MAX(0,MIN(EOMONTH(DATE(2026,10,1),-1),IF('📋 سجل الأصول'!M221="",DATE(9999,12,31),'📋 سجل الأصول'!M221))-'📋 سجل الأصول'!G221+1))),0))</f>
        <v/>
      </c>
      <c r="Q221" s="25" t="str">
        <f>IF('📋 سجل الأصول'!C221="","",IFERROR(MAX(0,MIN(('📋 سجل الأصول'!H221-IF('📋 سجل الأصول'!I221="",0,'📋 سجل الأصول'!I221)),('📋 سجل الأصول'!H221-IF('📋 سجل الأصول'!I221="",0,'📋 سجل الأصول'!I221))*'📋 سجل الأصول'!J221/365*MAX(0,MIN(EOMONTH(DATE(2026,11,1),0),IF('📋 سجل الأصول'!M221="",DATE(9999,12,31),'📋 سجل الأصول'!M221))-'📋 سجل الأصول'!G221+1))-MIN(('📋 سجل الأصول'!H221-IF('📋 سجل الأصول'!I221="",0,'📋 سجل الأصول'!I221)),('📋 سجل الأصول'!H221-IF('📋 سجل الأصول'!I221="",0,'📋 سجل الأصول'!I221))*'📋 سجل الأصول'!J221/365*MAX(0,MIN(EOMONTH(DATE(2026,11,1),-1),IF('📋 سجل الأصول'!M221="",DATE(9999,12,31),'📋 سجل الأصول'!M221))-'📋 سجل الأصول'!G221+1))),0))</f>
        <v/>
      </c>
      <c r="R221" s="25" t="str">
        <f>IF('📋 سجل الأصول'!C221="","",IFERROR(MAX(0,MIN(('📋 سجل الأصول'!H221-IF('📋 سجل الأصول'!I221="",0,'📋 سجل الأصول'!I221)),('📋 سجل الأصول'!H221-IF('📋 سجل الأصول'!I221="",0,'📋 سجل الأصول'!I221))*'📋 سجل الأصول'!J221/365*MAX(0,MIN(EOMONTH(DATE(2026,12,1),0),IF('📋 سجل الأصول'!M221="",DATE(9999,12,31),'📋 سجل الأصول'!M221))-'📋 سجل الأصول'!G221+1))-MIN(('📋 سجل الأصول'!H221-IF('📋 سجل الأصول'!I221="",0,'📋 سجل الأصول'!I221)),('📋 سجل الأصول'!H221-IF('📋 سجل الأصول'!I221="",0,'📋 سجل الأصول'!I221))*'📋 سجل الأصول'!J221/365*MAX(0,MIN(EOMONTH(DATE(2026,12,1),-1),IF('📋 سجل الأصول'!M221="",DATE(9999,12,31),'📋 سجل الأصول'!M221))-'📋 سجل الأصول'!G221+1))),0))</f>
        <v/>
      </c>
    </row>
    <row r="222" spans="1:18" ht="24.75" customHeight="1" x14ac:dyDescent="0.25">
      <c r="A222" s="26" t="str">
        <f>IF('📋 سجل الأصول'!C222="","",'📋 سجل الأصول'!A222)</f>
        <v/>
      </c>
      <c r="B222" s="26" t="str">
        <f>IF('📋 سجل الأصول'!C222="","",'📋 سجل الأصول'!B222)</f>
        <v/>
      </c>
      <c r="C222" s="38" t="str">
        <f>IF('📋 سجل الأصول'!C222="","",'📋 سجل الأصول'!C222)</f>
        <v/>
      </c>
      <c r="D222" s="26" t="str">
        <f>IF('📋 سجل الأصول'!C222="","",'📋 سجل الأصول'!E222)</f>
        <v/>
      </c>
      <c r="E222" s="39" t="str">
        <f>IF('📋 سجل الأصول'!C222="","",'📋 سجل الأصول'!G222)</f>
        <v/>
      </c>
      <c r="F222" s="33" t="str">
        <f>IF('📋 سجل الأصول'!C222="","",'📋 سجل الأصول'!H222)</f>
        <v/>
      </c>
      <c r="G222" s="33" t="str">
        <f>IF('📋 سجل الأصول'!C222="","",IFERROR(MAX(0,MIN(('📋 سجل الأصول'!H222-IF('📋 سجل الأصول'!I222="",0,'📋 سجل الأصول'!I222)),('📋 سجل الأصول'!H222-IF('📋 سجل الأصول'!I222="",0,'📋 سجل الأصول'!I222))*'📋 سجل الأصول'!J222/365*MAX(0,MIN(EOMONTH(DATE(2026,1,1),0),IF('📋 سجل الأصول'!M222="",DATE(9999,12,31),'📋 سجل الأصول'!M222))-'📋 سجل الأصول'!G222+1))-MIN(('📋 سجل الأصول'!H222-IF('📋 سجل الأصول'!I222="",0,'📋 سجل الأصول'!I222)),('📋 سجل الأصول'!H222-IF('📋 سجل الأصول'!I222="",0,'📋 سجل الأصول'!I222))*'📋 سجل الأصول'!J222/365*MAX(0,MIN(EOMONTH(DATE(2026,1,1),-1),IF('📋 سجل الأصول'!M222="",DATE(9999,12,31),'📋 سجل الأصول'!M222))-'📋 سجل الأصول'!G222+1))),0))</f>
        <v/>
      </c>
      <c r="H222" s="33" t="str">
        <f>IF('📋 سجل الأصول'!C222="","",IFERROR(MAX(0,MIN(('📋 سجل الأصول'!H222-IF('📋 سجل الأصول'!I222="",0,'📋 سجل الأصول'!I222)),('📋 سجل الأصول'!H222-IF('📋 سجل الأصول'!I222="",0,'📋 سجل الأصول'!I222))*'📋 سجل الأصول'!J222/365*MAX(0,MIN(EOMONTH(DATE(2026,2,1),0),IF('📋 سجل الأصول'!M222="",DATE(9999,12,31),'📋 سجل الأصول'!M222))-'📋 سجل الأصول'!G222+1))-MIN(('📋 سجل الأصول'!H222-IF('📋 سجل الأصول'!I222="",0,'📋 سجل الأصول'!I222)),('📋 سجل الأصول'!H222-IF('📋 سجل الأصول'!I222="",0,'📋 سجل الأصول'!I222))*'📋 سجل الأصول'!J222/365*MAX(0,MIN(EOMONTH(DATE(2026,2,1),-1),IF('📋 سجل الأصول'!M222="",DATE(9999,12,31),'📋 سجل الأصول'!M222))-'📋 سجل الأصول'!G222+1))),0))</f>
        <v/>
      </c>
      <c r="I222" s="33" t="str">
        <f>IF('📋 سجل الأصول'!C222="","",IFERROR(MAX(0,MIN(('📋 سجل الأصول'!H222-IF('📋 سجل الأصول'!I222="",0,'📋 سجل الأصول'!I222)),('📋 سجل الأصول'!H222-IF('📋 سجل الأصول'!I222="",0,'📋 سجل الأصول'!I222))*'📋 سجل الأصول'!J222/365*MAX(0,MIN(EOMONTH(DATE(2026,3,1),0),IF('📋 سجل الأصول'!M222="",DATE(9999,12,31),'📋 سجل الأصول'!M222))-'📋 سجل الأصول'!G222+1))-MIN(('📋 سجل الأصول'!H222-IF('📋 سجل الأصول'!I222="",0,'📋 سجل الأصول'!I222)),('📋 سجل الأصول'!H222-IF('📋 سجل الأصول'!I222="",0,'📋 سجل الأصول'!I222))*'📋 سجل الأصول'!J222/365*MAX(0,MIN(EOMONTH(DATE(2026,3,1),-1),IF('📋 سجل الأصول'!M222="",DATE(9999,12,31),'📋 سجل الأصول'!M222))-'📋 سجل الأصول'!G222+1))),0))</f>
        <v/>
      </c>
      <c r="J222" s="33" t="str">
        <f>IF('📋 سجل الأصول'!C222="","",IFERROR(MAX(0,MIN(('📋 سجل الأصول'!H222-IF('📋 سجل الأصول'!I222="",0,'📋 سجل الأصول'!I222)),('📋 سجل الأصول'!H222-IF('📋 سجل الأصول'!I222="",0,'📋 سجل الأصول'!I222))*'📋 سجل الأصول'!J222/365*MAX(0,MIN(EOMONTH(DATE(2026,4,1),0),IF('📋 سجل الأصول'!M222="",DATE(9999,12,31),'📋 سجل الأصول'!M222))-'📋 سجل الأصول'!G222+1))-MIN(('📋 سجل الأصول'!H222-IF('📋 سجل الأصول'!I222="",0,'📋 سجل الأصول'!I222)),('📋 سجل الأصول'!H222-IF('📋 سجل الأصول'!I222="",0,'📋 سجل الأصول'!I222))*'📋 سجل الأصول'!J222/365*MAX(0,MIN(EOMONTH(DATE(2026,4,1),-1),IF('📋 سجل الأصول'!M222="",DATE(9999,12,31),'📋 سجل الأصول'!M222))-'📋 سجل الأصول'!G222+1))),0))</f>
        <v/>
      </c>
      <c r="K222" s="33" t="str">
        <f>IF('📋 سجل الأصول'!C222="","",IFERROR(MAX(0,MIN(('📋 سجل الأصول'!H222-IF('📋 سجل الأصول'!I222="",0,'📋 سجل الأصول'!I222)),('📋 سجل الأصول'!H222-IF('📋 سجل الأصول'!I222="",0,'📋 سجل الأصول'!I222))*'📋 سجل الأصول'!J222/365*MAX(0,MIN(EOMONTH(DATE(2026,5,1),0),IF('📋 سجل الأصول'!M222="",DATE(9999,12,31),'📋 سجل الأصول'!M222))-'📋 سجل الأصول'!G222+1))-MIN(('📋 سجل الأصول'!H222-IF('📋 سجل الأصول'!I222="",0,'📋 سجل الأصول'!I222)),('📋 سجل الأصول'!H222-IF('📋 سجل الأصول'!I222="",0,'📋 سجل الأصول'!I222))*'📋 سجل الأصول'!J222/365*MAX(0,MIN(EOMONTH(DATE(2026,5,1),-1),IF('📋 سجل الأصول'!M222="",DATE(9999,12,31),'📋 سجل الأصول'!M222))-'📋 سجل الأصول'!G222+1))),0))</f>
        <v/>
      </c>
      <c r="L222" s="33" t="str">
        <f>IF('📋 سجل الأصول'!C222="","",IFERROR(MAX(0,MIN(('📋 سجل الأصول'!H222-IF('📋 سجل الأصول'!I222="",0,'📋 سجل الأصول'!I222)),('📋 سجل الأصول'!H222-IF('📋 سجل الأصول'!I222="",0,'📋 سجل الأصول'!I222))*'📋 سجل الأصول'!J222/365*MAX(0,MIN(EOMONTH(DATE(2026,6,1),0),IF('📋 سجل الأصول'!M222="",DATE(9999,12,31),'📋 سجل الأصول'!M222))-'📋 سجل الأصول'!G222+1))-MIN(('📋 سجل الأصول'!H222-IF('📋 سجل الأصول'!I222="",0,'📋 سجل الأصول'!I222)),('📋 سجل الأصول'!H222-IF('📋 سجل الأصول'!I222="",0,'📋 سجل الأصول'!I222))*'📋 سجل الأصول'!J222/365*MAX(0,MIN(EOMONTH(DATE(2026,6,1),-1),IF('📋 سجل الأصول'!M222="",DATE(9999,12,31),'📋 سجل الأصول'!M222))-'📋 سجل الأصول'!G222+1))),0))</f>
        <v/>
      </c>
      <c r="M222" s="33" t="str">
        <f>IF('📋 سجل الأصول'!C222="","",IFERROR(MAX(0,MIN(('📋 سجل الأصول'!H222-IF('📋 سجل الأصول'!I222="",0,'📋 سجل الأصول'!I222)),('📋 سجل الأصول'!H222-IF('📋 سجل الأصول'!I222="",0,'📋 سجل الأصول'!I222))*'📋 سجل الأصول'!J222/365*MAX(0,MIN(EOMONTH(DATE(2026,7,1),0),IF('📋 سجل الأصول'!M222="",DATE(9999,12,31),'📋 سجل الأصول'!M222))-'📋 سجل الأصول'!G222+1))-MIN(('📋 سجل الأصول'!H222-IF('📋 سجل الأصول'!I222="",0,'📋 سجل الأصول'!I222)),('📋 سجل الأصول'!H222-IF('📋 سجل الأصول'!I222="",0,'📋 سجل الأصول'!I222))*'📋 سجل الأصول'!J222/365*MAX(0,MIN(EOMONTH(DATE(2026,7,1),-1),IF('📋 سجل الأصول'!M222="",DATE(9999,12,31),'📋 سجل الأصول'!M222))-'📋 سجل الأصول'!G222+1))),0))</f>
        <v/>
      </c>
      <c r="N222" s="33" t="str">
        <f>IF('📋 سجل الأصول'!C222="","",IFERROR(MAX(0,MIN(('📋 سجل الأصول'!H222-IF('📋 سجل الأصول'!I222="",0,'📋 سجل الأصول'!I222)),('📋 سجل الأصول'!H222-IF('📋 سجل الأصول'!I222="",0,'📋 سجل الأصول'!I222))*'📋 سجل الأصول'!J222/365*MAX(0,MIN(EOMONTH(DATE(2026,8,1),0),IF('📋 سجل الأصول'!M222="",DATE(9999,12,31),'📋 سجل الأصول'!M222))-'📋 سجل الأصول'!G222+1))-MIN(('📋 سجل الأصول'!H222-IF('📋 سجل الأصول'!I222="",0,'📋 سجل الأصول'!I222)),('📋 سجل الأصول'!H222-IF('📋 سجل الأصول'!I222="",0,'📋 سجل الأصول'!I222))*'📋 سجل الأصول'!J222/365*MAX(0,MIN(EOMONTH(DATE(2026,8,1),-1),IF('📋 سجل الأصول'!M222="",DATE(9999,12,31),'📋 سجل الأصول'!M222))-'📋 سجل الأصول'!G222+1))),0))</f>
        <v/>
      </c>
      <c r="O222" s="33" t="str">
        <f>IF('📋 سجل الأصول'!C222="","",IFERROR(MAX(0,MIN(('📋 سجل الأصول'!H222-IF('📋 سجل الأصول'!I222="",0,'📋 سجل الأصول'!I222)),('📋 سجل الأصول'!H222-IF('📋 سجل الأصول'!I222="",0,'📋 سجل الأصول'!I222))*'📋 سجل الأصول'!J222/365*MAX(0,MIN(EOMONTH(DATE(2026,9,1),0),IF('📋 سجل الأصول'!M222="",DATE(9999,12,31),'📋 سجل الأصول'!M222))-'📋 سجل الأصول'!G222+1))-MIN(('📋 سجل الأصول'!H222-IF('📋 سجل الأصول'!I222="",0,'📋 سجل الأصول'!I222)),('📋 سجل الأصول'!H222-IF('📋 سجل الأصول'!I222="",0,'📋 سجل الأصول'!I222))*'📋 سجل الأصول'!J222/365*MAX(0,MIN(EOMONTH(DATE(2026,9,1),-1),IF('📋 سجل الأصول'!M222="",DATE(9999,12,31),'📋 سجل الأصول'!M222))-'📋 سجل الأصول'!G222+1))),0))</f>
        <v/>
      </c>
      <c r="P222" s="33" t="str">
        <f>IF('📋 سجل الأصول'!C222="","",IFERROR(MAX(0,MIN(('📋 سجل الأصول'!H222-IF('📋 سجل الأصول'!I222="",0,'📋 سجل الأصول'!I222)),('📋 سجل الأصول'!H222-IF('📋 سجل الأصول'!I222="",0,'📋 سجل الأصول'!I222))*'📋 سجل الأصول'!J222/365*MAX(0,MIN(EOMONTH(DATE(2026,10,1),0),IF('📋 سجل الأصول'!M222="",DATE(9999,12,31),'📋 سجل الأصول'!M222))-'📋 سجل الأصول'!G222+1))-MIN(('📋 سجل الأصول'!H222-IF('📋 سجل الأصول'!I222="",0,'📋 سجل الأصول'!I222)),('📋 سجل الأصول'!H222-IF('📋 سجل الأصول'!I222="",0,'📋 سجل الأصول'!I222))*'📋 سجل الأصول'!J222/365*MAX(0,MIN(EOMONTH(DATE(2026,10,1),-1),IF('📋 سجل الأصول'!M222="",DATE(9999,12,31),'📋 سجل الأصول'!M222))-'📋 سجل الأصول'!G222+1))),0))</f>
        <v/>
      </c>
      <c r="Q222" s="33" t="str">
        <f>IF('📋 سجل الأصول'!C222="","",IFERROR(MAX(0,MIN(('📋 سجل الأصول'!H222-IF('📋 سجل الأصول'!I222="",0,'📋 سجل الأصول'!I222)),('📋 سجل الأصول'!H222-IF('📋 سجل الأصول'!I222="",0,'📋 سجل الأصول'!I222))*'📋 سجل الأصول'!J222/365*MAX(0,MIN(EOMONTH(DATE(2026,11,1),0),IF('📋 سجل الأصول'!M222="",DATE(9999,12,31),'📋 سجل الأصول'!M222))-'📋 سجل الأصول'!G222+1))-MIN(('📋 سجل الأصول'!H222-IF('📋 سجل الأصول'!I222="",0,'📋 سجل الأصول'!I222)),('📋 سجل الأصول'!H222-IF('📋 سجل الأصول'!I222="",0,'📋 سجل الأصول'!I222))*'📋 سجل الأصول'!J222/365*MAX(0,MIN(EOMONTH(DATE(2026,11,1),-1),IF('📋 سجل الأصول'!M222="",DATE(9999,12,31),'📋 سجل الأصول'!M222))-'📋 سجل الأصول'!G222+1))),0))</f>
        <v/>
      </c>
      <c r="R222" s="33" t="str">
        <f>IF('📋 سجل الأصول'!C222="","",IFERROR(MAX(0,MIN(('📋 سجل الأصول'!H222-IF('📋 سجل الأصول'!I222="",0,'📋 سجل الأصول'!I222)),('📋 سجل الأصول'!H222-IF('📋 سجل الأصول'!I222="",0,'📋 سجل الأصول'!I222))*'📋 سجل الأصول'!J222/365*MAX(0,MIN(EOMONTH(DATE(2026,12,1),0),IF('📋 سجل الأصول'!M222="",DATE(9999,12,31),'📋 سجل الأصول'!M222))-'📋 سجل الأصول'!G222+1))-MIN(('📋 سجل الأصول'!H222-IF('📋 سجل الأصول'!I222="",0,'📋 سجل الأصول'!I222)),('📋 سجل الأصول'!H222-IF('📋 سجل الأصول'!I222="",0,'📋 سجل الأصول'!I222))*'📋 سجل الأصول'!J222/365*MAX(0,MIN(EOMONTH(DATE(2026,12,1),-1),IF('📋 سجل الأصول'!M222="",DATE(9999,12,31),'📋 سجل الأصول'!M222))-'📋 سجل الأصول'!G222+1))),0))</f>
        <v/>
      </c>
    </row>
    <row r="223" spans="1:18" ht="24.75" customHeight="1" x14ac:dyDescent="0.25">
      <c r="A223" s="18" t="str">
        <f>IF('📋 سجل الأصول'!C223="","",'📋 سجل الأصول'!A223)</f>
        <v/>
      </c>
      <c r="B223" s="18" t="str">
        <f>IF('📋 سجل الأصول'!C223="","",'📋 سجل الأصول'!B223)</f>
        <v/>
      </c>
      <c r="C223" s="36" t="str">
        <f>IF('📋 سجل الأصول'!C223="","",'📋 سجل الأصول'!C223)</f>
        <v/>
      </c>
      <c r="D223" s="18" t="str">
        <f>IF('📋 سجل الأصول'!C223="","",'📋 سجل الأصول'!E223)</f>
        <v/>
      </c>
      <c r="E223" s="37" t="str">
        <f>IF('📋 سجل الأصول'!C223="","",'📋 سجل الأصول'!G223)</f>
        <v/>
      </c>
      <c r="F223" s="25" t="str">
        <f>IF('📋 سجل الأصول'!C223="","",'📋 سجل الأصول'!H223)</f>
        <v/>
      </c>
      <c r="G223" s="25" t="str">
        <f>IF('📋 سجل الأصول'!C223="","",IFERROR(MAX(0,MIN(('📋 سجل الأصول'!H223-IF('📋 سجل الأصول'!I223="",0,'📋 سجل الأصول'!I223)),('📋 سجل الأصول'!H223-IF('📋 سجل الأصول'!I223="",0,'📋 سجل الأصول'!I223))*'📋 سجل الأصول'!J223/365*MAX(0,MIN(EOMONTH(DATE(2026,1,1),0),IF('📋 سجل الأصول'!M223="",DATE(9999,12,31),'📋 سجل الأصول'!M223))-'📋 سجل الأصول'!G223+1))-MIN(('📋 سجل الأصول'!H223-IF('📋 سجل الأصول'!I223="",0,'📋 سجل الأصول'!I223)),('📋 سجل الأصول'!H223-IF('📋 سجل الأصول'!I223="",0,'📋 سجل الأصول'!I223))*'📋 سجل الأصول'!J223/365*MAX(0,MIN(EOMONTH(DATE(2026,1,1),-1),IF('📋 سجل الأصول'!M223="",DATE(9999,12,31),'📋 سجل الأصول'!M223))-'📋 سجل الأصول'!G223+1))),0))</f>
        <v/>
      </c>
      <c r="H223" s="25" t="str">
        <f>IF('📋 سجل الأصول'!C223="","",IFERROR(MAX(0,MIN(('📋 سجل الأصول'!H223-IF('📋 سجل الأصول'!I223="",0,'📋 سجل الأصول'!I223)),('📋 سجل الأصول'!H223-IF('📋 سجل الأصول'!I223="",0,'📋 سجل الأصول'!I223))*'📋 سجل الأصول'!J223/365*MAX(0,MIN(EOMONTH(DATE(2026,2,1),0),IF('📋 سجل الأصول'!M223="",DATE(9999,12,31),'📋 سجل الأصول'!M223))-'📋 سجل الأصول'!G223+1))-MIN(('📋 سجل الأصول'!H223-IF('📋 سجل الأصول'!I223="",0,'📋 سجل الأصول'!I223)),('📋 سجل الأصول'!H223-IF('📋 سجل الأصول'!I223="",0,'📋 سجل الأصول'!I223))*'📋 سجل الأصول'!J223/365*MAX(0,MIN(EOMONTH(DATE(2026,2,1),-1),IF('📋 سجل الأصول'!M223="",DATE(9999,12,31),'📋 سجل الأصول'!M223))-'📋 سجل الأصول'!G223+1))),0))</f>
        <v/>
      </c>
      <c r="I223" s="25" t="str">
        <f>IF('📋 سجل الأصول'!C223="","",IFERROR(MAX(0,MIN(('📋 سجل الأصول'!H223-IF('📋 سجل الأصول'!I223="",0,'📋 سجل الأصول'!I223)),('📋 سجل الأصول'!H223-IF('📋 سجل الأصول'!I223="",0,'📋 سجل الأصول'!I223))*'📋 سجل الأصول'!J223/365*MAX(0,MIN(EOMONTH(DATE(2026,3,1),0),IF('📋 سجل الأصول'!M223="",DATE(9999,12,31),'📋 سجل الأصول'!M223))-'📋 سجل الأصول'!G223+1))-MIN(('📋 سجل الأصول'!H223-IF('📋 سجل الأصول'!I223="",0,'📋 سجل الأصول'!I223)),('📋 سجل الأصول'!H223-IF('📋 سجل الأصول'!I223="",0,'📋 سجل الأصول'!I223))*'📋 سجل الأصول'!J223/365*MAX(0,MIN(EOMONTH(DATE(2026,3,1),-1),IF('📋 سجل الأصول'!M223="",DATE(9999,12,31),'📋 سجل الأصول'!M223))-'📋 سجل الأصول'!G223+1))),0))</f>
        <v/>
      </c>
      <c r="J223" s="25" t="str">
        <f>IF('📋 سجل الأصول'!C223="","",IFERROR(MAX(0,MIN(('📋 سجل الأصول'!H223-IF('📋 سجل الأصول'!I223="",0,'📋 سجل الأصول'!I223)),('📋 سجل الأصول'!H223-IF('📋 سجل الأصول'!I223="",0,'📋 سجل الأصول'!I223))*'📋 سجل الأصول'!J223/365*MAX(0,MIN(EOMONTH(DATE(2026,4,1),0),IF('📋 سجل الأصول'!M223="",DATE(9999,12,31),'📋 سجل الأصول'!M223))-'📋 سجل الأصول'!G223+1))-MIN(('📋 سجل الأصول'!H223-IF('📋 سجل الأصول'!I223="",0,'📋 سجل الأصول'!I223)),('📋 سجل الأصول'!H223-IF('📋 سجل الأصول'!I223="",0,'📋 سجل الأصول'!I223))*'📋 سجل الأصول'!J223/365*MAX(0,MIN(EOMONTH(DATE(2026,4,1),-1),IF('📋 سجل الأصول'!M223="",DATE(9999,12,31),'📋 سجل الأصول'!M223))-'📋 سجل الأصول'!G223+1))),0))</f>
        <v/>
      </c>
      <c r="K223" s="25" t="str">
        <f>IF('📋 سجل الأصول'!C223="","",IFERROR(MAX(0,MIN(('📋 سجل الأصول'!H223-IF('📋 سجل الأصول'!I223="",0,'📋 سجل الأصول'!I223)),('📋 سجل الأصول'!H223-IF('📋 سجل الأصول'!I223="",0,'📋 سجل الأصول'!I223))*'📋 سجل الأصول'!J223/365*MAX(0,MIN(EOMONTH(DATE(2026,5,1),0),IF('📋 سجل الأصول'!M223="",DATE(9999,12,31),'📋 سجل الأصول'!M223))-'📋 سجل الأصول'!G223+1))-MIN(('📋 سجل الأصول'!H223-IF('📋 سجل الأصول'!I223="",0,'📋 سجل الأصول'!I223)),('📋 سجل الأصول'!H223-IF('📋 سجل الأصول'!I223="",0,'📋 سجل الأصول'!I223))*'📋 سجل الأصول'!J223/365*MAX(0,MIN(EOMONTH(DATE(2026,5,1),-1),IF('📋 سجل الأصول'!M223="",DATE(9999,12,31),'📋 سجل الأصول'!M223))-'📋 سجل الأصول'!G223+1))),0))</f>
        <v/>
      </c>
      <c r="L223" s="25" t="str">
        <f>IF('📋 سجل الأصول'!C223="","",IFERROR(MAX(0,MIN(('📋 سجل الأصول'!H223-IF('📋 سجل الأصول'!I223="",0,'📋 سجل الأصول'!I223)),('📋 سجل الأصول'!H223-IF('📋 سجل الأصول'!I223="",0,'📋 سجل الأصول'!I223))*'📋 سجل الأصول'!J223/365*MAX(0,MIN(EOMONTH(DATE(2026,6,1),0),IF('📋 سجل الأصول'!M223="",DATE(9999,12,31),'📋 سجل الأصول'!M223))-'📋 سجل الأصول'!G223+1))-MIN(('📋 سجل الأصول'!H223-IF('📋 سجل الأصول'!I223="",0,'📋 سجل الأصول'!I223)),('📋 سجل الأصول'!H223-IF('📋 سجل الأصول'!I223="",0,'📋 سجل الأصول'!I223))*'📋 سجل الأصول'!J223/365*MAX(0,MIN(EOMONTH(DATE(2026,6,1),-1),IF('📋 سجل الأصول'!M223="",DATE(9999,12,31),'📋 سجل الأصول'!M223))-'📋 سجل الأصول'!G223+1))),0))</f>
        <v/>
      </c>
      <c r="M223" s="25" t="str">
        <f>IF('📋 سجل الأصول'!C223="","",IFERROR(MAX(0,MIN(('📋 سجل الأصول'!H223-IF('📋 سجل الأصول'!I223="",0,'📋 سجل الأصول'!I223)),('📋 سجل الأصول'!H223-IF('📋 سجل الأصول'!I223="",0,'📋 سجل الأصول'!I223))*'📋 سجل الأصول'!J223/365*MAX(0,MIN(EOMONTH(DATE(2026,7,1),0),IF('📋 سجل الأصول'!M223="",DATE(9999,12,31),'📋 سجل الأصول'!M223))-'📋 سجل الأصول'!G223+1))-MIN(('📋 سجل الأصول'!H223-IF('📋 سجل الأصول'!I223="",0,'📋 سجل الأصول'!I223)),('📋 سجل الأصول'!H223-IF('📋 سجل الأصول'!I223="",0,'📋 سجل الأصول'!I223))*'📋 سجل الأصول'!J223/365*MAX(0,MIN(EOMONTH(DATE(2026,7,1),-1),IF('📋 سجل الأصول'!M223="",DATE(9999,12,31),'📋 سجل الأصول'!M223))-'📋 سجل الأصول'!G223+1))),0))</f>
        <v/>
      </c>
      <c r="N223" s="25" t="str">
        <f>IF('📋 سجل الأصول'!C223="","",IFERROR(MAX(0,MIN(('📋 سجل الأصول'!H223-IF('📋 سجل الأصول'!I223="",0,'📋 سجل الأصول'!I223)),('📋 سجل الأصول'!H223-IF('📋 سجل الأصول'!I223="",0,'📋 سجل الأصول'!I223))*'📋 سجل الأصول'!J223/365*MAX(0,MIN(EOMONTH(DATE(2026,8,1),0),IF('📋 سجل الأصول'!M223="",DATE(9999,12,31),'📋 سجل الأصول'!M223))-'📋 سجل الأصول'!G223+1))-MIN(('📋 سجل الأصول'!H223-IF('📋 سجل الأصول'!I223="",0,'📋 سجل الأصول'!I223)),('📋 سجل الأصول'!H223-IF('📋 سجل الأصول'!I223="",0,'📋 سجل الأصول'!I223))*'📋 سجل الأصول'!J223/365*MAX(0,MIN(EOMONTH(DATE(2026,8,1),-1),IF('📋 سجل الأصول'!M223="",DATE(9999,12,31),'📋 سجل الأصول'!M223))-'📋 سجل الأصول'!G223+1))),0))</f>
        <v/>
      </c>
      <c r="O223" s="25" t="str">
        <f>IF('📋 سجل الأصول'!C223="","",IFERROR(MAX(0,MIN(('📋 سجل الأصول'!H223-IF('📋 سجل الأصول'!I223="",0,'📋 سجل الأصول'!I223)),('📋 سجل الأصول'!H223-IF('📋 سجل الأصول'!I223="",0,'📋 سجل الأصول'!I223))*'📋 سجل الأصول'!J223/365*MAX(0,MIN(EOMONTH(DATE(2026,9,1),0),IF('📋 سجل الأصول'!M223="",DATE(9999,12,31),'📋 سجل الأصول'!M223))-'📋 سجل الأصول'!G223+1))-MIN(('📋 سجل الأصول'!H223-IF('📋 سجل الأصول'!I223="",0,'📋 سجل الأصول'!I223)),('📋 سجل الأصول'!H223-IF('📋 سجل الأصول'!I223="",0,'📋 سجل الأصول'!I223))*'📋 سجل الأصول'!J223/365*MAX(0,MIN(EOMONTH(DATE(2026,9,1),-1),IF('📋 سجل الأصول'!M223="",DATE(9999,12,31),'📋 سجل الأصول'!M223))-'📋 سجل الأصول'!G223+1))),0))</f>
        <v/>
      </c>
      <c r="P223" s="25" t="str">
        <f>IF('📋 سجل الأصول'!C223="","",IFERROR(MAX(0,MIN(('📋 سجل الأصول'!H223-IF('📋 سجل الأصول'!I223="",0,'📋 سجل الأصول'!I223)),('📋 سجل الأصول'!H223-IF('📋 سجل الأصول'!I223="",0,'📋 سجل الأصول'!I223))*'📋 سجل الأصول'!J223/365*MAX(0,MIN(EOMONTH(DATE(2026,10,1),0),IF('📋 سجل الأصول'!M223="",DATE(9999,12,31),'📋 سجل الأصول'!M223))-'📋 سجل الأصول'!G223+1))-MIN(('📋 سجل الأصول'!H223-IF('📋 سجل الأصول'!I223="",0,'📋 سجل الأصول'!I223)),('📋 سجل الأصول'!H223-IF('📋 سجل الأصول'!I223="",0,'📋 سجل الأصول'!I223))*'📋 سجل الأصول'!J223/365*MAX(0,MIN(EOMONTH(DATE(2026,10,1),-1),IF('📋 سجل الأصول'!M223="",DATE(9999,12,31),'📋 سجل الأصول'!M223))-'📋 سجل الأصول'!G223+1))),0))</f>
        <v/>
      </c>
      <c r="Q223" s="25" t="str">
        <f>IF('📋 سجل الأصول'!C223="","",IFERROR(MAX(0,MIN(('📋 سجل الأصول'!H223-IF('📋 سجل الأصول'!I223="",0,'📋 سجل الأصول'!I223)),('📋 سجل الأصول'!H223-IF('📋 سجل الأصول'!I223="",0,'📋 سجل الأصول'!I223))*'📋 سجل الأصول'!J223/365*MAX(0,MIN(EOMONTH(DATE(2026,11,1),0),IF('📋 سجل الأصول'!M223="",DATE(9999,12,31),'📋 سجل الأصول'!M223))-'📋 سجل الأصول'!G223+1))-MIN(('📋 سجل الأصول'!H223-IF('📋 سجل الأصول'!I223="",0,'📋 سجل الأصول'!I223)),('📋 سجل الأصول'!H223-IF('📋 سجل الأصول'!I223="",0,'📋 سجل الأصول'!I223))*'📋 سجل الأصول'!J223/365*MAX(0,MIN(EOMONTH(DATE(2026,11,1),-1),IF('📋 سجل الأصول'!M223="",DATE(9999,12,31),'📋 سجل الأصول'!M223))-'📋 سجل الأصول'!G223+1))),0))</f>
        <v/>
      </c>
      <c r="R223" s="25" t="str">
        <f>IF('📋 سجل الأصول'!C223="","",IFERROR(MAX(0,MIN(('📋 سجل الأصول'!H223-IF('📋 سجل الأصول'!I223="",0,'📋 سجل الأصول'!I223)),('📋 سجل الأصول'!H223-IF('📋 سجل الأصول'!I223="",0,'📋 سجل الأصول'!I223))*'📋 سجل الأصول'!J223/365*MAX(0,MIN(EOMONTH(DATE(2026,12,1),0),IF('📋 سجل الأصول'!M223="",DATE(9999,12,31),'📋 سجل الأصول'!M223))-'📋 سجل الأصول'!G223+1))-MIN(('📋 سجل الأصول'!H223-IF('📋 سجل الأصول'!I223="",0,'📋 سجل الأصول'!I223)),('📋 سجل الأصول'!H223-IF('📋 سجل الأصول'!I223="",0,'📋 سجل الأصول'!I223))*'📋 سجل الأصول'!J223/365*MAX(0,MIN(EOMONTH(DATE(2026,12,1),-1),IF('📋 سجل الأصول'!M223="",DATE(9999,12,31),'📋 سجل الأصول'!M223))-'📋 سجل الأصول'!G223+1))),0))</f>
        <v/>
      </c>
    </row>
    <row r="224" spans="1:18" ht="24.75" customHeight="1" x14ac:dyDescent="0.25">
      <c r="A224" s="26" t="str">
        <f>IF('📋 سجل الأصول'!C224="","",'📋 سجل الأصول'!A224)</f>
        <v/>
      </c>
      <c r="B224" s="26" t="str">
        <f>IF('📋 سجل الأصول'!C224="","",'📋 سجل الأصول'!B224)</f>
        <v/>
      </c>
      <c r="C224" s="38" t="str">
        <f>IF('📋 سجل الأصول'!C224="","",'📋 سجل الأصول'!C224)</f>
        <v/>
      </c>
      <c r="D224" s="26" t="str">
        <f>IF('📋 سجل الأصول'!C224="","",'📋 سجل الأصول'!E224)</f>
        <v/>
      </c>
      <c r="E224" s="39" t="str">
        <f>IF('📋 سجل الأصول'!C224="","",'📋 سجل الأصول'!G224)</f>
        <v/>
      </c>
      <c r="F224" s="33" t="str">
        <f>IF('📋 سجل الأصول'!C224="","",'📋 سجل الأصول'!H224)</f>
        <v/>
      </c>
      <c r="G224" s="33" t="str">
        <f>IF('📋 سجل الأصول'!C224="","",IFERROR(MAX(0,MIN(('📋 سجل الأصول'!H224-IF('📋 سجل الأصول'!I224="",0,'📋 سجل الأصول'!I224)),('📋 سجل الأصول'!H224-IF('📋 سجل الأصول'!I224="",0,'📋 سجل الأصول'!I224))*'📋 سجل الأصول'!J224/365*MAX(0,MIN(EOMONTH(DATE(2026,1,1),0),IF('📋 سجل الأصول'!M224="",DATE(9999,12,31),'📋 سجل الأصول'!M224))-'📋 سجل الأصول'!G224+1))-MIN(('📋 سجل الأصول'!H224-IF('📋 سجل الأصول'!I224="",0,'📋 سجل الأصول'!I224)),('📋 سجل الأصول'!H224-IF('📋 سجل الأصول'!I224="",0,'📋 سجل الأصول'!I224))*'📋 سجل الأصول'!J224/365*MAX(0,MIN(EOMONTH(DATE(2026,1,1),-1),IF('📋 سجل الأصول'!M224="",DATE(9999,12,31),'📋 سجل الأصول'!M224))-'📋 سجل الأصول'!G224+1))),0))</f>
        <v/>
      </c>
      <c r="H224" s="33" t="str">
        <f>IF('📋 سجل الأصول'!C224="","",IFERROR(MAX(0,MIN(('📋 سجل الأصول'!H224-IF('📋 سجل الأصول'!I224="",0,'📋 سجل الأصول'!I224)),('📋 سجل الأصول'!H224-IF('📋 سجل الأصول'!I224="",0,'📋 سجل الأصول'!I224))*'📋 سجل الأصول'!J224/365*MAX(0,MIN(EOMONTH(DATE(2026,2,1),0),IF('📋 سجل الأصول'!M224="",DATE(9999,12,31),'📋 سجل الأصول'!M224))-'📋 سجل الأصول'!G224+1))-MIN(('📋 سجل الأصول'!H224-IF('📋 سجل الأصول'!I224="",0,'📋 سجل الأصول'!I224)),('📋 سجل الأصول'!H224-IF('📋 سجل الأصول'!I224="",0,'📋 سجل الأصول'!I224))*'📋 سجل الأصول'!J224/365*MAX(0,MIN(EOMONTH(DATE(2026,2,1),-1),IF('📋 سجل الأصول'!M224="",DATE(9999,12,31),'📋 سجل الأصول'!M224))-'📋 سجل الأصول'!G224+1))),0))</f>
        <v/>
      </c>
      <c r="I224" s="33" t="str">
        <f>IF('📋 سجل الأصول'!C224="","",IFERROR(MAX(0,MIN(('📋 سجل الأصول'!H224-IF('📋 سجل الأصول'!I224="",0,'📋 سجل الأصول'!I224)),('📋 سجل الأصول'!H224-IF('📋 سجل الأصول'!I224="",0,'📋 سجل الأصول'!I224))*'📋 سجل الأصول'!J224/365*MAX(0,MIN(EOMONTH(DATE(2026,3,1),0),IF('📋 سجل الأصول'!M224="",DATE(9999,12,31),'📋 سجل الأصول'!M224))-'📋 سجل الأصول'!G224+1))-MIN(('📋 سجل الأصول'!H224-IF('📋 سجل الأصول'!I224="",0,'📋 سجل الأصول'!I224)),('📋 سجل الأصول'!H224-IF('📋 سجل الأصول'!I224="",0,'📋 سجل الأصول'!I224))*'📋 سجل الأصول'!J224/365*MAX(0,MIN(EOMONTH(DATE(2026,3,1),-1),IF('📋 سجل الأصول'!M224="",DATE(9999,12,31),'📋 سجل الأصول'!M224))-'📋 سجل الأصول'!G224+1))),0))</f>
        <v/>
      </c>
      <c r="J224" s="33" t="str">
        <f>IF('📋 سجل الأصول'!C224="","",IFERROR(MAX(0,MIN(('📋 سجل الأصول'!H224-IF('📋 سجل الأصول'!I224="",0,'📋 سجل الأصول'!I224)),('📋 سجل الأصول'!H224-IF('📋 سجل الأصول'!I224="",0,'📋 سجل الأصول'!I224))*'📋 سجل الأصول'!J224/365*MAX(0,MIN(EOMONTH(DATE(2026,4,1),0),IF('📋 سجل الأصول'!M224="",DATE(9999,12,31),'📋 سجل الأصول'!M224))-'📋 سجل الأصول'!G224+1))-MIN(('📋 سجل الأصول'!H224-IF('📋 سجل الأصول'!I224="",0,'📋 سجل الأصول'!I224)),('📋 سجل الأصول'!H224-IF('📋 سجل الأصول'!I224="",0,'📋 سجل الأصول'!I224))*'📋 سجل الأصول'!J224/365*MAX(0,MIN(EOMONTH(DATE(2026,4,1),-1),IF('📋 سجل الأصول'!M224="",DATE(9999,12,31),'📋 سجل الأصول'!M224))-'📋 سجل الأصول'!G224+1))),0))</f>
        <v/>
      </c>
      <c r="K224" s="33" t="str">
        <f>IF('📋 سجل الأصول'!C224="","",IFERROR(MAX(0,MIN(('📋 سجل الأصول'!H224-IF('📋 سجل الأصول'!I224="",0,'📋 سجل الأصول'!I224)),('📋 سجل الأصول'!H224-IF('📋 سجل الأصول'!I224="",0,'📋 سجل الأصول'!I224))*'📋 سجل الأصول'!J224/365*MAX(0,MIN(EOMONTH(DATE(2026,5,1),0),IF('📋 سجل الأصول'!M224="",DATE(9999,12,31),'📋 سجل الأصول'!M224))-'📋 سجل الأصول'!G224+1))-MIN(('📋 سجل الأصول'!H224-IF('📋 سجل الأصول'!I224="",0,'📋 سجل الأصول'!I224)),('📋 سجل الأصول'!H224-IF('📋 سجل الأصول'!I224="",0,'📋 سجل الأصول'!I224))*'📋 سجل الأصول'!J224/365*MAX(0,MIN(EOMONTH(DATE(2026,5,1),-1),IF('📋 سجل الأصول'!M224="",DATE(9999,12,31),'📋 سجل الأصول'!M224))-'📋 سجل الأصول'!G224+1))),0))</f>
        <v/>
      </c>
      <c r="L224" s="33" t="str">
        <f>IF('📋 سجل الأصول'!C224="","",IFERROR(MAX(0,MIN(('📋 سجل الأصول'!H224-IF('📋 سجل الأصول'!I224="",0,'📋 سجل الأصول'!I224)),('📋 سجل الأصول'!H224-IF('📋 سجل الأصول'!I224="",0,'📋 سجل الأصول'!I224))*'📋 سجل الأصول'!J224/365*MAX(0,MIN(EOMONTH(DATE(2026,6,1),0),IF('📋 سجل الأصول'!M224="",DATE(9999,12,31),'📋 سجل الأصول'!M224))-'📋 سجل الأصول'!G224+1))-MIN(('📋 سجل الأصول'!H224-IF('📋 سجل الأصول'!I224="",0,'📋 سجل الأصول'!I224)),('📋 سجل الأصول'!H224-IF('📋 سجل الأصول'!I224="",0,'📋 سجل الأصول'!I224))*'📋 سجل الأصول'!J224/365*MAX(0,MIN(EOMONTH(DATE(2026,6,1),-1),IF('📋 سجل الأصول'!M224="",DATE(9999,12,31),'📋 سجل الأصول'!M224))-'📋 سجل الأصول'!G224+1))),0))</f>
        <v/>
      </c>
      <c r="M224" s="33" t="str">
        <f>IF('📋 سجل الأصول'!C224="","",IFERROR(MAX(0,MIN(('📋 سجل الأصول'!H224-IF('📋 سجل الأصول'!I224="",0,'📋 سجل الأصول'!I224)),('📋 سجل الأصول'!H224-IF('📋 سجل الأصول'!I224="",0,'📋 سجل الأصول'!I224))*'📋 سجل الأصول'!J224/365*MAX(0,MIN(EOMONTH(DATE(2026,7,1),0),IF('📋 سجل الأصول'!M224="",DATE(9999,12,31),'📋 سجل الأصول'!M224))-'📋 سجل الأصول'!G224+1))-MIN(('📋 سجل الأصول'!H224-IF('📋 سجل الأصول'!I224="",0,'📋 سجل الأصول'!I224)),('📋 سجل الأصول'!H224-IF('📋 سجل الأصول'!I224="",0,'📋 سجل الأصول'!I224))*'📋 سجل الأصول'!J224/365*MAX(0,MIN(EOMONTH(DATE(2026,7,1),-1),IF('📋 سجل الأصول'!M224="",DATE(9999,12,31),'📋 سجل الأصول'!M224))-'📋 سجل الأصول'!G224+1))),0))</f>
        <v/>
      </c>
      <c r="N224" s="33" t="str">
        <f>IF('📋 سجل الأصول'!C224="","",IFERROR(MAX(0,MIN(('📋 سجل الأصول'!H224-IF('📋 سجل الأصول'!I224="",0,'📋 سجل الأصول'!I224)),('📋 سجل الأصول'!H224-IF('📋 سجل الأصول'!I224="",0,'📋 سجل الأصول'!I224))*'📋 سجل الأصول'!J224/365*MAX(0,MIN(EOMONTH(DATE(2026,8,1),0),IF('📋 سجل الأصول'!M224="",DATE(9999,12,31),'📋 سجل الأصول'!M224))-'📋 سجل الأصول'!G224+1))-MIN(('📋 سجل الأصول'!H224-IF('📋 سجل الأصول'!I224="",0,'📋 سجل الأصول'!I224)),('📋 سجل الأصول'!H224-IF('📋 سجل الأصول'!I224="",0,'📋 سجل الأصول'!I224))*'📋 سجل الأصول'!J224/365*MAX(0,MIN(EOMONTH(DATE(2026,8,1),-1),IF('📋 سجل الأصول'!M224="",DATE(9999,12,31),'📋 سجل الأصول'!M224))-'📋 سجل الأصول'!G224+1))),0))</f>
        <v/>
      </c>
      <c r="O224" s="33" t="str">
        <f>IF('📋 سجل الأصول'!C224="","",IFERROR(MAX(0,MIN(('📋 سجل الأصول'!H224-IF('📋 سجل الأصول'!I224="",0,'📋 سجل الأصول'!I224)),('📋 سجل الأصول'!H224-IF('📋 سجل الأصول'!I224="",0,'📋 سجل الأصول'!I224))*'📋 سجل الأصول'!J224/365*MAX(0,MIN(EOMONTH(DATE(2026,9,1),0),IF('📋 سجل الأصول'!M224="",DATE(9999,12,31),'📋 سجل الأصول'!M224))-'📋 سجل الأصول'!G224+1))-MIN(('📋 سجل الأصول'!H224-IF('📋 سجل الأصول'!I224="",0,'📋 سجل الأصول'!I224)),('📋 سجل الأصول'!H224-IF('📋 سجل الأصول'!I224="",0,'📋 سجل الأصول'!I224))*'📋 سجل الأصول'!J224/365*MAX(0,MIN(EOMONTH(DATE(2026,9,1),-1),IF('📋 سجل الأصول'!M224="",DATE(9999,12,31),'📋 سجل الأصول'!M224))-'📋 سجل الأصول'!G224+1))),0))</f>
        <v/>
      </c>
      <c r="P224" s="33" t="str">
        <f>IF('📋 سجل الأصول'!C224="","",IFERROR(MAX(0,MIN(('📋 سجل الأصول'!H224-IF('📋 سجل الأصول'!I224="",0,'📋 سجل الأصول'!I224)),('📋 سجل الأصول'!H224-IF('📋 سجل الأصول'!I224="",0,'📋 سجل الأصول'!I224))*'📋 سجل الأصول'!J224/365*MAX(0,MIN(EOMONTH(DATE(2026,10,1),0),IF('📋 سجل الأصول'!M224="",DATE(9999,12,31),'📋 سجل الأصول'!M224))-'📋 سجل الأصول'!G224+1))-MIN(('📋 سجل الأصول'!H224-IF('📋 سجل الأصول'!I224="",0,'📋 سجل الأصول'!I224)),('📋 سجل الأصول'!H224-IF('📋 سجل الأصول'!I224="",0,'📋 سجل الأصول'!I224))*'📋 سجل الأصول'!J224/365*MAX(0,MIN(EOMONTH(DATE(2026,10,1),-1),IF('📋 سجل الأصول'!M224="",DATE(9999,12,31),'📋 سجل الأصول'!M224))-'📋 سجل الأصول'!G224+1))),0))</f>
        <v/>
      </c>
      <c r="Q224" s="33" t="str">
        <f>IF('📋 سجل الأصول'!C224="","",IFERROR(MAX(0,MIN(('📋 سجل الأصول'!H224-IF('📋 سجل الأصول'!I224="",0,'📋 سجل الأصول'!I224)),('📋 سجل الأصول'!H224-IF('📋 سجل الأصول'!I224="",0,'📋 سجل الأصول'!I224))*'📋 سجل الأصول'!J224/365*MAX(0,MIN(EOMONTH(DATE(2026,11,1),0),IF('📋 سجل الأصول'!M224="",DATE(9999,12,31),'📋 سجل الأصول'!M224))-'📋 سجل الأصول'!G224+1))-MIN(('📋 سجل الأصول'!H224-IF('📋 سجل الأصول'!I224="",0,'📋 سجل الأصول'!I224)),('📋 سجل الأصول'!H224-IF('📋 سجل الأصول'!I224="",0,'📋 سجل الأصول'!I224))*'📋 سجل الأصول'!J224/365*MAX(0,MIN(EOMONTH(DATE(2026,11,1),-1),IF('📋 سجل الأصول'!M224="",DATE(9999,12,31),'📋 سجل الأصول'!M224))-'📋 سجل الأصول'!G224+1))),0))</f>
        <v/>
      </c>
      <c r="R224" s="33" t="str">
        <f>IF('📋 سجل الأصول'!C224="","",IFERROR(MAX(0,MIN(('📋 سجل الأصول'!H224-IF('📋 سجل الأصول'!I224="",0,'📋 سجل الأصول'!I224)),('📋 سجل الأصول'!H224-IF('📋 سجل الأصول'!I224="",0,'📋 سجل الأصول'!I224))*'📋 سجل الأصول'!J224/365*MAX(0,MIN(EOMONTH(DATE(2026,12,1),0),IF('📋 سجل الأصول'!M224="",DATE(9999,12,31),'📋 سجل الأصول'!M224))-'📋 سجل الأصول'!G224+1))-MIN(('📋 سجل الأصول'!H224-IF('📋 سجل الأصول'!I224="",0,'📋 سجل الأصول'!I224)),('📋 سجل الأصول'!H224-IF('📋 سجل الأصول'!I224="",0,'📋 سجل الأصول'!I224))*'📋 سجل الأصول'!J224/365*MAX(0,MIN(EOMONTH(DATE(2026,12,1),-1),IF('📋 سجل الأصول'!M224="",DATE(9999,12,31),'📋 سجل الأصول'!M224))-'📋 سجل الأصول'!G224+1))),0))</f>
        <v/>
      </c>
    </row>
    <row r="225" spans="1:18" ht="24.75" customHeight="1" x14ac:dyDescent="0.25">
      <c r="A225" s="18" t="str">
        <f>IF('📋 سجل الأصول'!C225="","",'📋 سجل الأصول'!A225)</f>
        <v/>
      </c>
      <c r="B225" s="18" t="str">
        <f>IF('📋 سجل الأصول'!C225="","",'📋 سجل الأصول'!B225)</f>
        <v/>
      </c>
      <c r="C225" s="36" t="str">
        <f>IF('📋 سجل الأصول'!C225="","",'📋 سجل الأصول'!C225)</f>
        <v/>
      </c>
      <c r="D225" s="18" t="str">
        <f>IF('📋 سجل الأصول'!C225="","",'📋 سجل الأصول'!E225)</f>
        <v/>
      </c>
      <c r="E225" s="37" t="str">
        <f>IF('📋 سجل الأصول'!C225="","",'📋 سجل الأصول'!G225)</f>
        <v/>
      </c>
      <c r="F225" s="25" t="str">
        <f>IF('📋 سجل الأصول'!C225="","",'📋 سجل الأصول'!H225)</f>
        <v/>
      </c>
      <c r="G225" s="25" t="str">
        <f>IF('📋 سجل الأصول'!C225="","",IFERROR(MAX(0,MIN(('📋 سجل الأصول'!H225-IF('📋 سجل الأصول'!I225="",0,'📋 سجل الأصول'!I225)),('📋 سجل الأصول'!H225-IF('📋 سجل الأصول'!I225="",0,'📋 سجل الأصول'!I225))*'📋 سجل الأصول'!J225/365*MAX(0,MIN(EOMONTH(DATE(2026,1,1),0),IF('📋 سجل الأصول'!M225="",DATE(9999,12,31),'📋 سجل الأصول'!M225))-'📋 سجل الأصول'!G225+1))-MIN(('📋 سجل الأصول'!H225-IF('📋 سجل الأصول'!I225="",0,'📋 سجل الأصول'!I225)),('📋 سجل الأصول'!H225-IF('📋 سجل الأصول'!I225="",0,'📋 سجل الأصول'!I225))*'📋 سجل الأصول'!J225/365*MAX(0,MIN(EOMONTH(DATE(2026,1,1),-1),IF('📋 سجل الأصول'!M225="",DATE(9999,12,31),'📋 سجل الأصول'!M225))-'📋 سجل الأصول'!G225+1))),0))</f>
        <v/>
      </c>
      <c r="H225" s="25" t="str">
        <f>IF('📋 سجل الأصول'!C225="","",IFERROR(MAX(0,MIN(('📋 سجل الأصول'!H225-IF('📋 سجل الأصول'!I225="",0,'📋 سجل الأصول'!I225)),('📋 سجل الأصول'!H225-IF('📋 سجل الأصول'!I225="",0,'📋 سجل الأصول'!I225))*'📋 سجل الأصول'!J225/365*MAX(0,MIN(EOMONTH(DATE(2026,2,1),0),IF('📋 سجل الأصول'!M225="",DATE(9999,12,31),'📋 سجل الأصول'!M225))-'📋 سجل الأصول'!G225+1))-MIN(('📋 سجل الأصول'!H225-IF('📋 سجل الأصول'!I225="",0,'📋 سجل الأصول'!I225)),('📋 سجل الأصول'!H225-IF('📋 سجل الأصول'!I225="",0,'📋 سجل الأصول'!I225))*'📋 سجل الأصول'!J225/365*MAX(0,MIN(EOMONTH(DATE(2026,2,1),-1),IF('📋 سجل الأصول'!M225="",DATE(9999,12,31),'📋 سجل الأصول'!M225))-'📋 سجل الأصول'!G225+1))),0))</f>
        <v/>
      </c>
      <c r="I225" s="25" t="str">
        <f>IF('📋 سجل الأصول'!C225="","",IFERROR(MAX(0,MIN(('📋 سجل الأصول'!H225-IF('📋 سجل الأصول'!I225="",0,'📋 سجل الأصول'!I225)),('📋 سجل الأصول'!H225-IF('📋 سجل الأصول'!I225="",0,'📋 سجل الأصول'!I225))*'📋 سجل الأصول'!J225/365*MAX(0,MIN(EOMONTH(DATE(2026,3,1),0),IF('📋 سجل الأصول'!M225="",DATE(9999,12,31),'📋 سجل الأصول'!M225))-'📋 سجل الأصول'!G225+1))-MIN(('📋 سجل الأصول'!H225-IF('📋 سجل الأصول'!I225="",0,'📋 سجل الأصول'!I225)),('📋 سجل الأصول'!H225-IF('📋 سجل الأصول'!I225="",0,'📋 سجل الأصول'!I225))*'📋 سجل الأصول'!J225/365*MAX(0,MIN(EOMONTH(DATE(2026,3,1),-1),IF('📋 سجل الأصول'!M225="",DATE(9999,12,31),'📋 سجل الأصول'!M225))-'📋 سجل الأصول'!G225+1))),0))</f>
        <v/>
      </c>
      <c r="J225" s="25" t="str">
        <f>IF('📋 سجل الأصول'!C225="","",IFERROR(MAX(0,MIN(('📋 سجل الأصول'!H225-IF('📋 سجل الأصول'!I225="",0,'📋 سجل الأصول'!I225)),('📋 سجل الأصول'!H225-IF('📋 سجل الأصول'!I225="",0,'📋 سجل الأصول'!I225))*'📋 سجل الأصول'!J225/365*MAX(0,MIN(EOMONTH(DATE(2026,4,1),0),IF('📋 سجل الأصول'!M225="",DATE(9999,12,31),'📋 سجل الأصول'!M225))-'📋 سجل الأصول'!G225+1))-MIN(('📋 سجل الأصول'!H225-IF('📋 سجل الأصول'!I225="",0,'📋 سجل الأصول'!I225)),('📋 سجل الأصول'!H225-IF('📋 سجل الأصول'!I225="",0,'📋 سجل الأصول'!I225))*'📋 سجل الأصول'!J225/365*MAX(0,MIN(EOMONTH(DATE(2026,4,1),-1),IF('📋 سجل الأصول'!M225="",DATE(9999,12,31),'📋 سجل الأصول'!M225))-'📋 سجل الأصول'!G225+1))),0))</f>
        <v/>
      </c>
      <c r="K225" s="25" t="str">
        <f>IF('📋 سجل الأصول'!C225="","",IFERROR(MAX(0,MIN(('📋 سجل الأصول'!H225-IF('📋 سجل الأصول'!I225="",0,'📋 سجل الأصول'!I225)),('📋 سجل الأصول'!H225-IF('📋 سجل الأصول'!I225="",0,'📋 سجل الأصول'!I225))*'📋 سجل الأصول'!J225/365*MAX(0,MIN(EOMONTH(DATE(2026,5,1),0),IF('📋 سجل الأصول'!M225="",DATE(9999,12,31),'📋 سجل الأصول'!M225))-'📋 سجل الأصول'!G225+1))-MIN(('📋 سجل الأصول'!H225-IF('📋 سجل الأصول'!I225="",0,'📋 سجل الأصول'!I225)),('📋 سجل الأصول'!H225-IF('📋 سجل الأصول'!I225="",0,'📋 سجل الأصول'!I225))*'📋 سجل الأصول'!J225/365*MAX(0,MIN(EOMONTH(DATE(2026,5,1),-1),IF('📋 سجل الأصول'!M225="",DATE(9999,12,31),'📋 سجل الأصول'!M225))-'📋 سجل الأصول'!G225+1))),0))</f>
        <v/>
      </c>
      <c r="L225" s="25" t="str">
        <f>IF('📋 سجل الأصول'!C225="","",IFERROR(MAX(0,MIN(('📋 سجل الأصول'!H225-IF('📋 سجل الأصول'!I225="",0,'📋 سجل الأصول'!I225)),('📋 سجل الأصول'!H225-IF('📋 سجل الأصول'!I225="",0,'📋 سجل الأصول'!I225))*'📋 سجل الأصول'!J225/365*MAX(0,MIN(EOMONTH(DATE(2026,6,1),0),IF('📋 سجل الأصول'!M225="",DATE(9999,12,31),'📋 سجل الأصول'!M225))-'📋 سجل الأصول'!G225+1))-MIN(('📋 سجل الأصول'!H225-IF('📋 سجل الأصول'!I225="",0,'📋 سجل الأصول'!I225)),('📋 سجل الأصول'!H225-IF('📋 سجل الأصول'!I225="",0,'📋 سجل الأصول'!I225))*'📋 سجل الأصول'!J225/365*MAX(0,MIN(EOMONTH(DATE(2026,6,1),-1),IF('📋 سجل الأصول'!M225="",DATE(9999,12,31),'📋 سجل الأصول'!M225))-'📋 سجل الأصول'!G225+1))),0))</f>
        <v/>
      </c>
      <c r="M225" s="25" t="str">
        <f>IF('📋 سجل الأصول'!C225="","",IFERROR(MAX(0,MIN(('📋 سجل الأصول'!H225-IF('📋 سجل الأصول'!I225="",0,'📋 سجل الأصول'!I225)),('📋 سجل الأصول'!H225-IF('📋 سجل الأصول'!I225="",0,'📋 سجل الأصول'!I225))*'📋 سجل الأصول'!J225/365*MAX(0,MIN(EOMONTH(DATE(2026,7,1),0),IF('📋 سجل الأصول'!M225="",DATE(9999,12,31),'📋 سجل الأصول'!M225))-'📋 سجل الأصول'!G225+1))-MIN(('📋 سجل الأصول'!H225-IF('📋 سجل الأصول'!I225="",0,'📋 سجل الأصول'!I225)),('📋 سجل الأصول'!H225-IF('📋 سجل الأصول'!I225="",0,'📋 سجل الأصول'!I225))*'📋 سجل الأصول'!J225/365*MAX(0,MIN(EOMONTH(DATE(2026,7,1),-1),IF('📋 سجل الأصول'!M225="",DATE(9999,12,31),'📋 سجل الأصول'!M225))-'📋 سجل الأصول'!G225+1))),0))</f>
        <v/>
      </c>
      <c r="N225" s="25" t="str">
        <f>IF('📋 سجل الأصول'!C225="","",IFERROR(MAX(0,MIN(('📋 سجل الأصول'!H225-IF('📋 سجل الأصول'!I225="",0,'📋 سجل الأصول'!I225)),('📋 سجل الأصول'!H225-IF('📋 سجل الأصول'!I225="",0,'📋 سجل الأصول'!I225))*'📋 سجل الأصول'!J225/365*MAX(0,MIN(EOMONTH(DATE(2026,8,1),0),IF('📋 سجل الأصول'!M225="",DATE(9999,12,31),'📋 سجل الأصول'!M225))-'📋 سجل الأصول'!G225+1))-MIN(('📋 سجل الأصول'!H225-IF('📋 سجل الأصول'!I225="",0,'📋 سجل الأصول'!I225)),('📋 سجل الأصول'!H225-IF('📋 سجل الأصول'!I225="",0,'📋 سجل الأصول'!I225))*'📋 سجل الأصول'!J225/365*MAX(0,MIN(EOMONTH(DATE(2026,8,1),-1),IF('📋 سجل الأصول'!M225="",DATE(9999,12,31),'📋 سجل الأصول'!M225))-'📋 سجل الأصول'!G225+1))),0))</f>
        <v/>
      </c>
      <c r="O225" s="25" t="str">
        <f>IF('📋 سجل الأصول'!C225="","",IFERROR(MAX(0,MIN(('📋 سجل الأصول'!H225-IF('📋 سجل الأصول'!I225="",0,'📋 سجل الأصول'!I225)),('📋 سجل الأصول'!H225-IF('📋 سجل الأصول'!I225="",0,'📋 سجل الأصول'!I225))*'📋 سجل الأصول'!J225/365*MAX(0,MIN(EOMONTH(DATE(2026,9,1),0),IF('📋 سجل الأصول'!M225="",DATE(9999,12,31),'📋 سجل الأصول'!M225))-'📋 سجل الأصول'!G225+1))-MIN(('📋 سجل الأصول'!H225-IF('📋 سجل الأصول'!I225="",0,'📋 سجل الأصول'!I225)),('📋 سجل الأصول'!H225-IF('📋 سجل الأصول'!I225="",0,'📋 سجل الأصول'!I225))*'📋 سجل الأصول'!J225/365*MAX(0,MIN(EOMONTH(DATE(2026,9,1),-1),IF('📋 سجل الأصول'!M225="",DATE(9999,12,31),'📋 سجل الأصول'!M225))-'📋 سجل الأصول'!G225+1))),0))</f>
        <v/>
      </c>
      <c r="P225" s="25" t="str">
        <f>IF('📋 سجل الأصول'!C225="","",IFERROR(MAX(0,MIN(('📋 سجل الأصول'!H225-IF('📋 سجل الأصول'!I225="",0,'📋 سجل الأصول'!I225)),('📋 سجل الأصول'!H225-IF('📋 سجل الأصول'!I225="",0,'📋 سجل الأصول'!I225))*'📋 سجل الأصول'!J225/365*MAX(0,MIN(EOMONTH(DATE(2026,10,1),0),IF('📋 سجل الأصول'!M225="",DATE(9999,12,31),'📋 سجل الأصول'!M225))-'📋 سجل الأصول'!G225+1))-MIN(('📋 سجل الأصول'!H225-IF('📋 سجل الأصول'!I225="",0,'📋 سجل الأصول'!I225)),('📋 سجل الأصول'!H225-IF('📋 سجل الأصول'!I225="",0,'📋 سجل الأصول'!I225))*'📋 سجل الأصول'!J225/365*MAX(0,MIN(EOMONTH(DATE(2026,10,1),-1),IF('📋 سجل الأصول'!M225="",DATE(9999,12,31),'📋 سجل الأصول'!M225))-'📋 سجل الأصول'!G225+1))),0))</f>
        <v/>
      </c>
      <c r="Q225" s="25" t="str">
        <f>IF('📋 سجل الأصول'!C225="","",IFERROR(MAX(0,MIN(('📋 سجل الأصول'!H225-IF('📋 سجل الأصول'!I225="",0,'📋 سجل الأصول'!I225)),('📋 سجل الأصول'!H225-IF('📋 سجل الأصول'!I225="",0,'📋 سجل الأصول'!I225))*'📋 سجل الأصول'!J225/365*MAX(0,MIN(EOMONTH(DATE(2026,11,1),0),IF('📋 سجل الأصول'!M225="",DATE(9999,12,31),'📋 سجل الأصول'!M225))-'📋 سجل الأصول'!G225+1))-MIN(('📋 سجل الأصول'!H225-IF('📋 سجل الأصول'!I225="",0,'📋 سجل الأصول'!I225)),('📋 سجل الأصول'!H225-IF('📋 سجل الأصول'!I225="",0,'📋 سجل الأصول'!I225))*'📋 سجل الأصول'!J225/365*MAX(0,MIN(EOMONTH(DATE(2026,11,1),-1),IF('📋 سجل الأصول'!M225="",DATE(9999,12,31),'📋 سجل الأصول'!M225))-'📋 سجل الأصول'!G225+1))),0))</f>
        <v/>
      </c>
      <c r="R225" s="25" t="str">
        <f>IF('📋 سجل الأصول'!C225="","",IFERROR(MAX(0,MIN(('📋 سجل الأصول'!H225-IF('📋 سجل الأصول'!I225="",0,'📋 سجل الأصول'!I225)),('📋 سجل الأصول'!H225-IF('📋 سجل الأصول'!I225="",0,'📋 سجل الأصول'!I225))*'📋 سجل الأصول'!J225/365*MAX(0,MIN(EOMONTH(DATE(2026,12,1),0),IF('📋 سجل الأصول'!M225="",DATE(9999,12,31),'📋 سجل الأصول'!M225))-'📋 سجل الأصول'!G225+1))-MIN(('📋 سجل الأصول'!H225-IF('📋 سجل الأصول'!I225="",0,'📋 سجل الأصول'!I225)),('📋 سجل الأصول'!H225-IF('📋 سجل الأصول'!I225="",0,'📋 سجل الأصول'!I225))*'📋 سجل الأصول'!J225/365*MAX(0,MIN(EOMONTH(DATE(2026,12,1),-1),IF('📋 سجل الأصول'!M225="",DATE(9999,12,31),'📋 سجل الأصول'!M225))-'📋 سجل الأصول'!G225+1))),0))</f>
        <v/>
      </c>
    </row>
    <row r="226" spans="1:18" ht="24.75" customHeight="1" x14ac:dyDescent="0.25">
      <c r="A226" s="26" t="str">
        <f>IF('📋 سجل الأصول'!C226="","",'📋 سجل الأصول'!A226)</f>
        <v/>
      </c>
      <c r="B226" s="26" t="str">
        <f>IF('📋 سجل الأصول'!C226="","",'📋 سجل الأصول'!B226)</f>
        <v/>
      </c>
      <c r="C226" s="38" t="str">
        <f>IF('📋 سجل الأصول'!C226="","",'📋 سجل الأصول'!C226)</f>
        <v/>
      </c>
      <c r="D226" s="26" t="str">
        <f>IF('📋 سجل الأصول'!C226="","",'📋 سجل الأصول'!E226)</f>
        <v/>
      </c>
      <c r="E226" s="39" t="str">
        <f>IF('📋 سجل الأصول'!C226="","",'📋 سجل الأصول'!G226)</f>
        <v/>
      </c>
      <c r="F226" s="33" t="str">
        <f>IF('📋 سجل الأصول'!C226="","",'📋 سجل الأصول'!H226)</f>
        <v/>
      </c>
      <c r="G226" s="33" t="str">
        <f>IF('📋 سجل الأصول'!C226="","",IFERROR(MAX(0,MIN(('📋 سجل الأصول'!H226-IF('📋 سجل الأصول'!I226="",0,'📋 سجل الأصول'!I226)),('📋 سجل الأصول'!H226-IF('📋 سجل الأصول'!I226="",0,'📋 سجل الأصول'!I226))*'📋 سجل الأصول'!J226/365*MAX(0,MIN(EOMONTH(DATE(2026,1,1),0),IF('📋 سجل الأصول'!M226="",DATE(9999,12,31),'📋 سجل الأصول'!M226))-'📋 سجل الأصول'!G226+1))-MIN(('📋 سجل الأصول'!H226-IF('📋 سجل الأصول'!I226="",0,'📋 سجل الأصول'!I226)),('📋 سجل الأصول'!H226-IF('📋 سجل الأصول'!I226="",0,'📋 سجل الأصول'!I226))*'📋 سجل الأصول'!J226/365*MAX(0,MIN(EOMONTH(DATE(2026,1,1),-1),IF('📋 سجل الأصول'!M226="",DATE(9999,12,31),'📋 سجل الأصول'!M226))-'📋 سجل الأصول'!G226+1))),0))</f>
        <v/>
      </c>
      <c r="H226" s="33" t="str">
        <f>IF('📋 سجل الأصول'!C226="","",IFERROR(MAX(0,MIN(('📋 سجل الأصول'!H226-IF('📋 سجل الأصول'!I226="",0,'📋 سجل الأصول'!I226)),('📋 سجل الأصول'!H226-IF('📋 سجل الأصول'!I226="",0,'📋 سجل الأصول'!I226))*'📋 سجل الأصول'!J226/365*MAX(0,MIN(EOMONTH(DATE(2026,2,1),0),IF('📋 سجل الأصول'!M226="",DATE(9999,12,31),'📋 سجل الأصول'!M226))-'📋 سجل الأصول'!G226+1))-MIN(('📋 سجل الأصول'!H226-IF('📋 سجل الأصول'!I226="",0,'📋 سجل الأصول'!I226)),('📋 سجل الأصول'!H226-IF('📋 سجل الأصول'!I226="",0,'📋 سجل الأصول'!I226))*'📋 سجل الأصول'!J226/365*MAX(0,MIN(EOMONTH(DATE(2026,2,1),-1),IF('📋 سجل الأصول'!M226="",DATE(9999,12,31),'📋 سجل الأصول'!M226))-'📋 سجل الأصول'!G226+1))),0))</f>
        <v/>
      </c>
      <c r="I226" s="33" t="str">
        <f>IF('📋 سجل الأصول'!C226="","",IFERROR(MAX(0,MIN(('📋 سجل الأصول'!H226-IF('📋 سجل الأصول'!I226="",0,'📋 سجل الأصول'!I226)),('📋 سجل الأصول'!H226-IF('📋 سجل الأصول'!I226="",0,'📋 سجل الأصول'!I226))*'📋 سجل الأصول'!J226/365*MAX(0,MIN(EOMONTH(DATE(2026,3,1),0),IF('📋 سجل الأصول'!M226="",DATE(9999,12,31),'📋 سجل الأصول'!M226))-'📋 سجل الأصول'!G226+1))-MIN(('📋 سجل الأصول'!H226-IF('📋 سجل الأصول'!I226="",0,'📋 سجل الأصول'!I226)),('📋 سجل الأصول'!H226-IF('📋 سجل الأصول'!I226="",0,'📋 سجل الأصول'!I226))*'📋 سجل الأصول'!J226/365*MAX(0,MIN(EOMONTH(DATE(2026,3,1),-1),IF('📋 سجل الأصول'!M226="",DATE(9999,12,31),'📋 سجل الأصول'!M226))-'📋 سجل الأصول'!G226+1))),0))</f>
        <v/>
      </c>
      <c r="J226" s="33" t="str">
        <f>IF('📋 سجل الأصول'!C226="","",IFERROR(MAX(0,MIN(('📋 سجل الأصول'!H226-IF('📋 سجل الأصول'!I226="",0,'📋 سجل الأصول'!I226)),('📋 سجل الأصول'!H226-IF('📋 سجل الأصول'!I226="",0,'📋 سجل الأصول'!I226))*'📋 سجل الأصول'!J226/365*MAX(0,MIN(EOMONTH(DATE(2026,4,1),0),IF('📋 سجل الأصول'!M226="",DATE(9999,12,31),'📋 سجل الأصول'!M226))-'📋 سجل الأصول'!G226+1))-MIN(('📋 سجل الأصول'!H226-IF('📋 سجل الأصول'!I226="",0,'📋 سجل الأصول'!I226)),('📋 سجل الأصول'!H226-IF('📋 سجل الأصول'!I226="",0,'📋 سجل الأصول'!I226))*'📋 سجل الأصول'!J226/365*MAX(0,MIN(EOMONTH(DATE(2026,4,1),-1),IF('📋 سجل الأصول'!M226="",DATE(9999,12,31),'📋 سجل الأصول'!M226))-'📋 سجل الأصول'!G226+1))),0))</f>
        <v/>
      </c>
      <c r="K226" s="33" t="str">
        <f>IF('📋 سجل الأصول'!C226="","",IFERROR(MAX(0,MIN(('📋 سجل الأصول'!H226-IF('📋 سجل الأصول'!I226="",0,'📋 سجل الأصول'!I226)),('📋 سجل الأصول'!H226-IF('📋 سجل الأصول'!I226="",0,'📋 سجل الأصول'!I226))*'📋 سجل الأصول'!J226/365*MAX(0,MIN(EOMONTH(DATE(2026,5,1),0),IF('📋 سجل الأصول'!M226="",DATE(9999,12,31),'📋 سجل الأصول'!M226))-'📋 سجل الأصول'!G226+1))-MIN(('📋 سجل الأصول'!H226-IF('📋 سجل الأصول'!I226="",0,'📋 سجل الأصول'!I226)),('📋 سجل الأصول'!H226-IF('📋 سجل الأصول'!I226="",0,'📋 سجل الأصول'!I226))*'📋 سجل الأصول'!J226/365*MAX(0,MIN(EOMONTH(DATE(2026,5,1),-1),IF('📋 سجل الأصول'!M226="",DATE(9999,12,31),'📋 سجل الأصول'!M226))-'📋 سجل الأصول'!G226+1))),0))</f>
        <v/>
      </c>
      <c r="L226" s="33" t="str">
        <f>IF('📋 سجل الأصول'!C226="","",IFERROR(MAX(0,MIN(('📋 سجل الأصول'!H226-IF('📋 سجل الأصول'!I226="",0,'📋 سجل الأصول'!I226)),('📋 سجل الأصول'!H226-IF('📋 سجل الأصول'!I226="",0,'📋 سجل الأصول'!I226))*'📋 سجل الأصول'!J226/365*MAX(0,MIN(EOMONTH(DATE(2026,6,1),0),IF('📋 سجل الأصول'!M226="",DATE(9999,12,31),'📋 سجل الأصول'!M226))-'📋 سجل الأصول'!G226+1))-MIN(('📋 سجل الأصول'!H226-IF('📋 سجل الأصول'!I226="",0,'📋 سجل الأصول'!I226)),('📋 سجل الأصول'!H226-IF('📋 سجل الأصول'!I226="",0,'📋 سجل الأصول'!I226))*'📋 سجل الأصول'!J226/365*MAX(0,MIN(EOMONTH(DATE(2026,6,1),-1),IF('📋 سجل الأصول'!M226="",DATE(9999,12,31),'📋 سجل الأصول'!M226))-'📋 سجل الأصول'!G226+1))),0))</f>
        <v/>
      </c>
      <c r="M226" s="33" t="str">
        <f>IF('📋 سجل الأصول'!C226="","",IFERROR(MAX(0,MIN(('📋 سجل الأصول'!H226-IF('📋 سجل الأصول'!I226="",0,'📋 سجل الأصول'!I226)),('📋 سجل الأصول'!H226-IF('📋 سجل الأصول'!I226="",0,'📋 سجل الأصول'!I226))*'📋 سجل الأصول'!J226/365*MAX(0,MIN(EOMONTH(DATE(2026,7,1),0),IF('📋 سجل الأصول'!M226="",DATE(9999,12,31),'📋 سجل الأصول'!M226))-'📋 سجل الأصول'!G226+1))-MIN(('📋 سجل الأصول'!H226-IF('📋 سجل الأصول'!I226="",0,'📋 سجل الأصول'!I226)),('📋 سجل الأصول'!H226-IF('📋 سجل الأصول'!I226="",0,'📋 سجل الأصول'!I226))*'📋 سجل الأصول'!J226/365*MAX(0,MIN(EOMONTH(DATE(2026,7,1),-1),IF('📋 سجل الأصول'!M226="",DATE(9999,12,31),'📋 سجل الأصول'!M226))-'📋 سجل الأصول'!G226+1))),0))</f>
        <v/>
      </c>
      <c r="N226" s="33" t="str">
        <f>IF('📋 سجل الأصول'!C226="","",IFERROR(MAX(0,MIN(('📋 سجل الأصول'!H226-IF('📋 سجل الأصول'!I226="",0,'📋 سجل الأصول'!I226)),('📋 سجل الأصول'!H226-IF('📋 سجل الأصول'!I226="",0,'📋 سجل الأصول'!I226))*'📋 سجل الأصول'!J226/365*MAX(0,MIN(EOMONTH(DATE(2026,8,1),0),IF('📋 سجل الأصول'!M226="",DATE(9999,12,31),'📋 سجل الأصول'!M226))-'📋 سجل الأصول'!G226+1))-MIN(('📋 سجل الأصول'!H226-IF('📋 سجل الأصول'!I226="",0,'📋 سجل الأصول'!I226)),('📋 سجل الأصول'!H226-IF('📋 سجل الأصول'!I226="",0,'📋 سجل الأصول'!I226))*'📋 سجل الأصول'!J226/365*MAX(0,MIN(EOMONTH(DATE(2026,8,1),-1),IF('📋 سجل الأصول'!M226="",DATE(9999,12,31),'📋 سجل الأصول'!M226))-'📋 سجل الأصول'!G226+1))),0))</f>
        <v/>
      </c>
      <c r="O226" s="33" t="str">
        <f>IF('📋 سجل الأصول'!C226="","",IFERROR(MAX(0,MIN(('📋 سجل الأصول'!H226-IF('📋 سجل الأصول'!I226="",0,'📋 سجل الأصول'!I226)),('📋 سجل الأصول'!H226-IF('📋 سجل الأصول'!I226="",0,'📋 سجل الأصول'!I226))*'📋 سجل الأصول'!J226/365*MAX(0,MIN(EOMONTH(DATE(2026,9,1),0),IF('📋 سجل الأصول'!M226="",DATE(9999,12,31),'📋 سجل الأصول'!M226))-'📋 سجل الأصول'!G226+1))-MIN(('📋 سجل الأصول'!H226-IF('📋 سجل الأصول'!I226="",0,'📋 سجل الأصول'!I226)),('📋 سجل الأصول'!H226-IF('📋 سجل الأصول'!I226="",0,'📋 سجل الأصول'!I226))*'📋 سجل الأصول'!J226/365*MAX(0,MIN(EOMONTH(DATE(2026,9,1),-1),IF('📋 سجل الأصول'!M226="",DATE(9999,12,31),'📋 سجل الأصول'!M226))-'📋 سجل الأصول'!G226+1))),0))</f>
        <v/>
      </c>
      <c r="P226" s="33" t="str">
        <f>IF('📋 سجل الأصول'!C226="","",IFERROR(MAX(0,MIN(('📋 سجل الأصول'!H226-IF('📋 سجل الأصول'!I226="",0,'📋 سجل الأصول'!I226)),('📋 سجل الأصول'!H226-IF('📋 سجل الأصول'!I226="",0,'📋 سجل الأصول'!I226))*'📋 سجل الأصول'!J226/365*MAX(0,MIN(EOMONTH(DATE(2026,10,1),0),IF('📋 سجل الأصول'!M226="",DATE(9999,12,31),'📋 سجل الأصول'!M226))-'📋 سجل الأصول'!G226+1))-MIN(('📋 سجل الأصول'!H226-IF('📋 سجل الأصول'!I226="",0,'📋 سجل الأصول'!I226)),('📋 سجل الأصول'!H226-IF('📋 سجل الأصول'!I226="",0,'📋 سجل الأصول'!I226))*'📋 سجل الأصول'!J226/365*MAX(0,MIN(EOMONTH(DATE(2026,10,1),-1),IF('📋 سجل الأصول'!M226="",DATE(9999,12,31),'📋 سجل الأصول'!M226))-'📋 سجل الأصول'!G226+1))),0))</f>
        <v/>
      </c>
      <c r="Q226" s="33" t="str">
        <f>IF('📋 سجل الأصول'!C226="","",IFERROR(MAX(0,MIN(('📋 سجل الأصول'!H226-IF('📋 سجل الأصول'!I226="",0,'📋 سجل الأصول'!I226)),('📋 سجل الأصول'!H226-IF('📋 سجل الأصول'!I226="",0,'📋 سجل الأصول'!I226))*'📋 سجل الأصول'!J226/365*MAX(0,MIN(EOMONTH(DATE(2026,11,1),0),IF('📋 سجل الأصول'!M226="",DATE(9999,12,31),'📋 سجل الأصول'!M226))-'📋 سجل الأصول'!G226+1))-MIN(('📋 سجل الأصول'!H226-IF('📋 سجل الأصول'!I226="",0,'📋 سجل الأصول'!I226)),('📋 سجل الأصول'!H226-IF('📋 سجل الأصول'!I226="",0,'📋 سجل الأصول'!I226))*'📋 سجل الأصول'!J226/365*MAX(0,MIN(EOMONTH(DATE(2026,11,1),-1),IF('📋 سجل الأصول'!M226="",DATE(9999,12,31),'📋 سجل الأصول'!M226))-'📋 سجل الأصول'!G226+1))),0))</f>
        <v/>
      </c>
      <c r="R226" s="33" t="str">
        <f>IF('📋 سجل الأصول'!C226="","",IFERROR(MAX(0,MIN(('📋 سجل الأصول'!H226-IF('📋 سجل الأصول'!I226="",0,'📋 سجل الأصول'!I226)),('📋 سجل الأصول'!H226-IF('📋 سجل الأصول'!I226="",0,'📋 سجل الأصول'!I226))*'📋 سجل الأصول'!J226/365*MAX(0,MIN(EOMONTH(DATE(2026,12,1),0),IF('📋 سجل الأصول'!M226="",DATE(9999,12,31),'📋 سجل الأصول'!M226))-'📋 سجل الأصول'!G226+1))-MIN(('📋 سجل الأصول'!H226-IF('📋 سجل الأصول'!I226="",0,'📋 سجل الأصول'!I226)),('📋 سجل الأصول'!H226-IF('📋 سجل الأصول'!I226="",0,'📋 سجل الأصول'!I226))*'📋 سجل الأصول'!J226/365*MAX(0,MIN(EOMONTH(DATE(2026,12,1),-1),IF('📋 سجل الأصول'!M226="",DATE(9999,12,31),'📋 سجل الأصول'!M226))-'📋 سجل الأصول'!G226+1))),0))</f>
        <v/>
      </c>
    </row>
    <row r="227" spans="1:18" ht="24.75" customHeight="1" x14ac:dyDescent="0.25">
      <c r="A227" s="18" t="str">
        <f>IF('📋 سجل الأصول'!C227="","",'📋 سجل الأصول'!A227)</f>
        <v/>
      </c>
      <c r="B227" s="18" t="str">
        <f>IF('📋 سجل الأصول'!C227="","",'📋 سجل الأصول'!B227)</f>
        <v/>
      </c>
      <c r="C227" s="36" t="str">
        <f>IF('📋 سجل الأصول'!C227="","",'📋 سجل الأصول'!C227)</f>
        <v/>
      </c>
      <c r="D227" s="18" t="str">
        <f>IF('📋 سجل الأصول'!C227="","",'📋 سجل الأصول'!E227)</f>
        <v/>
      </c>
      <c r="E227" s="37" t="str">
        <f>IF('📋 سجل الأصول'!C227="","",'📋 سجل الأصول'!G227)</f>
        <v/>
      </c>
      <c r="F227" s="25" t="str">
        <f>IF('📋 سجل الأصول'!C227="","",'📋 سجل الأصول'!H227)</f>
        <v/>
      </c>
      <c r="G227" s="25" t="str">
        <f>IF('📋 سجل الأصول'!C227="","",IFERROR(MAX(0,MIN(('📋 سجل الأصول'!H227-IF('📋 سجل الأصول'!I227="",0,'📋 سجل الأصول'!I227)),('📋 سجل الأصول'!H227-IF('📋 سجل الأصول'!I227="",0,'📋 سجل الأصول'!I227))*'📋 سجل الأصول'!J227/365*MAX(0,MIN(EOMONTH(DATE(2026,1,1),0),IF('📋 سجل الأصول'!M227="",DATE(9999,12,31),'📋 سجل الأصول'!M227))-'📋 سجل الأصول'!G227+1))-MIN(('📋 سجل الأصول'!H227-IF('📋 سجل الأصول'!I227="",0,'📋 سجل الأصول'!I227)),('📋 سجل الأصول'!H227-IF('📋 سجل الأصول'!I227="",0,'📋 سجل الأصول'!I227))*'📋 سجل الأصول'!J227/365*MAX(0,MIN(EOMONTH(DATE(2026,1,1),-1),IF('📋 سجل الأصول'!M227="",DATE(9999,12,31),'📋 سجل الأصول'!M227))-'📋 سجل الأصول'!G227+1))),0))</f>
        <v/>
      </c>
      <c r="H227" s="25" t="str">
        <f>IF('📋 سجل الأصول'!C227="","",IFERROR(MAX(0,MIN(('📋 سجل الأصول'!H227-IF('📋 سجل الأصول'!I227="",0,'📋 سجل الأصول'!I227)),('📋 سجل الأصول'!H227-IF('📋 سجل الأصول'!I227="",0,'📋 سجل الأصول'!I227))*'📋 سجل الأصول'!J227/365*MAX(0,MIN(EOMONTH(DATE(2026,2,1),0),IF('📋 سجل الأصول'!M227="",DATE(9999,12,31),'📋 سجل الأصول'!M227))-'📋 سجل الأصول'!G227+1))-MIN(('📋 سجل الأصول'!H227-IF('📋 سجل الأصول'!I227="",0,'📋 سجل الأصول'!I227)),('📋 سجل الأصول'!H227-IF('📋 سجل الأصول'!I227="",0,'📋 سجل الأصول'!I227))*'📋 سجل الأصول'!J227/365*MAX(0,MIN(EOMONTH(DATE(2026,2,1),-1),IF('📋 سجل الأصول'!M227="",DATE(9999,12,31),'📋 سجل الأصول'!M227))-'📋 سجل الأصول'!G227+1))),0))</f>
        <v/>
      </c>
      <c r="I227" s="25" t="str">
        <f>IF('📋 سجل الأصول'!C227="","",IFERROR(MAX(0,MIN(('📋 سجل الأصول'!H227-IF('📋 سجل الأصول'!I227="",0,'📋 سجل الأصول'!I227)),('📋 سجل الأصول'!H227-IF('📋 سجل الأصول'!I227="",0,'📋 سجل الأصول'!I227))*'📋 سجل الأصول'!J227/365*MAX(0,MIN(EOMONTH(DATE(2026,3,1),0),IF('📋 سجل الأصول'!M227="",DATE(9999,12,31),'📋 سجل الأصول'!M227))-'📋 سجل الأصول'!G227+1))-MIN(('📋 سجل الأصول'!H227-IF('📋 سجل الأصول'!I227="",0,'📋 سجل الأصول'!I227)),('📋 سجل الأصول'!H227-IF('📋 سجل الأصول'!I227="",0,'📋 سجل الأصول'!I227))*'📋 سجل الأصول'!J227/365*MAX(0,MIN(EOMONTH(DATE(2026,3,1),-1),IF('📋 سجل الأصول'!M227="",DATE(9999,12,31),'📋 سجل الأصول'!M227))-'📋 سجل الأصول'!G227+1))),0))</f>
        <v/>
      </c>
      <c r="J227" s="25" t="str">
        <f>IF('📋 سجل الأصول'!C227="","",IFERROR(MAX(0,MIN(('📋 سجل الأصول'!H227-IF('📋 سجل الأصول'!I227="",0,'📋 سجل الأصول'!I227)),('📋 سجل الأصول'!H227-IF('📋 سجل الأصول'!I227="",0,'📋 سجل الأصول'!I227))*'📋 سجل الأصول'!J227/365*MAX(0,MIN(EOMONTH(DATE(2026,4,1),0),IF('📋 سجل الأصول'!M227="",DATE(9999,12,31),'📋 سجل الأصول'!M227))-'📋 سجل الأصول'!G227+1))-MIN(('📋 سجل الأصول'!H227-IF('📋 سجل الأصول'!I227="",0,'📋 سجل الأصول'!I227)),('📋 سجل الأصول'!H227-IF('📋 سجل الأصول'!I227="",0,'📋 سجل الأصول'!I227))*'📋 سجل الأصول'!J227/365*MAX(0,MIN(EOMONTH(DATE(2026,4,1),-1),IF('📋 سجل الأصول'!M227="",DATE(9999,12,31),'📋 سجل الأصول'!M227))-'📋 سجل الأصول'!G227+1))),0))</f>
        <v/>
      </c>
      <c r="K227" s="25" t="str">
        <f>IF('📋 سجل الأصول'!C227="","",IFERROR(MAX(0,MIN(('📋 سجل الأصول'!H227-IF('📋 سجل الأصول'!I227="",0,'📋 سجل الأصول'!I227)),('📋 سجل الأصول'!H227-IF('📋 سجل الأصول'!I227="",0,'📋 سجل الأصول'!I227))*'📋 سجل الأصول'!J227/365*MAX(0,MIN(EOMONTH(DATE(2026,5,1),0),IF('📋 سجل الأصول'!M227="",DATE(9999,12,31),'📋 سجل الأصول'!M227))-'📋 سجل الأصول'!G227+1))-MIN(('📋 سجل الأصول'!H227-IF('📋 سجل الأصول'!I227="",0,'📋 سجل الأصول'!I227)),('📋 سجل الأصول'!H227-IF('📋 سجل الأصول'!I227="",0,'📋 سجل الأصول'!I227))*'📋 سجل الأصول'!J227/365*MAX(0,MIN(EOMONTH(DATE(2026,5,1),-1),IF('📋 سجل الأصول'!M227="",DATE(9999,12,31),'📋 سجل الأصول'!M227))-'📋 سجل الأصول'!G227+1))),0))</f>
        <v/>
      </c>
      <c r="L227" s="25" t="str">
        <f>IF('📋 سجل الأصول'!C227="","",IFERROR(MAX(0,MIN(('📋 سجل الأصول'!H227-IF('📋 سجل الأصول'!I227="",0,'📋 سجل الأصول'!I227)),('📋 سجل الأصول'!H227-IF('📋 سجل الأصول'!I227="",0,'📋 سجل الأصول'!I227))*'📋 سجل الأصول'!J227/365*MAX(0,MIN(EOMONTH(DATE(2026,6,1),0),IF('📋 سجل الأصول'!M227="",DATE(9999,12,31),'📋 سجل الأصول'!M227))-'📋 سجل الأصول'!G227+1))-MIN(('📋 سجل الأصول'!H227-IF('📋 سجل الأصول'!I227="",0,'📋 سجل الأصول'!I227)),('📋 سجل الأصول'!H227-IF('📋 سجل الأصول'!I227="",0,'📋 سجل الأصول'!I227))*'📋 سجل الأصول'!J227/365*MAX(0,MIN(EOMONTH(DATE(2026,6,1),-1),IF('📋 سجل الأصول'!M227="",DATE(9999,12,31),'📋 سجل الأصول'!M227))-'📋 سجل الأصول'!G227+1))),0))</f>
        <v/>
      </c>
      <c r="M227" s="25" t="str">
        <f>IF('📋 سجل الأصول'!C227="","",IFERROR(MAX(0,MIN(('📋 سجل الأصول'!H227-IF('📋 سجل الأصول'!I227="",0,'📋 سجل الأصول'!I227)),('📋 سجل الأصول'!H227-IF('📋 سجل الأصول'!I227="",0,'📋 سجل الأصول'!I227))*'📋 سجل الأصول'!J227/365*MAX(0,MIN(EOMONTH(DATE(2026,7,1),0),IF('📋 سجل الأصول'!M227="",DATE(9999,12,31),'📋 سجل الأصول'!M227))-'📋 سجل الأصول'!G227+1))-MIN(('📋 سجل الأصول'!H227-IF('📋 سجل الأصول'!I227="",0,'📋 سجل الأصول'!I227)),('📋 سجل الأصول'!H227-IF('📋 سجل الأصول'!I227="",0,'📋 سجل الأصول'!I227))*'📋 سجل الأصول'!J227/365*MAX(0,MIN(EOMONTH(DATE(2026,7,1),-1),IF('📋 سجل الأصول'!M227="",DATE(9999,12,31),'📋 سجل الأصول'!M227))-'📋 سجل الأصول'!G227+1))),0))</f>
        <v/>
      </c>
      <c r="N227" s="25" t="str">
        <f>IF('📋 سجل الأصول'!C227="","",IFERROR(MAX(0,MIN(('📋 سجل الأصول'!H227-IF('📋 سجل الأصول'!I227="",0,'📋 سجل الأصول'!I227)),('📋 سجل الأصول'!H227-IF('📋 سجل الأصول'!I227="",0,'📋 سجل الأصول'!I227))*'📋 سجل الأصول'!J227/365*MAX(0,MIN(EOMONTH(DATE(2026,8,1),0),IF('📋 سجل الأصول'!M227="",DATE(9999,12,31),'📋 سجل الأصول'!M227))-'📋 سجل الأصول'!G227+1))-MIN(('📋 سجل الأصول'!H227-IF('📋 سجل الأصول'!I227="",0,'📋 سجل الأصول'!I227)),('📋 سجل الأصول'!H227-IF('📋 سجل الأصول'!I227="",0,'📋 سجل الأصول'!I227))*'📋 سجل الأصول'!J227/365*MAX(0,MIN(EOMONTH(DATE(2026,8,1),-1),IF('📋 سجل الأصول'!M227="",DATE(9999,12,31),'📋 سجل الأصول'!M227))-'📋 سجل الأصول'!G227+1))),0))</f>
        <v/>
      </c>
      <c r="O227" s="25" t="str">
        <f>IF('📋 سجل الأصول'!C227="","",IFERROR(MAX(0,MIN(('📋 سجل الأصول'!H227-IF('📋 سجل الأصول'!I227="",0,'📋 سجل الأصول'!I227)),('📋 سجل الأصول'!H227-IF('📋 سجل الأصول'!I227="",0,'📋 سجل الأصول'!I227))*'📋 سجل الأصول'!J227/365*MAX(0,MIN(EOMONTH(DATE(2026,9,1),0),IF('📋 سجل الأصول'!M227="",DATE(9999,12,31),'📋 سجل الأصول'!M227))-'📋 سجل الأصول'!G227+1))-MIN(('📋 سجل الأصول'!H227-IF('📋 سجل الأصول'!I227="",0,'📋 سجل الأصول'!I227)),('📋 سجل الأصول'!H227-IF('📋 سجل الأصول'!I227="",0,'📋 سجل الأصول'!I227))*'📋 سجل الأصول'!J227/365*MAX(0,MIN(EOMONTH(DATE(2026,9,1),-1),IF('📋 سجل الأصول'!M227="",DATE(9999,12,31),'📋 سجل الأصول'!M227))-'📋 سجل الأصول'!G227+1))),0))</f>
        <v/>
      </c>
      <c r="P227" s="25" t="str">
        <f>IF('📋 سجل الأصول'!C227="","",IFERROR(MAX(0,MIN(('📋 سجل الأصول'!H227-IF('📋 سجل الأصول'!I227="",0,'📋 سجل الأصول'!I227)),('📋 سجل الأصول'!H227-IF('📋 سجل الأصول'!I227="",0,'📋 سجل الأصول'!I227))*'📋 سجل الأصول'!J227/365*MAX(0,MIN(EOMONTH(DATE(2026,10,1),0),IF('📋 سجل الأصول'!M227="",DATE(9999,12,31),'📋 سجل الأصول'!M227))-'📋 سجل الأصول'!G227+1))-MIN(('📋 سجل الأصول'!H227-IF('📋 سجل الأصول'!I227="",0,'📋 سجل الأصول'!I227)),('📋 سجل الأصول'!H227-IF('📋 سجل الأصول'!I227="",0,'📋 سجل الأصول'!I227))*'📋 سجل الأصول'!J227/365*MAX(0,MIN(EOMONTH(DATE(2026,10,1),-1),IF('📋 سجل الأصول'!M227="",DATE(9999,12,31),'📋 سجل الأصول'!M227))-'📋 سجل الأصول'!G227+1))),0))</f>
        <v/>
      </c>
      <c r="Q227" s="25" t="str">
        <f>IF('📋 سجل الأصول'!C227="","",IFERROR(MAX(0,MIN(('📋 سجل الأصول'!H227-IF('📋 سجل الأصول'!I227="",0,'📋 سجل الأصول'!I227)),('📋 سجل الأصول'!H227-IF('📋 سجل الأصول'!I227="",0,'📋 سجل الأصول'!I227))*'📋 سجل الأصول'!J227/365*MAX(0,MIN(EOMONTH(DATE(2026,11,1),0),IF('📋 سجل الأصول'!M227="",DATE(9999,12,31),'📋 سجل الأصول'!M227))-'📋 سجل الأصول'!G227+1))-MIN(('📋 سجل الأصول'!H227-IF('📋 سجل الأصول'!I227="",0,'📋 سجل الأصول'!I227)),('📋 سجل الأصول'!H227-IF('📋 سجل الأصول'!I227="",0,'📋 سجل الأصول'!I227))*'📋 سجل الأصول'!J227/365*MAX(0,MIN(EOMONTH(DATE(2026,11,1),-1),IF('📋 سجل الأصول'!M227="",DATE(9999,12,31),'📋 سجل الأصول'!M227))-'📋 سجل الأصول'!G227+1))),0))</f>
        <v/>
      </c>
      <c r="R227" s="25" t="str">
        <f>IF('📋 سجل الأصول'!C227="","",IFERROR(MAX(0,MIN(('📋 سجل الأصول'!H227-IF('📋 سجل الأصول'!I227="",0,'📋 سجل الأصول'!I227)),('📋 سجل الأصول'!H227-IF('📋 سجل الأصول'!I227="",0,'📋 سجل الأصول'!I227))*'📋 سجل الأصول'!J227/365*MAX(0,MIN(EOMONTH(DATE(2026,12,1),0),IF('📋 سجل الأصول'!M227="",DATE(9999,12,31),'📋 سجل الأصول'!M227))-'📋 سجل الأصول'!G227+1))-MIN(('📋 سجل الأصول'!H227-IF('📋 سجل الأصول'!I227="",0,'📋 سجل الأصول'!I227)),('📋 سجل الأصول'!H227-IF('📋 سجل الأصول'!I227="",0,'📋 سجل الأصول'!I227))*'📋 سجل الأصول'!J227/365*MAX(0,MIN(EOMONTH(DATE(2026,12,1),-1),IF('📋 سجل الأصول'!M227="",DATE(9999,12,31),'📋 سجل الأصول'!M227))-'📋 سجل الأصول'!G227+1))),0))</f>
        <v/>
      </c>
    </row>
    <row r="228" spans="1:18" ht="24.75" customHeight="1" x14ac:dyDescent="0.25">
      <c r="A228" s="26" t="str">
        <f>IF('📋 سجل الأصول'!C228="","",'📋 سجل الأصول'!A228)</f>
        <v/>
      </c>
      <c r="B228" s="26" t="str">
        <f>IF('📋 سجل الأصول'!C228="","",'📋 سجل الأصول'!B228)</f>
        <v/>
      </c>
      <c r="C228" s="38" t="str">
        <f>IF('📋 سجل الأصول'!C228="","",'📋 سجل الأصول'!C228)</f>
        <v/>
      </c>
      <c r="D228" s="26" t="str">
        <f>IF('📋 سجل الأصول'!C228="","",'📋 سجل الأصول'!E228)</f>
        <v/>
      </c>
      <c r="E228" s="39" t="str">
        <f>IF('📋 سجل الأصول'!C228="","",'📋 سجل الأصول'!G228)</f>
        <v/>
      </c>
      <c r="F228" s="33" t="str">
        <f>IF('📋 سجل الأصول'!C228="","",'📋 سجل الأصول'!H228)</f>
        <v/>
      </c>
      <c r="G228" s="33" t="str">
        <f>IF('📋 سجل الأصول'!C228="","",IFERROR(MAX(0,MIN(('📋 سجل الأصول'!H228-IF('📋 سجل الأصول'!I228="",0,'📋 سجل الأصول'!I228)),('📋 سجل الأصول'!H228-IF('📋 سجل الأصول'!I228="",0,'📋 سجل الأصول'!I228))*'📋 سجل الأصول'!J228/365*MAX(0,MIN(EOMONTH(DATE(2026,1,1),0),IF('📋 سجل الأصول'!M228="",DATE(9999,12,31),'📋 سجل الأصول'!M228))-'📋 سجل الأصول'!G228+1))-MIN(('📋 سجل الأصول'!H228-IF('📋 سجل الأصول'!I228="",0,'📋 سجل الأصول'!I228)),('📋 سجل الأصول'!H228-IF('📋 سجل الأصول'!I228="",0,'📋 سجل الأصول'!I228))*'📋 سجل الأصول'!J228/365*MAX(0,MIN(EOMONTH(DATE(2026,1,1),-1),IF('📋 سجل الأصول'!M228="",DATE(9999,12,31),'📋 سجل الأصول'!M228))-'📋 سجل الأصول'!G228+1))),0))</f>
        <v/>
      </c>
      <c r="H228" s="33" t="str">
        <f>IF('📋 سجل الأصول'!C228="","",IFERROR(MAX(0,MIN(('📋 سجل الأصول'!H228-IF('📋 سجل الأصول'!I228="",0,'📋 سجل الأصول'!I228)),('📋 سجل الأصول'!H228-IF('📋 سجل الأصول'!I228="",0,'📋 سجل الأصول'!I228))*'📋 سجل الأصول'!J228/365*MAX(0,MIN(EOMONTH(DATE(2026,2,1),0),IF('📋 سجل الأصول'!M228="",DATE(9999,12,31),'📋 سجل الأصول'!M228))-'📋 سجل الأصول'!G228+1))-MIN(('📋 سجل الأصول'!H228-IF('📋 سجل الأصول'!I228="",0,'📋 سجل الأصول'!I228)),('📋 سجل الأصول'!H228-IF('📋 سجل الأصول'!I228="",0,'📋 سجل الأصول'!I228))*'📋 سجل الأصول'!J228/365*MAX(0,MIN(EOMONTH(DATE(2026,2,1),-1),IF('📋 سجل الأصول'!M228="",DATE(9999,12,31),'📋 سجل الأصول'!M228))-'📋 سجل الأصول'!G228+1))),0))</f>
        <v/>
      </c>
      <c r="I228" s="33" t="str">
        <f>IF('📋 سجل الأصول'!C228="","",IFERROR(MAX(0,MIN(('📋 سجل الأصول'!H228-IF('📋 سجل الأصول'!I228="",0,'📋 سجل الأصول'!I228)),('📋 سجل الأصول'!H228-IF('📋 سجل الأصول'!I228="",0,'📋 سجل الأصول'!I228))*'📋 سجل الأصول'!J228/365*MAX(0,MIN(EOMONTH(DATE(2026,3,1),0),IF('📋 سجل الأصول'!M228="",DATE(9999,12,31),'📋 سجل الأصول'!M228))-'📋 سجل الأصول'!G228+1))-MIN(('📋 سجل الأصول'!H228-IF('📋 سجل الأصول'!I228="",0,'📋 سجل الأصول'!I228)),('📋 سجل الأصول'!H228-IF('📋 سجل الأصول'!I228="",0,'📋 سجل الأصول'!I228))*'📋 سجل الأصول'!J228/365*MAX(0,MIN(EOMONTH(DATE(2026,3,1),-1),IF('📋 سجل الأصول'!M228="",DATE(9999,12,31),'📋 سجل الأصول'!M228))-'📋 سجل الأصول'!G228+1))),0))</f>
        <v/>
      </c>
      <c r="J228" s="33" t="str">
        <f>IF('📋 سجل الأصول'!C228="","",IFERROR(MAX(0,MIN(('📋 سجل الأصول'!H228-IF('📋 سجل الأصول'!I228="",0,'📋 سجل الأصول'!I228)),('📋 سجل الأصول'!H228-IF('📋 سجل الأصول'!I228="",0,'📋 سجل الأصول'!I228))*'📋 سجل الأصول'!J228/365*MAX(0,MIN(EOMONTH(DATE(2026,4,1),0),IF('📋 سجل الأصول'!M228="",DATE(9999,12,31),'📋 سجل الأصول'!M228))-'📋 سجل الأصول'!G228+1))-MIN(('📋 سجل الأصول'!H228-IF('📋 سجل الأصول'!I228="",0,'📋 سجل الأصول'!I228)),('📋 سجل الأصول'!H228-IF('📋 سجل الأصول'!I228="",0,'📋 سجل الأصول'!I228))*'📋 سجل الأصول'!J228/365*MAX(0,MIN(EOMONTH(DATE(2026,4,1),-1),IF('📋 سجل الأصول'!M228="",DATE(9999,12,31),'📋 سجل الأصول'!M228))-'📋 سجل الأصول'!G228+1))),0))</f>
        <v/>
      </c>
      <c r="K228" s="33" t="str">
        <f>IF('📋 سجل الأصول'!C228="","",IFERROR(MAX(0,MIN(('📋 سجل الأصول'!H228-IF('📋 سجل الأصول'!I228="",0,'📋 سجل الأصول'!I228)),('📋 سجل الأصول'!H228-IF('📋 سجل الأصول'!I228="",0,'📋 سجل الأصول'!I228))*'📋 سجل الأصول'!J228/365*MAX(0,MIN(EOMONTH(DATE(2026,5,1),0),IF('📋 سجل الأصول'!M228="",DATE(9999,12,31),'📋 سجل الأصول'!M228))-'📋 سجل الأصول'!G228+1))-MIN(('📋 سجل الأصول'!H228-IF('📋 سجل الأصول'!I228="",0,'📋 سجل الأصول'!I228)),('📋 سجل الأصول'!H228-IF('📋 سجل الأصول'!I228="",0,'📋 سجل الأصول'!I228))*'📋 سجل الأصول'!J228/365*MAX(0,MIN(EOMONTH(DATE(2026,5,1),-1),IF('📋 سجل الأصول'!M228="",DATE(9999,12,31),'📋 سجل الأصول'!M228))-'📋 سجل الأصول'!G228+1))),0))</f>
        <v/>
      </c>
      <c r="L228" s="33" t="str">
        <f>IF('📋 سجل الأصول'!C228="","",IFERROR(MAX(0,MIN(('📋 سجل الأصول'!H228-IF('📋 سجل الأصول'!I228="",0,'📋 سجل الأصول'!I228)),('📋 سجل الأصول'!H228-IF('📋 سجل الأصول'!I228="",0,'📋 سجل الأصول'!I228))*'📋 سجل الأصول'!J228/365*MAX(0,MIN(EOMONTH(DATE(2026,6,1),0),IF('📋 سجل الأصول'!M228="",DATE(9999,12,31),'📋 سجل الأصول'!M228))-'📋 سجل الأصول'!G228+1))-MIN(('📋 سجل الأصول'!H228-IF('📋 سجل الأصول'!I228="",0,'📋 سجل الأصول'!I228)),('📋 سجل الأصول'!H228-IF('📋 سجل الأصول'!I228="",0,'📋 سجل الأصول'!I228))*'📋 سجل الأصول'!J228/365*MAX(0,MIN(EOMONTH(DATE(2026,6,1),-1),IF('📋 سجل الأصول'!M228="",DATE(9999,12,31),'📋 سجل الأصول'!M228))-'📋 سجل الأصول'!G228+1))),0))</f>
        <v/>
      </c>
      <c r="M228" s="33" t="str">
        <f>IF('📋 سجل الأصول'!C228="","",IFERROR(MAX(0,MIN(('📋 سجل الأصول'!H228-IF('📋 سجل الأصول'!I228="",0,'📋 سجل الأصول'!I228)),('📋 سجل الأصول'!H228-IF('📋 سجل الأصول'!I228="",0,'📋 سجل الأصول'!I228))*'📋 سجل الأصول'!J228/365*MAX(0,MIN(EOMONTH(DATE(2026,7,1),0),IF('📋 سجل الأصول'!M228="",DATE(9999,12,31),'📋 سجل الأصول'!M228))-'📋 سجل الأصول'!G228+1))-MIN(('📋 سجل الأصول'!H228-IF('📋 سجل الأصول'!I228="",0,'📋 سجل الأصول'!I228)),('📋 سجل الأصول'!H228-IF('📋 سجل الأصول'!I228="",0,'📋 سجل الأصول'!I228))*'📋 سجل الأصول'!J228/365*MAX(0,MIN(EOMONTH(DATE(2026,7,1),-1),IF('📋 سجل الأصول'!M228="",DATE(9999,12,31),'📋 سجل الأصول'!M228))-'📋 سجل الأصول'!G228+1))),0))</f>
        <v/>
      </c>
      <c r="N228" s="33" t="str">
        <f>IF('📋 سجل الأصول'!C228="","",IFERROR(MAX(0,MIN(('📋 سجل الأصول'!H228-IF('📋 سجل الأصول'!I228="",0,'📋 سجل الأصول'!I228)),('📋 سجل الأصول'!H228-IF('📋 سجل الأصول'!I228="",0,'📋 سجل الأصول'!I228))*'📋 سجل الأصول'!J228/365*MAX(0,MIN(EOMONTH(DATE(2026,8,1),0),IF('📋 سجل الأصول'!M228="",DATE(9999,12,31),'📋 سجل الأصول'!M228))-'📋 سجل الأصول'!G228+1))-MIN(('📋 سجل الأصول'!H228-IF('📋 سجل الأصول'!I228="",0,'📋 سجل الأصول'!I228)),('📋 سجل الأصول'!H228-IF('📋 سجل الأصول'!I228="",0,'📋 سجل الأصول'!I228))*'📋 سجل الأصول'!J228/365*MAX(0,MIN(EOMONTH(DATE(2026,8,1),-1),IF('📋 سجل الأصول'!M228="",DATE(9999,12,31),'📋 سجل الأصول'!M228))-'📋 سجل الأصول'!G228+1))),0))</f>
        <v/>
      </c>
      <c r="O228" s="33" t="str">
        <f>IF('📋 سجل الأصول'!C228="","",IFERROR(MAX(0,MIN(('📋 سجل الأصول'!H228-IF('📋 سجل الأصول'!I228="",0,'📋 سجل الأصول'!I228)),('📋 سجل الأصول'!H228-IF('📋 سجل الأصول'!I228="",0,'📋 سجل الأصول'!I228))*'📋 سجل الأصول'!J228/365*MAX(0,MIN(EOMONTH(DATE(2026,9,1),0),IF('📋 سجل الأصول'!M228="",DATE(9999,12,31),'📋 سجل الأصول'!M228))-'📋 سجل الأصول'!G228+1))-MIN(('📋 سجل الأصول'!H228-IF('📋 سجل الأصول'!I228="",0,'📋 سجل الأصول'!I228)),('📋 سجل الأصول'!H228-IF('📋 سجل الأصول'!I228="",0,'📋 سجل الأصول'!I228))*'📋 سجل الأصول'!J228/365*MAX(0,MIN(EOMONTH(DATE(2026,9,1),-1),IF('📋 سجل الأصول'!M228="",DATE(9999,12,31),'📋 سجل الأصول'!M228))-'📋 سجل الأصول'!G228+1))),0))</f>
        <v/>
      </c>
      <c r="P228" s="33" t="str">
        <f>IF('📋 سجل الأصول'!C228="","",IFERROR(MAX(0,MIN(('📋 سجل الأصول'!H228-IF('📋 سجل الأصول'!I228="",0,'📋 سجل الأصول'!I228)),('📋 سجل الأصول'!H228-IF('📋 سجل الأصول'!I228="",0,'📋 سجل الأصول'!I228))*'📋 سجل الأصول'!J228/365*MAX(0,MIN(EOMONTH(DATE(2026,10,1),0),IF('📋 سجل الأصول'!M228="",DATE(9999,12,31),'📋 سجل الأصول'!M228))-'📋 سجل الأصول'!G228+1))-MIN(('📋 سجل الأصول'!H228-IF('📋 سجل الأصول'!I228="",0,'📋 سجل الأصول'!I228)),('📋 سجل الأصول'!H228-IF('📋 سجل الأصول'!I228="",0,'📋 سجل الأصول'!I228))*'📋 سجل الأصول'!J228/365*MAX(0,MIN(EOMONTH(DATE(2026,10,1),-1),IF('📋 سجل الأصول'!M228="",DATE(9999,12,31),'📋 سجل الأصول'!M228))-'📋 سجل الأصول'!G228+1))),0))</f>
        <v/>
      </c>
      <c r="Q228" s="33" t="str">
        <f>IF('📋 سجل الأصول'!C228="","",IFERROR(MAX(0,MIN(('📋 سجل الأصول'!H228-IF('📋 سجل الأصول'!I228="",0,'📋 سجل الأصول'!I228)),('📋 سجل الأصول'!H228-IF('📋 سجل الأصول'!I228="",0,'📋 سجل الأصول'!I228))*'📋 سجل الأصول'!J228/365*MAX(0,MIN(EOMONTH(DATE(2026,11,1),0),IF('📋 سجل الأصول'!M228="",DATE(9999,12,31),'📋 سجل الأصول'!M228))-'📋 سجل الأصول'!G228+1))-MIN(('📋 سجل الأصول'!H228-IF('📋 سجل الأصول'!I228="",0,'📋 سجل الأصول'!I228)),('📋 سجل الأصول'!H228-IF('📋 سجل الأصول'!I228="",0,'📋 سجل الأصول'!I228))*'📋 سجل الأصول'!J228/365*MAX(0,MIN(EOMONTH(DATE(2026,11,1),-1),IF('📋 سجل الأصول'!M228="",DATE(9999,12,31),'📋 سجل الأصول'!M228))-'📋 سجل الأصول'!G228+1))),0))</f>
        <v/>
      </c>
      <c r="R228" s="33" t="str">
        <f>IF('📋 سجل الأصول'!C228="","",IFERROR(MAX(0,MIN(('📋 سجل الأصول'!H228-IF('📋 سجل الأصول'!I228="",0,'📋 سجل الأصول'!I228)),('📋 سجل الأصول'!H228-IF('📋 سجل الأصول'!I228="",0,'📋 سجل الأصول'!I228))*'📋 سجل الأصول'!J228/365*MAX(0,MIN(EOMONTH(DATE(2026,12,1),0),IF('📋 سجل الأصول'!M228="",DATE(9999,12,31),'📋 سجل الأصول'!M228))-'📋 سجل الأصول'!G228+1))-MIN(('📋 سجل الأصول'!H228-IF('📋 سجل الأصول'!I228="",0,'📋 سجل الأصول'!I228)),('📋 سجل الأصول'!H228-IF('📋 سجل الأصول'!I228="",0,'📋 سجل الأصول'!I228))*'📋 سجل الأصول'!J228/365*MAX(0,MIN(EOMONTH(DATE(2026,12,1),-1),IF('📋 سجل الأصول'!M228="",DATE(9999,12,31),'📋 سجل الأصول'!M228))-'📋 سجل الأصول'!G228+1))),0))</f>
        <v/>
      </c>
    </row>
    <row r="229" spans="1:18" ht="24.75" customHeight="1" x14ac:dyDescent="0.25">
      <c r="A229" s="18" t="str">
        <f>IF('📋 سجل الأصول'!C229="","",'📋 سجل الأصول'!A229)</f>
        <v/>
      </c>
      <c r="B229" s="18" t="str">
        <f>IF('📋 سجل الأصول'!C229="","",'📋 سجل الأصول'!B229)</f>
        <v/>
      </c>
      <c r="C229" s="36" t="str">
        <f>IF('📋 سجل الأصول'!C229="","",'📋 سجل الأصول'!C229)</f>
        <v/>
      </c>
      <c r="D229" s="18" t="str">
        <f>IF('📋 سجل الأصول'!C229="","",'📋 سجل الأصول'!E229)</f>
        <v/>
      </c>
      <c r="E229" s="37" t="str">
        <f>IF('📋 سجل الأصول'!C229="","",'📋 سجل الأصول'!G229)</f>
        <v/>
      </c>
      <c r="F229" s="25" t="str">
        <f>IF('📋 سجل الأصول'!C229="","",'📋 سجل الأصول'!H229)</f>
        <v/>
      </c>
      <c r="G229" s="25" t="str">
        <f>IF('📋 سجل الأصول'!C229="","",IFERROR(MAX(0,MIN(('📋 سجل الأصول'!H229-IF('📋 سجل الأصول'!I229="",0,'📋 سجل الأصول'!I229)),('📋 سجل الأصول'!H229-IF('📋 سجل الأصول'!I229="",0,'📋 سجل الأصول'!I229))*'📋 سجل الأصول'!J229/365*MAX(0,MIN(EOMONTH(DATE(2026,1,1),0),IF('📋 سجل الأصول'!M229="",DATE(9999,12,31),'📋 سجل الأصول'!M229))-'📋 سجل الأصول'!G229+1))-MIN(('📋 سجل الأصول'!H229-IF('📋 سجل الأصول'!I229="",0,'📋 سجل الأصول'!I229)),('📋 سجل الأصول'!H229-IF('📋 سجل الأصول'!I229="",0,'📋 سجل الأصول'!I229))*'📋 سجل الأصول'!J229/365*MAX(0,MIN(EOMONTH(DATE(2026,1,1),-1),IF('📋 سجل الأصول'!M229="",DATE(9999,12,31),'📋 سجل الأصول'!M229))-'📋 سجل الأصول'!G229+1))),0))</f>
        <v/>
      </c>
      <c r="H229" s="25" t="str">
        <f>IF('📋 سجل الأصول'!C229="","",IFERROR(MAX(0,MIN(('📋 سجل الأصول'!H229-IF('📋 سجل الأصول'!I229="",0,'📋 سجل الأصول'!I229)),('📋 سجل الأصول'!H229-IF('📋 سجل الأصول'!I229="",0,'📋 سجل الأصول'!I229))*'📋 سجل الأصول'!J229/365*MAX(0,MIN(EOMONTH(DATE(2026,2,1),0),IF('📋 سجل الأصول'!M229="",DATE(9999,12,31),'📋 سجل الأصول'!M229))-'📋 سجل الأصول'!G229+1))-MIN(('📋 سجل الأصول'!H229-IF('📋 سجل الأصول'!I229="",0,'📋 سجل الأصول'!I229)),('📋 سجل الأصول'!H229-IF('📋 سجل الأصول'!I229="",0,'📋 سجل الأصول'!I229))*'📋 سجل الأصول'!J229/365*MAX(0,MIN(EOMONTH(DATE(2026,2,1),-1),IF('📋 سجل الأصول'!M229="",DATE(9999,12,31),'📋 سجل الأصول'!M229))-'📋 سجل الأصول'!G229+1))),0))</f>
        <v/>
      </c>
      <c r="I229" s="25" t="str">
        <f>IF('📋 سجل الأصول'!C229="","",IFERROR(MAX(0,MIN(('📋 سجل الأصول'!H229-IF('📋 سجل الأصول'!I229="",0,'📋 سجل الأصول'!I229)),('📋 سجل الأصول'!H229-IF('📋 سجل الأصول'!I229="",0,'📋 سجل الأصول'!I229))*'📋 سجل الأصول'!J229/365*MAX(0,MIN(EOMONTH(DATE(2026,3,1),0),IF('📋 سجل الأصول'!M229="",DATE(9999,12,31),'📋 سجل الأصول'!M229))-'📋 سجل الأصول'!G229+1))-MIN(('📋 سجل الأصول'!H229-IF('📋 سجل الأصول'!I229="",0,'📋 سجل الأصول'!I229)),('📋 سجل الأصول'!H229-IF('📋 سجل الأصول'!I229="",0,'📋 سجل الأصول'!I229))*'📋 سجل الأصول'!J229/365*MAX(0,MIN(EOMONTH(DATE(2026,3,1),-1),IF('📋 سجل الأصول'!M229="",DATE(9999,12,31),'📋 سجل الأصول'!M229))-'📋 سجل الأصول'!G229+1))),0))</f>
        <v/>
      </c>
      <c r="J229" s="25" t="str">
        <f>IF('📋 سجل الأصول'!C229="","",IFERROR(MAX(0,MIN(('📋 سجل الأصول'!H229-IF('📋 سجل الأصول'!I229="",0,'📋 سجل الأصول'!I229)),('📋 سجل الأصول'!H229-IF('📋 سجل الأصول'!I229="",0,'📋 سجل الأصول'!I229))*'📋 سجل الأصول'!J229/365*MAX(0,MIN(EOMONTH(DATE(2026,4,1),0),IF('📋 سجل الأصول'!M229="",DATE(9999,12,31),'📋 سجل الأصول'!M229))-'📋 سجل الأصول'!G229+1))-MIN(('📋 سجل الأصول'!H229-IF('📋 سجل الأصول'!I229="",0,'📋 سجل الأصول'!I229)),('📋 سجل الأصول'!H229-IF('📋 سجل الأصول'!I229="",0,'📋 سجل الأصول'!I229))*'📋 سجل الأصول'!J229/365*MAX(0,MIN(EOMONTH(DATE(2026,4,1),-1),IF('📋 سجل الأصول'!M229="",DATE(9999,12,31),'📋 سجل الأصول'!M229))-'📋 سجل الأصول'!G229+1))),0))</f>
        <v/>
      </c>
      <c r="K229" s="25" t="str">
        <f>IF('📋 سجل الأصول'!C229="","",IFERROR(MAX(0,MIN(('📋 سجل الأصول'!H229-IF('📋 سجل الأصول'!I229="",0,'📋 سجل الأصول'!I229)),('📋 سجل الأصول'!H229-IF('📋 سجل الأصول'!I229="",0,'📋 سجل الأصول'!I229))*'📋 سجل الأصول'!J229/365*MAX(0,MIN(EOMONTH(DATE(2026,5,1),0),IF('📋 سجل الأصول'!M229="",DATE(9999,12,31),'📋 سجل الأصول'!M229))-'📋 سجل الأصول'!G229+1))-MIN(('📋 سجل الأصول'!H229-IF('📋 سجل الأصول'!I229="",0,'📋 سجل الأصول'!I229)),('📋 سجل الأصول'!H229-IF('📋 سجل الأصول'!I229="",0,'📋 سجل الأصول'!I229))*'📋 سجل الأصول'!J229/365*MAX(0,MIN(EOMONTH(DATE(2026,5,1),-1),IF('📋 سجل الأصول'!M229="",DATE(9999,12,31),'📋 سجل الأصول'!M229))-'📋 سجل الأصول'!G229+1))),0))</f>
        <v/>
      </c>
      <c r="L229" s="25" t="str">
        <f>IF('📋 سجل الأصول'!C229="","",IFERROR(MAX(0,MIN(('📋 سجل الأصول'!H229-IF('📋 سجل الأصول'!I229="",0,'📋 سجل الأصول'!I229)),('📋 سجل الأصول'!H229-IF('📋 سجل الأصول'!I229="",0,'📋 سجل الأصول'!I229))*'📋 سجل الأصول'!J229/365*MAX(0,MIN(EOMONTH(DATE(2026,6,1),0),IF('📋 سجل الأصول'!M229="",DATE(9999,12,31),'📋 سجل الأصول'!M229))-'📋 سجل الأصول'!G229+1))-MIN(('📋 سجل الأصول'!H229-IF('📋 سجل الأصول'!I229="",0,'📋 سجل الأصول'!I229)),('📋 سجل الأصول'!H229-IF('📋 سجل الأصول'!I229="",0,'📋 سجل الأصول'!I229))*'📋 سجل الأصول'!J229/365*MAX(0,MIN(EOMONTH(DATE(2026,6,1),-1),IF('📋 سجل الأصول'!M229="",DATE(9999,12,31),'📋 سجل الأصول'!M229))-'📋 سجل الأصول'!G229+1))),0))</f>
        <v/>
      </c>
      <c r="M229" s="25" t="str">
        <f>IF('📋 سجل الأصول'!C229="","",IFERROR(MAX(0,MIN(('📋 سجل الأصول'!H229-IF('📋 سجل الأصول'!I229="",0,'📋 سجل الأصول'!I229)),('📋 سجل الأصول'!H229-IF('📋 سجل الأصول'!I229="",0,'📋 سجل الأصول'!I229))*'📋 سجل الأصول'!J229/365*MAX(0,MIN(EOMONTH(DATE(2026,7,1),0),IF('📋 سجل الأصول'!M229="",DATE(9999,12,31),'📋 سجل الأصول'!M229))-'📋 سجل الأصول'!G229+1))-MIN(('📋 سجل الأصول'!H229-IF('📋 سجل الأصول'!I229="",0,'📋 سجل الأصول'!I229)),('📋 سجل الأصول'!H229-IF('📋 سجل الأصول'!I229="",0,'📋 سجل الأصول'!I229))*'📋 سجل الأصول'!J229/365*MAX(0,MIN(EOMONTH(DATE(2026,7,1),-1),IF('📋 سجل الأصول'!M229="",DATE(9999,12,31),'📋 سجل الأصول'!M229))-'📋 سجل الأصول'!G229+1))),0))</f>
        <v/>
      </c>
      <c r="N229" s="25" t="str">
        <f>IF('📋 سجل الأصول'!C229="","",IFERROR(MAX(0,MIN(('📋 سجل الأصول'!H229-IF('📋 سجل الأصول'!I229="",0,'📋 سجل الأصول'!I229)),('📋 سجل الأصول'!H229-IF('📋 سجل الأصول'!I229="",0,'📋 سجل الأصول'!I229))*'📋 سجل الأصول'!J229/365*MAX(0,MIN(EOMONTH(DATE(2026,8,1),0),IF('📋 سجل الأصول'!M229="",DATE(9999,12,31),'📋 سجل الأصول'!M229))-'📋 سجل الأصول'!G229+1))-MIN(('📋 سجل الأصول'!H229-IF('📋 سجل الأصول'!I229="",0,'📋 سجل الأصول'!I229)),('📋 سجل الأصول'!H229-IF('📋 سجل الأصول'!I229="",0,'📋 سجل الأصول'!I229))*'📋 سجل الأصول'!J229/365*MAX(0,MIN(EOMONTH(DATE(2026,8,1),-1),IF('📋 سجل الأصول'!M229="",DATE(9999,12,31),'📋 سجل الأصول'!M229))-'📋 سجل الأصول'!G229+1))),0))</f>
        <v/>
      </c>
      <c r="O229" s="25" t="str">
        <f>IF('📋 سجل الأصول'!C229="","",IFERROR(MAX(0,MIN(('📋 سجل الأصول'!H229-IF('📋 سجل الأصول'!I229="",0,'📋 سجل الأصول'!I229)),('📋 سجل الأصول'!H229-IF('📋 سجل الأصول'!I229="",0,'📋 سجل الأصول'!I229))*'📋 سجل الأصول'!J229/365*MAX(0,MIN(EOMONTH(DATE(2026,9,1),0),IF('📋 سجل الأصول'!M229="",DATE(9999,12,31),'📋 سجل الأصول'!M229))-'📋 سجل الأصول'!G229+1))-MIN(('📋 سجل الأصول'!H229-IF('📋 سجل الأصول'!I229="",0,'📋 سجل الأصول'!I229)),('📋 سجل الأصول'!H229-IF('📋 سجل الأصول'!I229="",0,'📋 سجل الأصول'!I229))*'📋 سجل الأصول'!J229/365*MAX(0,MIN(EOMONTH(DATE(2026,9,1),-1),IF('📋 سجل الأصول'!M229="",DATE(9999,12,31),'📋 سجل الأصول'!M229))-'📋 سجل الأصول'!G229+1))),0))</f>
        <v/>
      </c>
      <c r="P229" s="25" t="str">
        <f>IF('📋 سجل الأصول'!C229="","",IFERROR(MAX(0,MIN(('📋 سجل الأصول'!H229-IF('📋 سجل الأصول'!I229="",0,'📋 سجل الأصول'!I229)),('📋 سجل الأصول'!H229-IF('📋 سجل الأصول'!I229="",0,'📋 سجل الأصول'!I229))*'📋 سجل الأصول'!J229/365*MAX(0,MIN(EOMONTH(DATE(2026,10,1),0),IF('📋 سجل الأصول'!M229="",DATE(9999,12,31),'📋 سجل الأصول'!M229))-'📋 سجل الأصول'!G229+1))-MIN(('📋 سجل الأصول'!H229-IF('📋 سجل الأصول'!I229="",0,'📋 سجل الأصول'!I229)),('📋 سجل الأصول'!H229-IF('📋 سجل الأصول'!I229="",0,'📋 سجل الأصول'!I229))*'📋 سجل الأصول'!J229/365*MAX(0,MIN(EOMONTH(DATE(2026,10,1),-1),IF('📋 سجل الأصول'!M229="",DATE(9999,12,31),'📋 سجل الأصول'!M229))-'📋 سجل الأصول'!G229+1))),0))</f>
        <v/>
      </c>
      <c r="Q229" s="25" t="str">
        <f>IF('📋 سجل الأصول'!C229="","",IFERROR(MAX(0,MIN(('📋 سجل الأصول'!H229-IF('📋 سجل الأصول'!I229="",0,'📋 سجل الأصول'!I229)),('📋 سجل الأصول'!H229-IF('📋 سجل الأصول'!I229="",0,'📋 سجل الأصول'!I229))*'📋 سجل الأصول'!J229/365*MAX(0,MIN(EOMONTH(DATE(2026,11,1),0),IF('📋 سجل الأصول'!M229="",DATE(9999,12,31),'📋 سجل الأصول'!M229))-'📋 سجل الأصول'!G229+1))-MIN(('📋 سجل الأصول'!H229-IF('📋 سجل الأصول'!I229="",0,'📋 سجل الأصول'!I229)),('📋 سجل الأصول'!H229-IF('📋 سجل الأصول'!I229="",0,'📋 سجل الأصول'!I229))*'📋 سجل الأصول'!J229/365*MAX(0,MIN(EOMONTH(DATE(2026,11,1),-1),IF('📋 سجل الأصول'!M229="",DATE(9999,12,31),'📋 سجل الأصول'!M229))-'📋 سجل الأصول'!G229+1))),0))</f>
        <v/>
      </c>
      <c r="R229" s="25" t="str">
        <f>IF('📋 سجل الأصول'!C229="","",IFERROR(MAX(0,MIN(('📋 سجل الأصول'!H229-IF('📋 سجل الأصول'!I229="",0,'📋 سجل الأصول'!I229)),('📋 سجل الأصول'!H229-IF('📋 سجل الأصول'!I229="",0,'📋 سجل الأصول'!I229))*'📋 سجل الأصول'!J229/365*MAX(0,MIN(EOMONTH(DATE(2026,12,1),0),IF('📋 سجل الأصول'!M229="",DATE(9999,12,31),'📋 سجل الأصول'!M229))-'📋 سجل الأصول'!G229+1))-MIN(('📋 سجل الأصول'!H229-IF('📋 سجل الأصول'!I229="",0,'📋 سجل الأصول'!I229)),('📋 سجل الأصول'!H229-IF('📋 سجل الأصول'!I229="",0,'📋 سجل الأصول'!I229))*'📋 سجل الأصول'!J229/365*MAX(0,MIN(EOMONTH(DATE(2026,12,1),-1),IF('📋 سجل الأصول'!M229="",DATE(9999,12,31),'📋 سجل الأصول'!M229))-'📋 سجل الأصول'!G229+1))),0))</f>
        <v/>
      </c>
    </row>
    <row r="230" spans="1:18" ht="24.75" customHeight="1" x14ac:dyDescent="0.25">
      <c r="A230" s="26" t="str">
        <f>IF('📋 سجل الأصول'!C230="","",'📋 سجل الأصول'!A230)</f>
        <v/>
      </c>
      <c r="B230" s="26" t="str">
        <f>IF('📋 سجل الأصول'!C230="","",'📋 سجل الأصول'!B230)</f>
        <v/>
      </c>
      <c r="C230" s="38" t="str">
        <f>IF('📋 سجل الأصول'!C230="","",'📋 سجل الأصول'!C230)</f>
        <v/>
      </c>
      <c r="D230" s="26" t="str">
        <f>IF('📋 سجل الأصول'!C230="","",'📋 سجل الأصول'!E230)</f>
        <v/>
      </c>
      <c r="E230" s="39" t="str">
        <f>IF('📋 سجل الأصول'!C230="","",'📋 سجل الأصول'!G230)</f>
        <v/>
      </c>
      <c r="F230" s="33" t="str">
        <f>IF('📋 سجل الأصول'!C230="","",'📋 سجل الأصول'!H230)</f>
        <v/>
      </c>
      <c r="G230" s="33" t="str">
        <f>IF('📋 سجل الأصول'!C230="","",IFERROR(MAX(0,MIN(('📋 سجل الأصول'!H230-IF('📋 سجل الأصول'!I230="",0,'📋 سجل الأصول'!I230)),('📋 سجل الأصول'!H230-IF('📋 سجل الأصول'!I230="",0,'📋 سجل الأصول'!I230))*'📋 سجل الأصول'!J230/365*MAX(0,MIN(EOMONTH(DATE(2026,1,1),0),IF('📋 سجل الأصول'!M230="",DATE(9999,12,31),'📋 سجل الأصول'!M230))-'📋 سجل الأصول'!G230+1))-MIN(('📋 سجل الأصول'!H230-IF('📋 سجل الأصول'!I230="",0,'📋 سجل الأصول'!I230)),('📋 سجل الأصول'!H230-IF('📋 سجل الأصول'!I230="",0,'📋 سجل الأصول'!I230))*'📋 سجل الأصول'!J230/365*MAX(0,MIN(EOMONTH(DATE(2026,1,1),-1),IF('📋 سجل الأصول'!M230="",DATE(9999,12,31),'📋 سجل الأصول'!M230))-'📋 سجل الأصول'!G230+1))),0))</f>
        <v/>
      </c>
      <c r="H230" s="33" t="str">
        <f>IF('📋 سجل الأصول'!C230="","",IFERROR(MAX(0,MIN(('📋 سجل الأصول'!H230-IF('📋 سجل الأصول'!I230="",0,'📋 سجل الأصول'!I230)),('📋 سجل الأصول'!H230-IF('📋 سجل الأصول'!I230="",0,'📋 سجل الأصول'!I230))*'📋 سجل الأصول'!J230/365*MAX(0,MIN(EOMONTH(DATE(2026,2,1),0),IF('📋 سجل الأصول'!M230="",DATE(9999,12,31),'📋 سجل الأصول'!M230))-'📋 سجل الأصول'!G230+1))-MIN(('📋 سجل الأصول'!H230-IF('📋 سجل الأصول'!I230="",0,'📋 سجل الأصول'!I230)),('📋 سجل الأصول'!H230-IF('📋 سجل الأصول'!I230="",0,'📋 سجل الأصول'!I230))*'📋 سجل الأصول'!J230/365*MAX(0,MIN(EOMONTH(DATE(2026,2,1),-1),IF('📋 سجل الأصول'!M230="",DATE(9999,12,31),'📋 سجل الأصول'!M230))-'📋 سجل الأصول'!G230+1))),0))</f>
        <v/>
      </c>
      <c r="I230" s="33" t="str">
        <f>IF('📋 سجل الأصول'!C230="","",IFERROR(MAX(0,MIN(('📋 سجل الأصول'!H230-IF('📋 سجل الأصول'!I230="",0,'📋 سجل الأصول'!I230)),('📋 سجل الأصول'!H230-IF('📋 سجل الأصول'!I230="",0,'📋 سجل الأصول'!I230))*'📋 سجل الأصول'!J230/365*MAX(0,MIN(EOMONTH(DATE(2026,3,1),0),IF('📋 سجل الأصول'!M230="",DATE(9999,12,31),'📋 سجل الأصول'!M230))-'📋 سجل الأصول'!G230+1))-MIN(('📋 سجل الأصول'!H230-IF('📋 سجل الأصول'!I230="",0,'📋 سجل الأصول'!I230)),('📋 سجل الأصول'!H230-IF('📋 سجل الأصول'!I230="",0,'📋 سجل الأصول'!I230))*'📋 سجل الأصول'!J230/365*MAX(0,MIN(EOMONTH(DATE(2026,3,1),-1),IF('📋 سجل الأصول'!M230="",DATE(9999,12,31),'📋 سجل الأصول'!M230))-'📋 سجل الأصول'!G230+1))),0))</f>
        <v/>
      </c>
      <c r="J230" s="33" t="str">
        <f>IF('📋 سجل الأصول'!C230="","",IFERROR(MAX(0,MIN(('📋 سجل الأصول'!H230-IF('📋 سجل الأصول'!I230="",0,'📋 سجل الأصول'!I230)),('📋 سجل الأصول'!H230-IF('📋 سجل الأصول'!I230="",0,'📋 سجل الأصول'!I230))*'📋 سجل الأصول'!J230/365*MAX(0,MIN(EOMONTH(DATE(2026,4,1),0),IF('📋 سجل الأصول'!M230="",DATE(9999,12,31),'📋 سجل الأصول'!M230))-'📋 سجل الأصول'!G230+1))-MIN(('📋 سجل الأصول'!H230-IF('📋 سجل الأصول'!I230="",0,'📋 سجل الأصول'!I230)),('📋 سجل الأصول'!H230-IF('📋 سجل الأصول'!I230="",0,'📋 سجل الأصول'!I230))*'📋 سجل الأصول'!J230/365*MAX(0,MIN(EOMONTH(DATE(2026,4,1),-1),IF('📋 سجل الأصول'!M230="",DATE(9999,12,31),'📋 سجل الأصول'!M230))-'📋 سجل الأصول'!G230+1))),0))</f>
        <v/>
      </c>
      <c r="K230" s="33" t="str">
        <f>IF('📋 سجل الأصول'!C230="","",IFERROR(MAX(0,MIN(('📋 سجل الأصول'!H230-IF('📋 سجل الأصول'!I230="",0,'📋 سجل الأصول'!I230)),('📋 سجل الأصول'!H230-IF('📋 سجل الأصول'!I230="",0,'📋 سجل الأصول'!I230))*'📋 سجل الأصول'!J230/365*MAX(0,MIN(EOMONTH(DATE(2026,5,1),0),IF('📋 سجل الأصول'!M230="",DATE(9999,12,31),'📋 سجل الأصول'!M230))-'📋 سجل الأصول'!G230+1))-MIN(('📋 سجل الأصول'!H230-IF('📋 سجل الأصول'!I230="",0,'📋 سجل الأصول'!I230)),('📋 سجل الأصول'!H230-IF('📋 سجل الأصول'!I230="",0,'📋 سجل الأصول'!I230))*'📋 سجل الأصول'!J230/365*MAX(0,MIN(EOMONTH(DATE(2026,5,1),-1),IF('📋 سجل الأصول'!M230="",DATE(9999,12,31),'📋 سجل الأصول'!M230))-'📋 سجل الأصول'!G230+1))),0))</f>
        <v/>
      </c>
      <c r="L230" s="33" t="str">
        <f>IF('📋 سجل الأصول'!C230="","",IFERROR(MAX(0,MIN(('📋 سجل الأصول'!H230-IF('📋 سجل الأصول'!I230="",0,'📋 سجل الأصول'!I230)),('📋 سجل الأصول'!H230-IF('📋 سجل الأصول'!I230="",0,'📋 سجل الأصول'!I230))*'📋 سجل الأصول'!J230/365*MAX(0,MIN(EOMONTH(DATE(2026,6,1),0),IF('📋 سجل الأصول'!M230="",DATE(9999,12,31),'📋 سجل الأصول'!M230))-'📋 سجل الأصول'!G230+1))-MIN(('📋 سجل الأصول'!H230-IF('📋 سجل الأصول'!I230="",0,'📋 سجل الأصول'!I230)),('📋 سجل الأصول'!H230-IF('📋 سجل الأصول'!I230="",0,'📋 سجل الأصول'!I230))*'📋 سجل الأصول'!J230/365*MAX(0,MIN(EOMONTH(DATE(2026,6,1),-1),IF('📋 سجل الأصول'!M230="",DATE(9999,12,31),'📋 سجل الأصول'!M230))-'📋 سجل الأصول'!G230+1))),0))</f>
        <v/>
      </c>
      <c r="M230" s="33" t="str">
        <f>IF('📋 سجل الأصول'!C230="","",IFERROR(MAX(0,MIN(('📋 سجل الأصول'!H230-IF('📋 سجل الأصول'!I230="",0,'📋 سجل الأصول'!I230)),('📋 سجل الأصول'!H230-IF('📋 سجل الأصول'!I230="",0,'📋 سجل الأصول'!I230))*'📋 سجل الأصول'!J230/365*MAX(0,MIN(EOMONTH(DATE(2026,7,1),0),IF('📋 سجل الأصول'!M230="",DATE(9999,12,31),'📋 سجل الأصول'!M230))-'📋 سجل الأصول'!G230+1))-MIN(('📋 سجل الأصول'!H230-IF('📋 سجل الأصول'!I230="",0,'📋 سجل الأصول'!I230)),('📋 سجل الأصول'!H230-IF('📋 سجل الأصول'!I230="",0,'📋 سجل الأصول'!I230))*'📋 سجل الأصول'!J230/365*MAX(0,MIN(EOMONTH(DATE(2026,7,1),-1),IF('📋 سجل الأصول'!M230="",DATE(9999,12,31),'📋 سجل الأصول'!M230))-'📋 سجل الأصول'!G230+1))),0))</f>
        <v/>
      </c>
      <c r="N230" s="33" t="str">
        <f>IF('📋 سجل الأصول'!C230="","",IFERROR(MAX(0,MIN(('📋 سجل الأصول'!H230-IF('📋 سجل الأصول'!I230="",0,'📋 سجل الأصول'!I230)),('📋 سجل الأصول'!H230-IF('📋 سجل الأصول'!I230="",0,'📋 سجل الأصول'!I230))*'📋 سجل الأصول'!J230/365*MAX(0,MIN(EOMONTH(DATE(2026,8,1),0),IF('📋 سجل الأصول'!M230="",DATE(9999,12,31),'📋 سجل الأصول'!M230))-'📋 سجل الأصول'!G230+1))-MIN(('📋 سجل الأصول'!H230-IF('📋 سجل الأصول'!I230="",0,'📋 سجل الأصول'!I230)),('📋 سجل الأصول'!H230-IF('📋 سجل الأصول'!I230="",0,'📋 سجل الأصول'!I230))*'📋 سجل الأصول'!J230/365*MAX(0,MIN(EOMONTH(DATE(2026,8,1),-1),IF('📋 سجل الأصول'!M230="",DATE(9999,12,31),'📋 سجل الأصول'!M230))-'📋 سجل الأصول'!G230+1))),0))</f>
        <v/>
      </c>
      <c r="O230" s="33" t="str">
        <f>IF('📋 سجل الأصول'!C230="","",IFERROR(MAX(0,MIN(('📋 سجل الأصول'!H230-IF('📋 سجل الأصول'!I230="",0,'📋 سجل الأصول'!I230)),('📋 سجل الأصول'!H230-IF('📋 سجل الأصول'!I230="",0,'📋 سجل الأصول'!I230))*'📋 سجل الأصول'!J230/365*MAX(0,MIN(EOMONTH(DATE(2026,9,1),0),IF('📋 سجل الأصول'!M230="",DATE(9999,12,31),'📋 سجل الأصول'!M230))-'📋 سجل الأصول'!G230+1))-MIN(('📋 سجل الأصول'!H230-IF('📋 سجل الأصول'!I230="",0,'📋 سجل الأصول'!I230)),('📋 سجل الأصول'!H230-IF('📋 سجل الأصول'!I230="",0,'📋 سجل الأصول'!I230))*'📋 سجل الأصول'!J230/365*MAX(0,MIN(EOMONTH(DATE(2026,9,1),-1),IF('📋 سجل الأصول'!M230="",DATE(9999,12,31),'📋 سجل الأصول'!M230))-'📋 سجل الأصول'!G230+1))),0))</f>
        <v/>
      </c>
      <c r="P230" s="33" t="str">
        <f>IF('📋 سجل الأصول'!C230="","",IFERROR(MAX(0,MIN(('📋 سجل الأصول'!H230-IF('📋 سجل الأصول'!I230="",0,'📋 سجل الأصول'!I230)),('📋 سجل الأصول'!H230-IF('📋 سجل الأصول'!I230="",0,'📋 سجل الأصول'!I230))*'📋 سجل الأصول'!J230/365*MAX(0,MIN(EOMONTH(DATE(2026,10,1),0),IF('📋 سجل الأصول'!M230="",DATE(9999,12,31),'📋 سجل الأصول'!M230))-'📋 سجل الأصول'!G230+1))-MIN(('📋 سجل الأصول'!H230-IF('📋 سجل الأصول'!I230="",0,'📋 سجل الأصول'!I230)),('📋 سجل الأصول'!H230-IF('📋 سجل الأصول'!I230="",0,'📋 سجل الأصول'!I230))*'📋 سجل الأصول'!J230/365*MAX(0,MIN(EOMONTH(DATE(2026,10,1),-1),IF('📋 سجل الأصول'!M230="",DATE(9999,12,31),'📋 سجل الأصول'!M230))-'📋 سجل الأصول'!G230+1))),0))</f>
        <v/>
      </c>
      <c r="Q230" s="33" t="str">
        <f>IF('📋 سجل الأصول'!C230="","",IFERROR(MAX(0,MIN(('📋 سجل الأصول'!H230-IF('📋 سجل الأصول'!I230="",0,'📋 سجل الأصول'!I230)),('📋 سجل الأصول'!H230-IF('📋 سجل الأصول'!I230="",0,'📋 سجل الأصول'!I230))*'📋 سجل الأصول'!J230/365*MAX(0,MIN(EOMONTH(DATE(2026,11,1),0),IF('📋 سجل الأصول'!M230="",DATE(9999,12,31),'📋 سجل الأصول'!M230))-'📋 سجل الأصول'!G230+1))-MIN(('📋 سجل الأصول'!H230-IF('📋 سجل الأصول'!I230="",0,'📋 سجل الأصول'!I230)),('📋 سجل الأصول'!H230-IF('📋 سجل الأصول'!I230="",0,'📋 سجل الأصول'!I230))*'📋 سجل الأصول'!J230/365*MAX(0,MIN(EOMONTH(DATE(2026,11,1),-1),IF('📋 سجل الأصول'!M230="",DATE(9999,12,31),'📋 سجل الأصول'!M230))-'📋 سجل الأصول'!G230+1))),0))</f>
        <v/>
      </c>
      <c r="R230" s="33" t="str">
        <f>IF('📋 سجل الأصول'!C230="","",IFERROR(MAX(0,MIN(('📋 سجل الأصول'!H230-IF('📋 سجل الأصول'!I230="",0,'📋 سجل الأصول'!I230)),('📋 سجل الأصول'!H230-IF('📋 سجل الأصول'!I230="",0,'📋 سجل الأصول'!I230))*'📋 سجل الأصول'!J230/365*MAX(0,MIN(EOMONTH(DATE(2026,12,1),0),IF('📋 سجل الأصول'!M230="",DATE(9999,12,31),'📋 سجل الأصول'!M230))-'📋 سجل الأصول'!G230+1))-MIN(('📋 سجل الأصول'!H230-IF('📋 سجل الأصول'!I230="",0,'📋 سجل الأصول'!I230)),('📋 سجل الأصول'!H230-IF('📋 سجل الأصول'!I230="",0,'📋 سجل الأصول'!I230))*'📋 سجل الأصول'!J230/365*MAX(0,MIN(EOMONTH(DATE(2026,12,1),-1),IF('📋 سجل الأصول'!M230="",DATE(9999,12,31),'📋 سجل الأصول'!M230))-'📋 سجل الأصول'!G230+1))),0))</f>
        <v/>
      </c>
    </row>
    <row r="231" spans="1:18" ht="24.75" customHeight="1" x14ac:dyDescent="0.25">
      <c r="A231" s="18" t="str">
        <f>IF('📋 سجل الأصول'!C231="","",'📋 سجل الأصول'!A231)</f>
        <v/>
      </c>
      <c r="B231" s="18" t="str">
        <f>IF('📋 سجل الأصول'!C231="","",'📋 سجل الأصول'!B231)</f>
        <v/>
      </c>
      <c r="C231" s="36" t="str">
        <f>IF('📋 سجل الأصول'!C231="","",'📋 سجل الأصول'!C231)</f>
        <v/>
      </c>
      <c r="D231" s="18" t="str">
        <f>IF('📋 سجل الأصول'!C231="","",'📋 سجل الأصول'!E231)</f>
        <v/>
      </c>
      <c r="E231" s="37" t="str">
        <f>IF('📋 سجل الأصول'!C231="","",'📋 سجل الأصول'!G231)</f>
        <v/>
      </c>
      <c r="F231" s="25" t="str">
        <f>IF('📋 سجل الأصول'!C231="","",'📋 سجل الأصول'!H231)</f>
        <v/>
      </c>
      <c r="G231" s="25" t="str">
        <f>IF('📋 سجل الأصول'!C231="","",IFERROR(MAX(0,MIN(('📋 سجل الأصول'!H231-IF('📋 سجل الأصول'!I231="",0,'📋 سجل الأصول'!I231)),('📋 سجل الأصول'!H231-IF('📋 سجل الأصول'!I231="",0,'📋 سجل الأصول'!I231))*'📋 سجل الأصول'!J231/365*MAX(0,MIN(EOMONTH(DATE(2026,1,1),0),IF('📋 سجل الأصول'!M231="",DATE(9999,12,31),'📋 سجل الأصول'!M231))-'📋 سجل الأصول'!G231+1))-MIN(('📋 سجل الأصول'!H231-IF('📋 سجل الأصول'!I231="",0,'📋 سجل الأصول'!I231)),('📋 سجل الأصول'!H231-IF('📋 سجل الأصول'!I231="",0,'📋 سجل الأصول'!I231))*'📋 سجل الأصول'!J231/365*MAX(0,MIN(EOMONTH(DATE(2026,1,1),-1),IF('📋 سجل الأصول'!M231="",DATE(9999,12,31),'📋 سجل الأصول'!M231))-'📋 سجل الأصول'!G231+1))),0))</f>
        <v/>
      </c>
      <c r="H231" s="25" t="str">
        <f>IF('📋 سجل الأصول'!C231="","",IFERROR(MAX(0,MIN(('📋 سجل الأصول'!H231-IF('📋 سجل الأصول'!I231="",0,'📋 سجل الأصول'!I231)),('📋 سجل الأصول'!H231-IF('📋 سجل الأصول'!I231="",0,'📋 سجل الأصول'!I231))*'📋 سجل الأصول'!J231/365*MAX(0,MIN(EOMONTH(DATE(2026,2,1),0),IF('📋 سجل الأصول'!M231="",DATE(9999,12,31),'📋 سجل الأصول'!M231))-'📋 سجل الأصول'!G231+1))-MIN(('📋 سجل الأصول'!H231-IF('📋 سجل الأصول'!I231="",0,'📋 سجل الأصول'!I231)),('📋 سجل الأصول'!H231-IF('📋 سجل الأصول'!I231="",0,'📋 سجل الأصول'!I231))*'📋 سجل الأصول'!J231/365*MAX(0,MIN(EOMONTH(DATE(2026,2,1),-1),IF('📋 سجل الأصول'!M231="",DATE(9999,12,31),'📋 سجل الأصول'!M231))-'📋 سجل الأصول'!G231+1))),0))</f>
        <v/>
      </c>
      <c r="I231" s="25" t="str">
        <f>IF('📋 سجل الأصول'!C231="","",IFERROR(MAX(0,MIN(('📋 سجل الأصول'!H231-IF('📋 سجل الأصول'!I231="",0,'📋 سجل الأصول'!I231)),('📋 سجل الأصول'!H231-IF('📋 سجل الأصول'!I231="",0,'📋 سجل الأصول'!I231))*'📋 سجل الأصول'!J231/365*MAX(0,MIN(EOMONTH(DATE(2026,3,1),0),IF('📋 سجل الأصول'!M231="",DATE(9999,12,31),'📋 سجل الأصول'!M231))-'📋 سجل الأصول'!G231+1))-MIN(('📋 سجل الأصول'!H231-IF('📋 سجل الأصول'!I231="",0,'📋 سجل الأصول'!I231)),('📋 سجل الأصول'!H231-IF('📋 سجل الأصول'!I231="",0,'📋 سجل الأصول'!I231))*'📋 سجل الأصول'!J231/365*MAX(0,MIN(EOMONTH(DATE(2026,3,1),-1),IF('📋 سجل الأصول'!M231="",DATE(9999,12,31),'📋 سجل الأصول'!M231))-'📋 سجل الأصول'!G231+1))),0))</f>
        <v/>
      </c>
      <c r="J231" s="25" t="str">
        <f>IF('📋 سجل الأصول'!C231="","",IFERROR(MAX(0,MIN(('📋 سجل الأصول'!H231-IF('📋 سجل الأصول'!I231="",0,'📋 سجل الأصول'!I231)),('📋 سجل الأصول'!H231-IF('📋 سجل الأصول'!I231="",0,'📋 سجل الأصول'!I231))*'📋 سجل الأصول'!J231/365*MAX(0,MIN(EOMONTH(DATE(2026,4,1),0),IF('📋 سجل الأصول'!M231="",DATE(9999,12,31),'📋 سجل الأصول'!M231))-'📋 سجل الأصول'!G231+1))-MIN(('📋 سجل الأصول'!H231-IF('📋 سجل الأصول'!I231="",0,'📋 سجل الأصول'!I231)),('📋 سجل الأصول'!H231-IF('📋 سجل الأصول'!I231="",0,'📋 سجل الأصول'!I231))*'📋 سجل الأصول'!J231/365*MAX(0,MIN(EOMONTH(DATE(2026,4,1),-1),IF('📋 سجل الأصول'!M231="",DATE(9999,12,31),'📋 سجل الأصول'!M231))-'📋 سجل الأصول'!G231+1))),0))</f>
        <v/>
      </c>
      <c r="K231" s="25" t="str">
        <f>IF('📋 سجل الأصول'!C231="","",IFERROR(MAX(0,MIN(('📋 سجل الأصول'!H231-IF('📋 سجل الأصول'!I231="",0,'📋 سجل الأصول'!I231)),('📋 سجل الأصول'!H231-IF('📋 سجل الأصول'!I231="",0,'📋 سجل الأصول'!I231))*'📋 سجل الأصول'!J231/365*MAX(0,MIN(EOMONTH(DATE(2026,5,1),0),IF('📋 سجل الأصول'!M231="",DATE(9999,12,31),'📋 سجل الأصول'!M231))-'📋 سجل الأصول'!G231+1))-MIN(('📋 سجل الأصول'!H231-IF('📋 سجل الأصول'!I231="",0,'📋 سجل الأصول'!I231)),('📋 سجل الأصول'!H231-IF('📋 سجل الأصول'!I231="",0,'📋 سجل الأصول'!I231))*'📋 سجل الأصول'!J231/365*MAX(0,MIN(EOMONTH(DATE(2026,5,1),-1),IF('📋 سجل الأصول'!M231="",DATE(9999,12,31),'📋 سجل الأصول'!M231))-'📋 سجل الأصول'!G231+1))),0))</f>
        <v/>
      </c>
      <c r="L231" s="25" t="str">
        <f>IF('📋 سجل الأصول'!C231="","",IFERROR(MAX(0,MIN(('📋 سجل الأصول'!H231-IF('📋 سجل الأصول'!I231="",0,'📋 سجل الأصول'!I231)),('📋 سجل الأصول'!H231-IF('📋 سجل الأصول'!I231="",0,'📋 سجل الأصول'!I231))*'📋 سجل الأصول'!J231/365*MAX(0,MIN(EOMONTH(DATE(2026,6,1),0),IF('📋 سجل الأصول'!M231="",DATE(9999,12,31),'📋 سجل الأصول'!M231))-'📋 سجل الأصول'!G231+1))-MIN(('📋 سجل الأصول'!H231-IF('📋 سجل الأصول'!I231="",0,'📋 سجل الأصول'!I231)),('📋 سجل الأصول'!H231-IF('📋 سجل الأصول'!I231="",0,'📋 سجل الأصول'!I231))*'📋 سجل الأصول'!J231/365*MAX(0,MIN(EOMONTH(DATE(2026,6,1),-1),IF('📋 سجل الأصول'!M231="",DATE(9999,12,31),'📋 سجل الأصول'!M231))-'📋 سجل الأصول'!G231+1))),0))</f>
        <v/>
      </c>
      <c r="M231" s="25" t="str">
        <f>IF('📋 سجل الأصول'!C231="","",IFERROR(MAX(0,MIN(('📋 سجل الأصول'!H231-IF('📋 سجل الأصول'!I231="",0,'📋 سجل الأصول'!I231)),('📋 سجل الأصول'!H231-IF('📋 سجل الأصول'!I231="",0,'📋 سجل الأصول'!I231))*'📋 سجل الأصول'!J231/365*MAX(0,MIN(EOMONTH(DATE(2026,7,1),0),IF('📋 سجل الأصول'!M231="",DATE(9999,12,31),'📋 سجل الأصول'!M231))-'📋 سجل الأصول'!G231+1))-MIN(('📋 سجل الأصول'!H231-IF('📋 سجل الأصول'!I231="",0,'📋 سجل الأصول'!I231)),('📋 سجل الأصول'!H231-IF('📋 سجل الأصول'!I231="",0,'📋 سجل الأصول'!I231))*'📋 سجل الأصول'!J231/365*MAX(0,MIN(EOMONTH(DATE(2026,7,1),-1),IF('📋 سجل الأصول'!M231="",DATE(9999,12,31),'📋 سجل الأصول'!M231))-'📋 سجل الأصول'!G231+1))),0))</f>
        <v/>
      </c>
      <c r="N231" s="25" t="str">
        <f>IF('📋 سجل الأصول'!C231="","",IFERROR(MAX(0,MIN(('📋 سجل الأصول'!H231-IF('📋 سجل الأصول'!I231="",0,'📋 سجل الأصول'!I231)),('📋 سجل الأصول'!H231-IF('📋 سجل الأصول'!I231="",0,'📋 سجل الأصول'!I231))*'📋 سجل الأصول'!J231/365*MAX(0,MIN(EOMONTH(DATE(2026,8,1),0),IF('📋 سجل الأصول'!M231="",DATE(9999,12,31),'📋 سجل الأصول'!M231))-'📋 سجل الأصول'!G231+1))-MIN(('📋 سجل الأصول'!H231-IF('📋 سجل الأصول'!I231="",0,'📋 سجل الأصول'!I231)),('📋 سجل الأصول'!H231-IF('📋 سجل الأصول'!I231="",0,'📋 سجل الأصول'!I231))*'📋 سجل الأصول'!J231/365*MAX(0,MIN(EOMONTH(DATE(2026,8,1),-1),IF('📋 سجل الأصول'!M231="",DATE(9999,12,31),'📋 سجل الأصول'!M231))-'📋 سجل الأصول'!G231+1))),0))</f>
        <v/>
      </c>
      <c r="O231" s="25" t="str">
        <f>IF('📋 سجل الأصول'!C231="","",IFERROR(MAX(0,MIN(('📋 سجل الأصول'!H231-IF('📋 سجل الأصول'!I231="",0,'📋 سجل الأصول'!I231)),('📋 سجل الأصول'!H231-IF('📋 سجل الأصول'!I231="",0,'📋 سجل الأصول'!I231))*'📋 سجل الأصول'!J231/365*MAX(0,MIN(EOMONTH(DATE(2026,9,1),0),IF('📋 سجل الأصول'!M231="",DATE(9999,12,31),'📋 سجل الأصول'!M231))-'📋 سجل الأصول'!G231+1))-MIN(('📋 سجل الأصول'!H231-IF('📋 سجل الأصول'!I231="",0,'📋 سجل الأصول'!I231)),('📋 سجل الأصول'!H231-IF('📋 سجل الأصول'!I231="",0,'📋 سجل الأصول'!I231))*'📋 سجل الأصول'!J231/365*MAX(0,MIN(EOMONTH(DATE(2026,9,1),-1),IF('📋 سجل الأصول'!M231="",DATE(9999,12,31),'📋 سجل الأصول'!M231))-'📋 سجل الأصول'!G231+1))),0))</f>
        <v/>
      </c>
      <c r="P231" s="25" t="str">
        <f>IF('📋 سجل الأصول'!C231="","",IFERROR(MAX(0,MIN(('📋 سجل الأصول'!H231-IF('📋 سجل الأصول'!I231="",0,'📋 سجل الأصول'!I231)),('📋 سجل الأصول'!H231-IF('📋 سجل الأصول'!I231="",0,'📋 سجل الأصول'!I231))*'📋 سجل الأصول'!J231/365*MAX(0,MIN(EOMONTH(DATE(2026,10,1),0),IF('📋 سجل الأصول'!M231="",DATE(9999,12,31),'📋 سجل الأصول'!M231))-'📋 سجل الأصول'!G231+1))-MIN(('📋 سجل الأصول'!H231-IF('📋 سجل الأصول'!I231="",0,'📋 سجل الأصول'!I231)),('📋 سجل الأصول'!H231-IF('📋 سجل الأصول'!I231="",0,'📋 سجل الأصول'!I231))*'📋 سجل الأصول'!J231/365*MAX(0,MIN(EOMONTH(DATE(2026,10,1),-1),IF('📋 سجل الأصول'!M231="",DATE(9999,12,31),'📋 سجل الأصول'!M231))-'📋 سجل الأصول'!G231+1))),0))</f>
        <v/>
      </c>
      <c r="Q231" s="25" t="str">
        <f>IF('📋 سجل الأصول'!C231="","",IFERROR(MAX(0,MIN(('📋 سجل الأصول'!H231-IF('📋 سجل الأصول'!I231="",0,'📋 سجل الأصول'!I231)),('📋 سجل الأصول'!H231-IF('📋 سجل الأصول'!I231="",0,'📋 سجل الأصول'!I231))*'📋 سجل الأصول'!J231/365*MAX(0,MIN(EOMONTH(DATE(2026,11,1),0),IF('📋 سجل الأصول'!M231="",DATE(9999,12,31),'📋 سجل الأصول'!M231))-'📋 سجل الأصول'!G231+1))-MIN(('📋 سجل الأصول'!H231-IF('📋 سجل الأصول'!I231="",0,'📋 سجل الأصول'!I231)),('📋 سجل الأصول'!H231-IF('📋 سجل الأصول'!I231="",0,'📋 سجل الأصول'!I231))*'📋 سجل الأصول'!J231/365*MAX(0,MIN(EOMONTH(DATE(2026,11,1),-1),IF('📋 سجل الأصول'!M231="",DATE(9999,12,31),'📋 سجل الأصول'!M231))-'📋 سجل الأصول'!G231+1))),0))</f>
        <v/>
      </c>
      <c r="R231" s="25" t="str">
        <f>IF('📋 سجل الأصول'!C231="","",IFERROR(MAX(0,MIN(('📋 سجل الأصول'!H231-IF('📋 سجل الأصول'!I231="",0,'📋 سجل الأصول'!I231)),('📋 سجل الأصول'!H231-IF('📋 سجل الأصول'!I231="",0,'📋 سجل الأصول'!I231))*'📋 سجل الأصول'!J231/365*MAX(0,MIN(EOMONTH(DATE(2026,12,1),0),IF('📋 سجل الأصول'!M231="",DATE(9999,12,31),'📋 سجل الأصول'!M231))-'📋 سجل الأصول'!G231+1))-MIN(('📋 سجل الأصول'!H231-IF('📋 سجل الأصول'!I231="",0,'📋 سجل الأصول'!I231)),('📋 سجل الأصول'!H231-IF('📋 سجل الأصول'!I231="",0,'📋 سجل الأصول'!I231))*'📋 سجل الأصول'!J231/365*MAX(0,MIN(EOMONTH(DATE(2026,12,1),-1),IF('📋 سجل الأصول'!M231="",DATE(9999,12,31),'📋 سجل الأصول'!M231))-'📋 سجل الأصول'!G231+1))),0))</f>
        <v/>
      </c>
    </row>
    <row r="232" spans="1:18" ht="24.75" customHeight="1" x14ac:dyDescent="0.25">
      <c r="A232" s="26" t="str">
        <f>IF('📋 سجل الأصول'!C232="","",'📋 سجل الأصول'!A232)</f>
        <v/>
      </c>
      <c r="B232" s="26" t="str">
        <f>IF('📋 سجل الأصول'!C232="","",'📋 سجل الأصول'!B232)</f>
        <v/>
      </c>
      <c r="C232" s="38" t="str">
        <f>IF('📋 سجل الأصول'!C232="","",'📋 سجل الأصول'!C232)</f>
        <v/>
      </c>
      <c r="D232" s="26" t="str">
        <f>IF('📋 سجل الأصول'!C232="","",'📋 سجل الأصول'!E232)</f>
        <v/>
      </c>
      <c r="E232" s="39" t="str">
        <f>IF('📋 سجل الأصول'!C232="","",'📋 سجل الأصول'!G232)</f>
        <v/>
      </c>
      <c r="F232" s="33" t="str">
        <f>IF('📋 سجل الأصول'!C232="","",'📋 سجل الأصول'!H232)</f>
        <v/>
      </c>
      <c r="G232" s="33" t="str">
        <f>IF('📋 سجل الأصول'!C232="","",IFERROR(MAX(0,MIN(('📋 سجل الأصول'!H232-IF('📋 سجل الأصول'!I232="",0,'📋 سجل الأصول'!I232)),('📋 سجل الأصول'!H232-IF('📋 سجل الأصول'!I232="",0,'📋 سجل الأصول'!I232))*'📋 سجل الأصول'!J232/365*MAX(0,MIN(EOMONTH(DATE(2026,1,1),0),IF('📋 سجل الأصول'!M232="",DATE(9999,12,31),'📋 سجل الأصول'!M232))-'📋 سجل الأصول'!G232+1))-MIN(('📋 سجل الأصول'!H232-IF('📋 سجل الأصول'!I232="",0,'📋 سجل الأصول'!I232)),('📋 سجل الأصول'!H232-IF('📋 سجل الأصول'!I232="",0,'📋 سجل الأصول'!I232))*'📋 سجل الأصول'!J232/365*MAX(0,MIN(EOMONTH(DATE(2026,1,1),-1),IF('📋 سجل الأصول'!M232="",DATE(9999,12,31),'📋 سجل الأصول'!M232))-'📋 سجل الأصول'!G232+1))),0))</f>
        <v/>
      </c>
      <c r="H232" s="33" t="str">
        <f>IF('📋 سجل الأصول'!C232="","",IFERROR(MAX(0,MIN(('📋 سجل الأصول'!H232-IF('📋 سجل الأصول'!I232="",0,'📋 سجل الأصول'!I232)),('📋 سجل الأصول'!H232-IF('📋 سجل الأصول'!I232="",0,'📋 سجل الأصول'!I232))*'📋 سجل الأصول'!J232/365*MAX(0,MIN(EOMONTH(DATE(2026,2,1),0),IF('📋 سجل الأصول'!M232="",DATE(9999,12,31),'📋 سجل الأصول'!M232))-'📋 سجل الأصول'!G232+1))-MIN(('📋 سجل الأصول'!H232-IF('📋 سجل الأصول'!I232="",0,'📋 سجل الأصول'!I232)),('📋 سجل الأصول'!H232-IF('📋 سجل الأصول'!I232="",0,'📋 سجل الأصول'!I232))*'📋 سجل الأصول'!J232/365*MAX(0,MIN(EOMONTH(DATE(2026,2,1),-1),IF('📋 سجل الأصول'!M232="",DATE(9999,12,31),'📋 سجل الأصول'!M232))-'📋 سجل الأصول'!G232+1))),0))</f>
        <v/>
      </c>
      <c r="I232" s="33" t="str">
        <f>IF('📋 سجل الأصول'!C232="","",IFERROR(MAX(0,MIN(('📋 سجل الأصول'!H232-IF('📋 سجل الأصول'!I232="",0,'📋 سجل الأصول'!I232)),('📋 سجل الأصول'!H232-IF('📋 سجل الأصول'!I232="",0,'📋 سجل الأصول'!I232))*'📋 سجل الأصول'!J232/365*MAX(0,MIN(EOMONTH(DATE(2026,3,1),0),IF('📋 سجل الأصول'!M232="",DATE(9999,12,31),'📋 سجل الأصول'!M232))-'📋 سجل الأصول'!G232+1))-MIN(('📋 سجل الأصول'!H232-IF('📋 سجل الأصول'!I232="",0,'📋 سجل الأصول'!I232)),('📋 سجل الأصول'!H232-IF('📋 سجل الأصول'!I232="",0,'📋 سجل الأصول'!I232))*'📋 سجل الأصول'!J232/365*MAX(0,MIN(EOMONTH(DATE(2026,3,1),-1),IF('📋 سجل الأصول'!M232="",DATE(9999,12,31),'📋 سجل الأصول'!M232))-'📋 سجل الأصول'!G232+1))),0))</f>
        <v/>
      </c>
      <c r="J232" s="33" t="str">
        <f>IF('📋 سجل الأصول'!C232="","",IFERROR(MAX(0,MIN(('📋 سجل الأصول'!H232-IF('📋 سجل الأصول'!I232="",0,'📋 سجل الأصول'!I232)),('📋 سجل الأصول'!H232-IF('📋 سجل الأصول'!I232="",0,'📋 سجل الأصول'!I232))*'📋 سجل الأصول'!J232/365*MAX(0,MIN(EOMONTH(DATE(2026,4,1),0),IF('📋 سجل الأصول'!M232="",DATE(9999,12,31),'📋 سجل الأصول'!M232))-'📋 سجل الأصول'!G232+1))-MIN(('📋 سجل الأصول'!H232-IF('📋 سجل الأصول'!I232="",0,'📋 سجل الأصول'!I232)),('📋 سجل الأصول'!H232-IF('📋 سجل الأصول'!I232="",0,'📋 سجل الأصول'!I232))*'📋 سجل الأصول'!J232/365*MAX(0,MIN(EOMONTH(DATE(2026,4,1),-1),IF('📋 سجل الأصول'!M232="",DATE(9999,12,31),'📋 سجل الأصول'!M232))-'📋 سجل الأصول'!G232+1))),0))</f>
        <v/>
      </c>
      <c r="K232" s="33" t="str">
        <f>IF('📋 سجل الأصول'!C232="","",IFERROR(MAX(0,MIN(('📋 سجل الأصول'!H232-IF('📋 سجل الأصول'!I232="",0,'📋 سجل الأصول'!I232)),('📋 سجل الأصول'!H232-IF('📋 سجل الأصول'!I232="",0,'📋 سجل الأصول'!I232))*'📋 سجل الأصول'!J232/365*MAX(0,MIN(EOMONTH(DATE(2026,5,1),0),IF('📋 سجل الأصول'!M232="",DATE(9999,12,31),'📋 سجل الأصول'!M232))-'📋 سجل الأصول'!G232+1))-MIN(('📋 سجل الأصول'!H232-IF('📋 سجل الأصول'!I232="",0,'📋 سجل الأصول'!I232)),('📋 سجل الأصول'!H232-IF('📋 سجل الأصول'!I232="",0,'📋 سجل الأصول'!I232))*'📋 سجل الأصول'!J232/365*MAX(0,MIN(EOMONTH(DATE(2026,5,1),-1),IF('📋 سجل الأصول'!M232="",DATE(9999,12,31),'📋 سجل الأصول'!M232))-'📋 سجل الأصول'!G232+1))),0))</f>
        <v/>
      </c>
      <c r="L232" s="33" t="str">
        <f>IF('📋 سجل الأصول'!C232="","",IFERROR(MAX(0,MIN(('📋 سجل الأصول'!H232-IF('📋 سجل الأصول'!I232="",0,'📋 سجل الأصول'!I232)),('📋 سجل الأصول'!H232-IF('📋 سجل الأصول'!I232="",0,'📋 سجل الأصول'!I232))*'📋 سجل الأصول'!J232/365*MAX(0,MIN(EOMONTH(DATE(2026,6,1),0),IF('📋 سجل الأصول'!M232="",DATE(9999,12,31),'📋 سجل الأصول'!M232))-'📋 سجل الأصول'!G232+1))-MIN(('📋 سجل الأصول'!H232-IF('📋 سجل الأصول'!I232="",0,'📋 سجل الأصول'!I232)),('📋 سجل الأصول'!H232-IF('📋 سجل الأصول'!I232="",0,'📋 سجل الأصول'!I232))*'📋 سجل الأصول'!J232/365*MAX(0,MIN(EOMONTH(DATE(2026,6,1),-1),IF('📋 سجل الأصول'!M232="",DATE(9999,12,31),'📋 سجل الأصول'!M232))-'📋 سجل الأصول'!G232+1))),0))</f>
        <v/>
      </c>
      <c r="M232" s="33" t="str">
        <f>IF('📋 سجل الأصول'!C232="","",IFERROR(MAX(0,MIN(('📋 سجل الأصول'!H232-IF('📋 سجل الأصول'!I232="",0,'📋 سجل الأصول'!I232)),('📋 سجل الأصول'!H232-IF('📋 سجل الأصول'!I232="",0,'📋 سجل الأصول'!I232))*'📋 سجل الأصول'!J232/365*MAX(0,MIN(EOMONTH(DATE(2026,7,1),0),IF('📋 سجل الأصول'!M232="",DATE(9999,12,31),'📋 سجل الأصول'!M232))-'📋 سجل الأصول'!G232+1))-MIN(('📋 سجل الأصول'!H232-IF('📋 سجل الأصول'!I232="",0,'📋 سجل الأصول'!I232)),('📋 سجل الأصول'!H232-IF('📋 سجل الأصول'!I232="",0,'📋 سجل الأصول'!I232))*'📋 سجل الأصول'!J232/365*MAX(0,MIN(EOMONTH(DATE(2026,7,1),-1),IF('📋 سجل الأصول'!M232="",DATE(9999,12,31),'📋 سجل الأصول'!M232))-'📋 سجل الأصول'!G232+1))),0))</f>
        <v/>
      </c>
      <c r="N232" s="33" t="str">
        <f>IF('📋 سجل الأصول'!C232="","",IFERROR(MAX(0,MIN(('📋 سجل الأصول'!H232-IF('📋 سجل الأصول'!I232="",0,'📋 سجل الأصول'!I232)),('📋 سجل الأصول'!H232-IF('📋 سجل الأصول'!I232="",0,'📋 سجل الأصول'!I232))*'📋 سجل الأصول'!J232/365*MAX(0,MIN(EOMONTH(DATE(2026,8,1),0),IF('📋 سجل الأصول'!M232="",DATE(9999,12,31),'📋 سجل الأصول'!M232))-'📋 سجل الأصول'!G232+1))-MIN(('📋 سجل الأصول'!H232-IF('📋 سجل الأصول'!I232="",0,'📋 سجل الأصول'!I232)),('📋 سجل الأصول'!H232-IF('📋 سجل الأصول'!I232="",0,'📋 سجل الأصول'!I232))*'📋 سجل الأصول'!J232/365*MAX(0,MIN(EOMONTH(DATE(2026,8,1),-1),IF('📋 سجل الأصول'!M232="",DATE(9999,12,31),'📋 سجل الأصول'!M232))-'📋 سجل الأصول'!G232+1))),0))</f>
        <v/>
      </c>
      <c r="O232" s="33" t="str">
        <f>IF('📋 سجل الأصول'!C232="","",IFERROR(MAX(0,MIN(('📋 سجل الأصول'!H232-IF('📋 سجل الأصول'!I232="",0,'📋 سجل الأصول'!I232)),('📋 سجل الأصول'!H232-IF('📋 سجل الأصول'!I232="",0,'📋 سجل الأصول'!I232))*'📋 سجل الأصول'!J232/365*MAX(0,MIN(EOMONTH(DATE(2026,9,1),0),IF('📋 سجل الأصول'!M232="",DATE(9999,12,31),'📋 سجل الأصول'!M232))-'📋 سجل الأصول'!G232+1))-MIN(('📋 سجل الأصول'!H232-IF('📋 سجل الأصول'!I232="",0,'📋 سجل الأصول'!I232)),('📋 سجل الأصول'!H232-IF('📋 سجل الأصول'!I232="",0,'📋 سجل الأصول'!I232))*'📋 سجل الأصول'!J232/365*MAX(0,MIN(EOMONTH(DATE(2026,9,1),-1),IF('📋 سجل الأصول'!M232="",DATE(9999,12,31),'📋 سجل الأصول'!M232))-'📋 سجل الأصول'!G232+1))),0))</f>
        <v/>
      </c>
      <c r="P232" s="33" t="str">
        <f>IF('📋 سجل الأصول'!C232="","",IFERROR(MAX(0,MIN(('📋 سجل الأصول'!H232-IF('📋 سجل الأصول'!I232="",0,'📋 سجل الأصول'!I232)),('📋 سجل الأصول'!H232-IF('📋 سجل الأصول'!I232="",0,'📋 سجل الأصول'!I232))*'📋 سجل الأصول'!J232/365*MAX(0,MIN(EOMONTH(DATE(2026,10,1),0),IF('📋 سجل الأصول'!M232="",DATE(9999,12,31),'📋 سجل الأصول'!M232))-'📋 سجل الأصول'!G232+1))-MIN(('📋 سجل الأصول'!H232-IF('📋 سجل الأصول'!I232="",0,'📋 سجل الأصول'!I232)),('📋 سجل الأصول'!H232-IF('📋 سجل الأصول'!I232="",0,'📋 سجل الأصول'!I232))*'📋 سجل الأصول'!J232/365*MAX(0,MIN(EOMONTH(DATE(2026,10,1),-1),IF('📋 سجل الأصول'!M232="",DATE(9999,12,31),'📋 سجل الأصول'!M232))-'📋 سجل الأصول'!G232+1))),0))</f>
        <v/>
      </c>
      <c r="Q232" s="33" t="str">
        <f>IF('📋 سجل الأصول'!C232="","",IFERROR(MAX(0,MIN(('📋 سجل الأصول'!H232-IF('📋 سجل الأصول'!I232="",0,'📋 سجل الأصول'!I232)),('📋 سجل الأصول'!H232-IF('📋 سجل الأصول'!I232="",0,'📋 سجل الأصول'!I232))*'📋 سجل الأصول'!J232/365*MAX(0,MIN(EOMONTH(DATE(2026,11,1),0),IF('📋 سجل الأصول'!M232="",DATE(9999,12,31),'📋 سجل الأصول'!M232))-'📋 سجل الأصول'!G232+1))-MIN(('📋 سجل الأصول'!H232-IF('📋 سجل الأصول'!I232="",0,'📋 سجل الأصول'!I232)),('📋 سجل الأصول'!H232-IF('📋 سجل الأصول'!I232="",0,'📋 سجل الأصول'!I232))*'📋 سجل الأصول'!J232/365*MAX(0,MIN(EOMONTH(DATE(2026,11,1),-1),IF('📋 سجل الأصول'!M232="",DATE(9999,12,31),'📋 سجل الأصول'!M232))-'📋 سجل الأصول'!G232+1))),0))</f>
        <v/>
      </c>
      <c r="R232" s="33" t="str">
        <f>IF('📋 سجل الأصول'!C232="","",IFERROR(MAX(0,MIN(('📋 سجل الأصول'!H232-IF('📋 سجل الأصول'!I232="",0,'📋 سجل الأصول'!I232)),('📋 سجل الأصول'!H232-IF('📋 سجل الأصول'!I232="",0,'📋 سجل الأصول'!I232))*'📋 سجل الأصول'!J232/365*MAX(0,MIN(EOMONTH(DATE(2026,12,1),0),IF('📋 سجل الأصول'!M232="",DATE(9999,12,31),'📋 سجل الأصول'!M232))-'📋 سجل الأصول'!G232+1))-MIN(('📋 سجل الأصول'!H232-IF('📋 سجل الأصول'!I232="",0,'📋 سجل الأصول'!I232)),('📋 سجل الأصول'!H232-IF('📋 سجل الأصول'!I232="",0,'📋 سجل الأصول'!I232))*'📋 سجل الأصول'!J232/365*MAX(0,MIN(EOMONTH(DATE(2026,12,1),-1),IF('📋 سجل الأصول'!M232="",DATE(9999,12,31),'📋 سجل الأصول'!M232))-'📋 سجل الأصول'!G232+1))),0))</f>
        <v/>
      </c>
    </row>
    <row r="233" spans="1:18" ht="24.75" customHeight="1" x14ac:dyDescent="0.25">
      <c r="A233" s="18" t="str">
        <f>IF('📋 سجل الأصول'!C233="","",'📋 سجل الأصول'!A233)</f>
        <v/>
      </c>
      <c r="B233" s="18" t="str">
        <f>IF('📋 سجل الأصول'!C233="","",'📋 سجل الأصول'!B233)</f>
        <v/>
      </c>
      <c r="C233" s="36" t="str">
        <f>IF('📋 سجل الأصول'!C233="","",'📋 سجل الأصول'!C233)</f>
        <v/>
      </c>
      <c r="D233" s="18" t="str">
        <f>IF('📋 سجل الأصول'!C233="","",'📋 سجل الأصول'!E233)</f>
        <v/>
      </c>
      <c r="E233" s="37" t="str">
        <f>IF('📋 سجل الأصول'!C233="","",'📋 سجل الأصول'!G233)</f>
        <v/>
      </c>
      <c r="F233" s="25" t="str">
        <f>IF('📋 سجل الأصول'!C233="","",'📋 سجل الأصول'!H233)</f>
        <v/>
      </c>
      <c r="G233" s="25" t="str">
        <f>IF('📋 سجل الأصول'!C233="","",IFERROR(MAX(0,MIN(('📋 سجل الأصول'!H233-IF('📋 سجل الأصول'!I233="",0,'📋 سجل الأصول'!I233)),('📋 سجل الأصول'!H233-IF('📋 سجل الأصول'!I233="",0,'📋 سجل الأصول'!I233))*'📋 سجل الأصول'!J233/365*MAX(0,MIN(EOMONTH(DATE(2026,1,1),0),IF('📋 سجل الأصول'!M233="",DATE(9999,12,31),'📋 سجل الأصول'!M233))-'📋 سجل الأصول'!G233+1))-MIN(('📋 سجل الأصول'!H233-IF('📋 سجل الأصول'!I233="",0,'📋 سجل الأصول'!I233)),('📋 سجل الأصول'!H233-IF('📋 سجل الأصول'!I233="",0,'📋 سجل الأصول'!I233))*'📋 سجل الأصول'!J233/365*MAX(0,MIN(EOMONTH(DATE(2026,1,1),-1),IF('📋 سجل الأصول'!M233="",DATE(9999,12,31),'📋 سجل الأصول'!M233))-'📋 سجل الأصول'!G233+1))),0))</f>
        <v/>
      </c>
      <c r="H233" s="25" t="str">
        <f>IF('📋 سجل الأصول'!C233="","",IFERROR(MAX(0,MIN(('📋 سجل الأصول'!H233-IF('📋 سجل الأصول'!I233="",0,'📋 سجل الأصول'!I233)),('📋 سجل الأصول'!H233-IF('📋 سجل الأصول'!I233="",0,'📋 سجل الأصول'!I233))*'📋 سجل الأصول'!J233/365*MAX(0,MIN(EOMONTH(DATE(2026,2,1),0),IF('📋 سجل الأصول'!M233="",DATE(9999,12,31),'📋 سجل الأصول'!M233))-'📋 سجل الأصول'!G233+1))-MIN(('📋 سجل الأصول'!H233-IF('📋 سجل الأصول'!I233="",0,'📋 سجل الأصول'!I233)),('📋 سجل الأصول'!H233-IF('📋 سجل الأصول'!I233="",0,'📋 سجل الأصول'!I233))*'📋 سجل الأصول'!J233/365*MAX(0,MIN(EOMONTH(DATE(2026,2,1),-1),IF('📋 سجل الأصول'!M233="",DATE(9999,12,31),'📋 سجل الأصول'!M233))-'📋 سجل الأصول'!G233+1))),0))</f>
        <v/>
      </c>
      <c r="I233" s="25" t="str">
        <f>IF('📋 سجل الأصول'!C233="","",IFERROR(MAX(0,MIN(('📋 سجل الأصول'!H233-IF('📋 سجل الأصول'!I233="",0,'📋 سجل الأصول'!I233)),('📋 سجل الأصول'!H233-IF('📋 سجل الأصول'!I233="",0,'📋 سجل الأصول'!I233))*'📋 سجل الأصول'!J233/365*MAX(0,MIN(EOMONTH(DATE(2026,3,1),0),IF('📋 سجل الأصول'!M233="",DATE(9999,12,31),'📋 سجل الأصول'!M233))-'📋 سجل الأصول'!G233+1))-MIN(('📋 سجل الأصول'!H233-IF('📋 سجل الأصول'!I233="",0,'📋 سجل الأصول'!I233)),('📋 سجل الأصول'!H233-IF('📋 سجل الأصول'!I233="",0,'📋 سجل الأصول'!I233))*'📋 سجل الأصول'!J233/365*MAX(0,MIN(EOMONTH(DATE(2026,3,1),-1),IF('📋 سجل الأصول'!M233="",DATE(9999,12,31),'📋 سجل الأصول'!M233))-'📋 سجل الأصول'!G233+1))),0))</f>
        <v/>
      </c>
      <c r="J233" s="25" t="str">
        <f>IF('📋 سجل الأصول'!C233="","",IFERROR(MAX(0,MIN(('📋 سجل الأصول'!H233-IF('📋 سجل الأصول'!I233="",0,'📋 سجل الأصول'!I233)),('📋 سجل الأصول'!H233-IF('📋 سجل الأصول'!I233="",0,'📋 سجل الأصول'!I233))*'📋 سجل الأصول'!J233/365*MAX(0,MIN(EOMONTH(DATE(2026,4,1),0),IF('📋 سجل الأصول'!M233="",DATE(9999,12,31),'📋 سجل الأصول'!M233))-'📋 سجل الأصول'!G233+1))-MIN(('📋 سجل الأصول'!H233-IF('📋 سجل الأصول'!I233="",0,'📋 سجل الأصول'!I233)),('📋 سجل الأصول'!H233-IF('📋 سجل الأصول'!I233="",0,'📋 سجل الأصول'!I233))*'📋 سجل الأصول'!J233/365*MAX(0,MIN(EOMONTH(DATE(2026,4,1),-1),IF('📋 سجل الأصول'!M233="",DATE(9999,12,31),'📋 سجل الأصول'!M233))-'📋 سجل الأصول'!G233+1))),0))</f>
        <v/>
      </c>
      <c r="K233" s="25" t="str">
        <f>IF('📋 سجل الأصول'!C233="","",IFERROR(MAX(0,MIN(('📋 سجل الأصول'!H233-IF('📋 سجل الأصول'!I233="",0,'📋 سجل الأصول'!I233)),('📋 سجل الأصول'!H233-IF('📋 سجل الأصول'!I233="",0,'📋 سجل الأصول'!I233))*'📋 سجل الأصول'!J233/365*MAX(0,MIN(EOMONTH(DATE(2026,5,1),0),IF('📋 سجل الأصول'!M233="",DATE(9999,12,31),'📋 سجل الأصول'!M233))-'📋 سجل الأصول'!G233+1))-MIN(('📋 سجل الأصول'!H233-IF('📋 سجل الأصول'!I233="",0,'📋 سجل الأصول'!I233)),('📋 سجل الأصول'!H233-IF('📋 سجل الأصول'!I233="",0,'📋 سجل الأصول'!I233))*'📋 سجل الأصول'!J233/365*MAX(0,MIN(EOMONTH(DATE(2026,5,1),-1),IF('📋 سجل الأصول'!M233="",DATE(9999,12,31),'📋 سجل الأصول'!M233))-'📋 سجل الأصول'!G233+1))),0))</f>
        <v/>
      </c>
      <c r="L233" s="25" t="str">
        <f>IF('📋 سجل الأصول'!C233="","",IFERROR(MAX(0,MIN(('📋 سجل الأصول'!H233-IF('📋 سجل الأصول'!I233="",0,'📋 سجل الأصول'!I233)),('📋 سجل الأصول'!H233-IF('📋 سجل الأصول'!I233="",0,'📋 سجل الأصول'!I233))*'📋 سجل الأصول'!J233/365*MAX(0,MIN(EOMONTH(DATE(2026,6,1),0),IF('📋 سجل الأصول'!M233="",DATE(9999,12,31),'📋 سجل الأصول'!M233))-'📋 سجل الأصول'!G233+1))-MIN(('📋 سجل الأصول'!H233-IF('📋 سجل الأصول'!I233="",0,'📋 سجل الأصول'!I233)),('📋 سجل الأصول'!H233-IF('📋 سجل الأصول'!I233="",0,'📋 سجل الأصول'!I233))*'📋 سجل الأصول'!J233/365*MAX(0,MIN(EOMONTH(DATE(2026,6,1),-1),IF('📋 سجل الأصول'!M233="",DATE(9999,12,31),'📋 سجل الأصول'!M233))-'📋 سجل الأصول'!G233+1))),0))</f>
        <v/>
      </c>
      <c r="M233" s="25" t="str">
        <f>IF('📋 سجل الأصول'!C233="","",IFERROR(MAX(0,MIN(('📋 سجل الأصول'!H233-IF('📋 سجل الأصول'!I233="",0,'📋 سجل الأصول'!I233)),('📋 سجل الأصول'!H233-IF('📋 سجل الأصول'!I233="",0,'📋 سجل الأصول'!I233))*'📋 سجل الأصول'!J233/365*MAX(0,MIN(EOMONTH(DATE(2026,7,1),0),IF('📋 سجل الأصول'!M233="",DATE(9999,12,31),'📋 سجل الأصول'!M233))-'📋 سجل الأصول'!G233+1))-MIN(('📋 سجل الأصول'!H233-IF('📋 سجل الأصول'!I233="",0,'📋 سجل الأصول'!I233)),('📋 سجل الأصول'!H233-IF('📋 سجل الأصول'!I233="",0,'📋 سجل الأصول'!I233))*'📋 سجل الأصول'!J233/365*MAX(0,MIN(EOMONTH(DATE(2026,7,1),-1),IF('📋 سجل الأصول'!M233="",DATE(9999,12,31),'📋 سجل الأصول'!M233))-'📋 سجل الأصول'!G233+1))),0))</f>
        <v/>
      </c>
      <c r="N233" s="25" t="str">
        <f>IF('📋 سجل الأصول'!C233="","",IFERROR(MAX(0,MIN(('📋 سجل الأصول'!H233-IF('📋 سجل الأصول'!I233="",0,'📋 سجل الأصول'!I233)),('📋 سجل الأصول'!H233-IF('📋 سجل الأصول'!I233="",0,'📋 سجل الأصول'!I233))*'📋 سجل الأصول'!J233/365*MAX(0,MIN(EOMONTH(DATE(2026,8,1),0),IF('📋 سجل الأصول'!M233="",DATE(9999,12,31),'📋 سجل الأصول'!M233))-'📋 سجل الأصول'!G233+1))-MIN(('📋 سجل الأصول'!H233-IF('📋 سجل الأصول'!I233="",0,'📋 سجل الأصول'!I233)),('📋 سجل الأصول'!H233-IF('📋 سجل الأصول'!I233="",0,'📋 سجل الأصول'!I233))*'📋 سجل الأصول'!J233/365*MAX(0,MIN(EOMONTH(DATE(2026,8,1),-1),IF('📋 سجل الأصول'!M233="",DATE(9999,12,31),'📋 سجل الأصول'!M233))-'📋 سجل الأصول'!G233+1))),0))</f>
        <v/>
      </c>
      <c r="O233" s="25" t="str">
        <f>IF('📋 سجل الأصول'!C233="","",IFERROR(MAX(0,MIN(('📋 سجل الأصول'!H233-IF('📋 سجل الأصول'!I233="",0,'📋 سجل الأصول'!I233)),('📋 سجل الأصول'!H233-IF('📋 سجل الأصول'!I233="",0,'📋 سجل الأصول'!I233))*'📋 سجل الأصول'!J233/365*MAX(0,MIN(EOMONTH(DATE(2026,9,1),0),IF('📋 سجل الأصول'!M233="",DATE(9999,12,31),'📋 سجل الأصول'!M233))-'📋 سجل الأصول'!G233+1))-MIN(('📋 سجل الأصول'!H233-IF('📋 سجل الأصول'!I233="",0,'📋 سجل الأصول'!I233)),('📋 سجل الأصول'!H233-IF('📋 سجل الأصول'!I233="",0,'📋 سجل الأصول'!I233))*'📋 سجل الأصول'!J233/365*MAX(0,MIN(EOMONTH(DATE(2026,9,1),-1),IF('📋 سجل الأصول'!M233="",DATE(9999,12,31),'📋 سجل الأصول'!M233))-'📋 سجل الأصول'!G233+1))),0))</f>
        <v/>
      </c>
      <c r="P233" s="25" t="str">
        <f>IF('📋 سجل الأصول'!C233="","",IFERROR(MAX(0,MIN(('📋 سجل الأصول'!H233-IF('📋 سجل الأصول'!I233="",0,'📋 سجل الأصول'!I233)),('📋 سجل الأصول'!H233-IF('📋 سجل الأصول'!I233="",0,'📋 سجل الأصول'!I233))*'📋 سجل الأصول'!J233/365*MAX(0,MIN(EOMONTH(DATE(2026,10,1),0),IF('📋 سجل الأصول'!M233="",DATE(9999,12,31),'📋 سجل الأصول'!M233))-'📋 سجل الأصول'!G233+1))-MIN(('📋 سجل الأصول'!H233-IF('📋 سجل الأصول'!I233="",0,'📋 سجل الأصول'!I233)),('📋 سجل الأصول'!H233-IF('📋 سجل الأصول'!I233="",0,'📋 سجل الأصول'!I233))*'📋 سجل الأصول'!J233/365*MAX(0,MIN(EOMONTH(DATE(2026,10,1),-1),IF('📋 سجل الأصول'!M233="",DATE(9999,12,31),'📋 سجل الأصول'!M233))-'📋 سجل الأصول'!G233+1))),0))</f>
        <v/>
      </c>
      <c r="Q233" s="25" t="str">
        <f>IF('📋 سجل الأصول'!C233="","",IFERROR(MAX(0,MIN(('📋 سجل الأصول'!H233-IF('📋 سجل الأصول'!I233="",0,'📋 سجل الأصول'!I233)),('📋 سجل الأصول'!H233-IF('📋 سجل الأصول'!I233="",0,'📋 سجل الأصول'!I233))*'📋 سجل الأصول'!J233/365*MAX(0,MIN(EOMONTH(DATE(2026,11,1),0),IF('📋 سجل الأصول'!M233="",DATE(9999,12,31),'📋 سجل الأصول'!M233))-'📋 سجل الأصول'!G233+1))-MIN(('📋 سجل الأصول'!H233-IF('📋 سجل الأصول'!I233="",0,'📋 سجل الأصول'!I233)),('📋 سجل الأصول'!H233-IF('📋 سجل الأصول'!I233="",0,'📋 سجل الأصول'!I233))*'📋 سجل الأصول'!J233/365*MAX(0,MIN(EOMONTH(DATE(2026,11,1),-1),IF('📋 سجل الأصول'!M233="",DATE(9999,12,31),'📋 سجل الأصول'!M233))-'📋 سجل الأصول'!G233+1))),0))</f>
        <v/>
      </c>
      <c r="R233" s="25" t="str">
        <f>IF('📋 سجل الأصول'!C233="","",IFERROR(MAX(0,MIN(('📋 سجل الأصول'!H233-IF('📋 سجل الأصول'!I233="",0,'📋 سجل الأصول'!I233)),('📋 سجل الأصول'!H233-IF('📋 سجل الأصول'!I233="",0,'📋 سجل الأصول'!I233))*'📋 سجل الأصول'!J233/365*MAX(0,MIN(EOMONTH(DATE(2026,12,1),0),IF('📋 سجل الأصول'!M233="",DATE(9999,12,31),'📋 سجل الأصول'!M233))-'📋 سجل الأصول'!G233+1))-MIN(('📋 سجل الأصول'!H233-IF('📋 سجل الأصول'!I233="",0,'📋 سجل الأصول'!I233)),('📋 سجل الأصول'!H233-IF('📋 سجل الأصول'!I233="",0,'📋 سجل الأصول'!I233))*'📋 سجل الأصول'!J233/365*MAX(0,MIN(EOMONTH(DATE(2026,12,1),-1),IF('📋 سجل الأصول'!M233="",DATE(9999,12,31),'📋 سجل الأصول'!M233))-'📋 سجل الأصول'!G233+1))),0))</f>
        <v/>
      </c>
    </row>
    <row r="234" spans="1:18" ht="24.75" customHeight="1" x14ac:dyDescent="0.25">
      <c r="A234" s="26" t="str">
        <f>IF('📋 سجل الأصول'!C234="","",'📋 سجل الأصول'!A234)</f>
        <v/>
      </c>
      <c r="B234" s="26" t="str">
        <f>IF('📋 سجل الأصول'!C234="","",'📋 سجل الأصول'!B234)</f>
        <v/>
      </c>
      <c r="C234" s="38" t="str">
        <f>IF('📋 سجل الأصول'!C234="","",'📋 سجل الأصول'!C234)</f>
        <v/>
      </c>
      <c r="D234" s="26" t="str">
        <f>IF('📋 سجل الأصول'!C234="","",'📋 سجل الأصول'!E234)</f>
        <v/>
      </c>
      <c r="E234" s="39" t="str">
        <f>IF('📋 سجل الأصول'!C234="","",'📋 سجل الأصول'!G234)</f>
        <v/>
      </c>
      <c r="F234" s="33" t="str">
        <f>IF('📋 سجل الأصول'!C234="","",'📋 سجل الأصول'!H234)</f>
        <v/>
      </c>
      <c r="G234" s="33" t="str">
        <f>IF('📋 سجل الأصول'!C234="","",IFERROR(MAX(0,MIN(('📋 سجل الأصول'!H234-IF('📋 سجل الأصول'!I234="",0,'📋 سجل الأصول'!I234)),('📋 سجل الأصول'!H234-IF('📋 سجل الأصول'!I234="",0,'📋 سجل الأصول'!I234))*'📋 سجل الأصول'!J234/365*MAX(0,MIN(EOMONTH(DATE(2026,1,1),0),IF('📋 سجل الأصول'!M234="",DATE(9999,12,31),'📋 سجل الأصول'!M234))-'📋 سجل الأصول'!G234+1))-MIN(('📋 سجل الأصول'!H234-IF('📋 سجل الأصول'!I234="",0,'📋 سجل الأصول'!I234)),('📋 سجل الأصول'!H234-IF('📋 سجل الأصول'!I234="",0,'📋 سجل الأصول'!I234))*'📋 سجل الأصول'!J234/365*MAX(0,MIN(EOMONTH(DATE(2026,1,1),-1),IF('📋 سجل الأصول'!M234="",DATE(9999,12,31),'📋 سجل الأصول'!M234))-'📋 سجل الأصول'!G234+1))),0))</f>
        <v/>
      </c>
      <c r="H234" s="33" t="str">
        <f>IF('📋 سجل الأصول'!C234="","",IFERROR(MAX(0,MIN(('📋 سجل الأصول'!H234-IF('📋 سجل الأصول'!I234="",0,'📋 سجل الأصول'!I234)),('📋 سجل الأصول'!H234-IF('📋 سجل الأصول'!I234="",0,'📋 سجل الأصول'!I234))*'📋 سجل الأصول'!J234/365*MAX(0,MIN(EOMONTH(DATE(2026,2,1),0),IF('📋 سجل الأصول'!M234="",DATE(9999,12,31),'📋 سجل الأصول'!M234))-'📋 سجل الأصول'!G234+1))-MIN(('📋 سجل الأصول'!H234-IF('📋 سجل الأصول'!I234="",0,'📋 سجل الأصول'!I234)),('📋 سجل الأصول'!H234-IF('📋 سجل الأصول'!I234="",0,'📋 سجل الأصول'!I234))*'📋 سجل الأصول'!J234/365*MAX(0,MIN(EOMONTH(DATE(2026,2,1),-1),IF('📋 سجل الأصول'!M234="",DATE(9999,12,31),'📋 سجل الأصول'!M234))-'📋 سجل الأصول'!G234+1))),0))</f>
        <v/>
      </c>
      <c r="I234" s="33" t="str">
        <f>IF('📋 سجل الأصول'!C234="","",IFERROR(MAX(0,MIN(('📋 سجل الأصول'!H234-IF('📋 سجل الأصول'!I234="",0,'📋 سجل الأصول'!I234)),('📋 سجل الأصول'!H234-IF('📋 سجل الأصول'!I234="",0,'📋 سجل الأصول'!I234))*'📋 سجل الأصول'!J234/365*MAX(0,MIN(EOMONTH(DATE(2026,3,1),0),IF('📋 سجل الأصول'!M234="",DATE(9999,12,31),'📋 سجل الأصول'!M234))-'📋 سجل الأصول'!G234+1))-MIN(('📋 سجل الأصول'!H234-IF('📋 سجل الأصول'!I234="",0,'📋 سجل الأصول'!I234)),('📋 سجل الأصول'!H234-IF('📋 سجل الأصول'!I234="",0,'📋 سجل الأصول'!I234))*'📋 سجل الأصول'!J234/365*MAX(0,MIN(EOMONTH(DATE(2026,3,1),-1),IF('📋 سجل الأصول'!M234="",DATE(9999,12,31),'📋 سجل الأصول'!M234))-'📋 سجل الأصول'!G234+1))),0))</f>
        <v/>
      </c>
      <c r="J234" s="33" t="str">
        <f>IF('📋 سجل الأصول'!C234="","",IFERROR(MAX(0,MIN(('📋 سجل الأصول'!H234-IF('📋 سجل الأصول'!I234="",0,'📋 سجل الأصول'!I234)),('📋 سجل الأصول'!H234-IF('📋 سجل الأصول'!I234="",0,'📋 سجل الأصول'!I234))*'📋 سجل الأصول'!J234/365*MAX(0,MIN(EOMONTH(DATE(2026,4,1),0),IF('📋 سجل الأصول'!M234="",DATE(9999,12,31),'📋 سجل الأصول'!M234))-'📋 سجل الأصول'!G234+1))-MIN(('📋 سجل الأصول'!H234-IF('📋 سجل الأصول'!I234="",0,'📋 سجل الأصول'!I234)),('📋 سجل الأصول'!H234-IF('📋 سجل الأصول'!I234="",0,'📋 سجل الأصول'!I234))*'📋 سجل الأصول'!J234/365*MAX(0,MIN(EOMONTH(DATE(2026,4,1),-1),IF('📋 سجل الأصول'!M234="",DATE(9999,12,31),'📋 سجل الأصول'!M234))-'📋 سجل الأصول'!G234+1))),0))</f>
        <v/>
      </c>
      <c r="K234" s="33" t="str">
        <f>IF('📋 سجل الأصول'!C234="","",IFERROR(MAX(0,MIN(('📋 سجل الأصول'!H234-IF('📋 سجل الأصول'!I234="",0,'📋 سجل الأصول'!I234)),('📋 سجل الأصول'!H234-IF('📋 سجل الأصول'!I234="",0,'📋 سجل الأصول'!I234))*'📋 سجل الأصول'!J234/365*MAX(0,MIN(EOMONTH(DATE(2026,5,1),0),IF('📋 سجل الأصول'!M234="",DATE(9999,12,31),'📋 سجل الأصول'!M234))-'📋 سجل الأصول'!G234+1))-MIN(('📋 سجل الأصول'!H234-IF('📋 سجل الأصول'!I234="",0,'📋 سجل الأصول'!I234)),('📋 سجل الأصول'!H234-IF('📋 سجل الأصول'!I234="",0,'📋 سجل الأصول'!I234))*'📋 سجل الأصول'!J234/365*MAX(0,MIN(EOMONTH(DATE(2026,5,1),-1),IF('📋 سجل الأصول'!M234="",DATE(9999,12,31),'📋 سجل الأصول'!M234))-'📋 سجل الأصول'!G234+1))),0))</f>
        <v/>
      </c>
      <c r="L234" s="33" t="str">
        <f>IF('📋 سجل الأصول'!C234="","",IFERROR(MAX(0,MIN(('📋 سجل الأصول'!H234-IF('📋 سجل الأصول'!I234="",0,'📋 سجل الأصول'!I234)),('📋 سجل الأصول'!H234-IF('📋 سجل الأصول'!I234="",0,'📋 سجل الأصول'!I234))*'📋 سجل الأصول'!J234/365*MAX(0,MIN(EOMONTH(DATE(2026,6,1),0),IF('📋 سجل الأصول'!M234="",DATE(9999,12,31),'📋 سجل الأصول'!M234))-'📋 سجل الأصول'!G234+1))-MIN(('📋 سجل الأصول'!H234-IF('📋 سجل الأصول'!I234="",0,'📋 سجل الأصول'!I234)),('📋 سجل الأصول'!H234-IF('📋 سجل الأصول'!I234="",0,'📋 سجل الأصول'!I234))*'📋 سجل الأصول'!J234/365*MAX(0,MIN(EOMONTH(DATE(2026,6,1),-1),IF('📋 سجل الأصول'!M234="",DATE(9999,12,31),'📋 سجل الأصول'!M234))-'📋 سجل الأصول'!G234+1))),0))</f>
        <v/>
      </c>
      <c r="M234" s="33" t="str">
        <f>IF('📋 سجل الأصول'!C234="","",IFERROR(MAX(0,MIN(('📋 سجل الأصول'!H234-IF('📋 سجل الأصول'!I234="",0,'📋 سجل الأصول'!I234)),('📋 سجل الأصول'!H234-IF('📋 سجل الأصول'!I234="",0,'📋 سجل الأصول'!I234))*'📋 سجل الأصول'!J234/365*MAX(0,MIN(EOMONTH(DATE(2026,7,1),0),IF('📋 سجل الأصول'!M234="",DATE(9999,12,31),'📋 سجل الأصول'!M234))-'📋 سجل الأصول'!G234+1))-MIN(('📋 سجل الأصول'!H234-IF('📋 سجل الأصول'!I234="",0,'📋 سجل الأصول'!I234)),('📋 سجل الأصول'!H234-IF('📋 سجل الأصول'!I234="",0,'📋 سجل الأصول'!I234))*'📋 سجل الأصول'!J234/365*MAX(0,MIN(EOMONTH(DATE(2026,7,1),-1),IF('📋 سجل الأصول'!M234="",DATE(9999,12,31),'📋 سجل الأصول'!M234))-'📋 سجل الأصول'!G234+1))),0))</f>
        <v/>
      </c>
      <c r="N234" s="33" t="str">
        <f>IF('📋 سجل الأصول'!C234="","",IFERROR(MAX(0,MIN(('📋 سجل الأصول'!H234-IF('📋 سجل الأصول'!I234="",0,'📋 سجل الأصول'!I234)),('📋 سجل الأصول'!H234-IF('📋 سجل الأصول'!I234="",0,'📋 سجل الأصول'!I234))*'📋 سجل الأصول'!J234/365*MAX(0,MIN(EOMONTH(DATE(2026,8,1),0),IF('📋 سجل الأصول'!M234="",DATE(9999,12,31),'📋 سجل الأصول'!M234))-'📋 سجل الأصول'!G234+1))-MIN(('📋 سجل الأصول'!H234-IF('📋 سجل الأصول'!I234="",0,'📋 سجل الأصول'!I234)),('📋 سجل الأصول'!H234-IF('📋 سجل الأصول'!I234="",0,'📋 سجل الأصول'!I234))*'📋 سجل الأصول'!J234/365*MAX(0,MIN(EOMONTH(DATE(2026,8,1),-1),IF('📋 سجل الأصول'!M234="",DATE(9999,12,31),'📋 سجل الأصول'!M234))-'📋 سجل الأصول'!G234+1))),0))</f>
        <v/>
      </c>
      <c r="O234" s="33" t="str">
        <f>IF('📋 سجل الأصول'!C234="","",IFERROR(MAX(0,MIN(('📋 سجل الأصول'!H234-IF('📋 سجل الأصول'!I234="",0,'📋 سجل الأصول'!I234)),('📋 سجل الأصول'!H234-IF('📋 سجل الأصول'!I234="",0,'📋 سجل الأصول'!I234))*'📋 سجل الأصول'!J234/365*MAX(0,MIN(EOMONTH(DATE(2026,9,1),0),IF('📋 سجل الأصول'!M234="",DATE(9999,12,31),'📋 سجل الأصول'!M234))-'📋 سجل الأصول'!G234+1))-MIN(('📋 سجل الأصول'!H234-IF('📋 سجل الأصول'!I234="",0,'📋 سجل الأصول'!I234)),('📋 سجل الأصول'!H234-IF('📋 سجل الأصول'!I234="",0,'📋 سجل الأصول'!I234))*'📋 سجل الأصول'!J234/365*MAX(0,MIN(EOMONTH(DATE(2026,9,1),-1),IF('📋 سجل الأصول'!M234="",DATE(9999,12,31),'📋 سجل الأصول'!M234))-'📋 سجل الأصول'!G234+1))),0))</f>
        <v/>
      </c>
      <c r="P234" s="33" t="str">
        <f>IF('📋 سجل الأصول'!C234="","",IFERROR(MAX(0,MIN(('📋 سجل الأصول'!H234-IF('📋 سجل الأصول'!I234="",0,'📋 سجل الأصول'!I234)),('📋 سجل الأصول'!H234-IF('📋 سجل الأصول'!I234="",0,'📋 سجل الأصول'!I234))*'📋 سجل الأصول'!J234/365*MAX(0,MIN(EOMONTH(DATE(2026,10,1),0),IF('📋 سجل الأصول'!M234="",DATE(9999,12,31),'📋 سجل الأصول'!M234))-'📋 سجل الأصول'!G234+1))-MIN(('📋 سجل الأصول'!H234-IF('📋 سجل الأصول'!I234="",0,'📋 سجل الأصول'!I234)),('📋 سجل الأصول'!H234-IF('📋 سجل الأصول'!I234="",0,'📋 سجل الأصول'!I234))*'📋 سجل الأصول'!J234/365*MAX(0,MIN(EOMONTH(DATE(2026,10,1),-1),IF('📋 سجل الأصول'!M234="",DATE(9999,12,31),'📋 سجل الأصول'!M234))-'📋 سجل الأصول'!G234+1))),0))</f>
        <v/>
      </c>
      <c r="Q234" s="33" t="str">
        <f>IF('📋 سجل الأصول'!C234="","",IFERROR(MAX(0,MIN(('📋 سجل الأصول'!H234-IF('📋 سجل الأصول'!I234="",0,'📋 سجل الأصول'!I234)),('📋 سجل الأصول'!H234-IF('📋 سجل الأصول'!I234="",0,'📋 سجل الأصول'!I234))*'📋 سجل الأصول'!J234/365*MAX(0,MIN(EOMONTH(DATE(2026,11,1),0),IF('📋 سجل الأصول'!M234="",DATE(9999,12,31),'📋 سجل الأصول'!M234))-'📋 سجل الأصول'!G234+1))-MIN(('📋 سجل الأصول'!H234-IF('📋 سجل الأصول'!I234="",0,'📋 سجل الأصول'!I234)),('📋 سجل الأصول'!H234-IF('📋 سجل الأصول'!I234="",0,'📋 سجل الأصول'!I234))*'📋 سجل الأصول'!J234/365*MAX(0,MIN(EOMONTH(DATE(2026,11,1),-1),IF('📋 سجل الأصول'!M234="",DATE(9999,12,31),'📋 سجل الأصول'!M234))-'📋 سجل الأصول'!G234+1))),0))</f>
        <v/>
      </c>
      <c r="R234" s="33" t="str">
        <f>IF('📋 سجل الأصول'!C234="","",IFERROR(MAX(0,MIN(('📋 سجل الأصول'!H234-IF('📋 سجل الأصول'!I234="",0,'📋 سجل الأصول'!I234)),('📋 سجل الأصول'!H234-IF('📋 سجل الأصول'!I234="",0,'📋 سجل الأصول'!I234))*'📋 سجل الأصول'!J234/365*MAX(0,MIN(EOMONTH(DATE(2026,12,1),0),IF('📋 سجل الأصول'!M234="",DATE(9999,12,31),'📋 سجل الأصول'!M234))-'📋 سجل الأصول'!G234+1))-MIN(('📋 سجل الأصول'!H234-IF('📋 سجل الأصول'!I234="",0,'📋 سجل الأصول'!I234)),('📋 سجل الأصول'!H234-IF('📋 سجل الأصول'!I234="",0,'📋 سجل الأصول'!I234))*'📋 سجل الأصول'!J234/365*MAX(0,MIN(EOMONTH(DATE(2026,12,1),-1),IF('📋 سجل الأصول'!M234="",DATE(9999,12,31),'📋 سجل الأصول'!M234))-'📋 سجل الأصول'!G234+1))),0))</f>
        <v/>
      </c>
    </row>
    <row r="235" spans="1:18" ht="24.75" customHeight="1" x14ac:dyDescent="0.25">
      <c r="A235" s="18" t="str">
        <f>IF('📋 سجل الأصول'!C235="","",'📋 سجل الأصول'!A235)</f>
        <v/>
      </c>
      <c r="B235" s="18" t="str">
        <f>IF('📋 سجل الأصول'!C235="","",'📋 سجل الأصول'!B235)</f>
        <v/>
      </c>
      <c r="C235" s="36" t="str">
        <f>IF('📋 سجل الأصول'!C235="","",'📋 سجل الأصول'!C235)</f>
        <v/>
      </c>
      <c r="D235" s="18" t="str">
        <f>IF('📋 سجل الأصول'!C235="","",'📋 سجل الأصول'!E235)</f>
        <v/>
      </c>
      <c r="E235" s="37" t="str">
        <f>IF('📋 سجل الأصول'!C235="","",'📋 سجل الأصول'!G235)</f>
        <v/>
      </c>
      <c r="F235" s="25" t="str">
        <f>IF('📋 سجل الأصول'!C235="","",'📋 سجل الأصول'!H235)</f>
        <v/>
      </c>
      <c r="G235" s="25" t="str">
        <f>IF('📋 سجل الأصول'!C235="","",IFERROR(MAX(0,MIN(('📋 سجل الأصول'!H235-IF('📋 سجل الأصول'!I235="",0,'📋 سجل الأصول'!I235)),('📋 سجل الأصول'!H235-IF('📋 سجل الأصول'!I235="",0,'📋 سجل الأصول'!I235))*'📋 سجل الأصول'!J235/365*MAX(0,MIN(EOMONTH(DATE(2026,1,1),0),IF('📋 سجل الأصول'!M235="",DATE(9999,12,31),'📋 سجل الأصول'!M235))-'📋 سجل الأصول'!G235+1))-MIN(('📋 سجل الأصول'!H235-IF('📋 سجل الأصول'!I235="",0,'📋 سجل الأصول'!I235)),('📋 سجل الأصول'!H235-IF('📋 سجل الأصول'!I235="",0,'📋 سجل الأصول'!I235))*'📋 سجل الأصول'!J235/365*MAX(0,MIN(EOMONTH(DATE(2026,1,1),-1),IF('📋 سجل الأصول'!M235="",DATE(9999,12,31),'📋 سجل الأصول'!M235))-'📋 سجل الأصول'!G235+1))),0))</f>
        <v/>
      </c>
      <c r="H235" s="25" t="str">
        <f>IF('📋 سجل الأصول'!C235="","",IFERROR(MAX(0,MIN(('📋 سجل الأصول'!H235-IF('📋 سجل الأصول'!I235="",0,'📋 سجل الأصول'!I235)),('📋 سجل الأصول'!H235-IF('📋 سجل الأصول'!I235="",0,'📋 سجل الأصول'!I235))*'📋 سجل الأصول'!J235/365*MAX(0,MIN(EOMONTH(DATE(2026,2,1),0),IF('📋 سجل الأصول'!M235="",DATE(9999,12,31),'📋 سجل الأصول'!M235))-'📋 سجل الأصول'!G235+1))-MIN(('📋 سجل الأصول'!H235-IF('📋 سجل الأصول'!I235="",0,'📋 سجل الأصول'!I235)),('📋 سجل الأصول'!H235-IF('📋 سجل الأصول'!I235="",0,'📋 سجل الأصول'!I235))*'📋 سجل الأصول'!J235/365*MAX(0,MIN(EOMONTH(DATE(2026,2,1),-1),IF('📋 سجل الأصول'!M235="",DATE(9999,12,31),'📋 سجل الأصول'!M235))-'📋 سجل الأصول'!G235+1))),0))</f>
        <v/>
      </c>
      <c r="I235" s="25" t="str">
        <f>IF('📋 سجل الأصول'!C235="","",IFERROR(MAX(0,MIN(('📋 سجل الأصول'!H235-IF('📋 سجل الأصول'!I235="",0,'📋 سجل الأصول'!I235)),('📋 سجل الأصول'!H235-IF('📋 سجل الأصول'!I235="",0,'📋 سجل الأصول'!I235))*'📋 سجل الأصول'!J235/365*MAX(0,MIN(EOMONTH(DATE(2026,3,1),0),IF('📋 سجل الأصول'!M235="",DATE(9999,12,31),'📋 سجل الأصول'!M235))-'📋 سجل الأصول'!G235+1))-MIN(('📋 سجل الأصول'!H235-IF('📋 سجل الأصول'!I235="",0,'📋 سجل الأصول'!I235)),('📋 سجل الأصول'!H235-IF('📋 سجل الأصول'!I235="",0,'📋 سجل الأصول'!I235))*'📋 سجل الأصول'!J235/365*MAX(0,MIN(EOMONTH(DATE(2026,3,1),-1),IF('📋 سجل الأصول'!M235="",DATE(9999,12,31),'📋 سجل الأصول'!M235))-'📋 سجل الأصول'!G235+1))),0))</f>
        <v/>
      </c>
      <c r="J235" s="25" t="str">
        <f>IF('📋 سجل الأصول'!C235="","",IFERROR(MAX(0,MIN(('📋 سجل الأصول'!H235-IF('📋 سجل الأصول'!I235="",0,'📋 سجل الأصول'!I235)),('📋 سجل الأصول'!H235-IF('📋 سجل الأصول'!I235="",0,'📋 سجل الأصول'!I235))*'📋 سجل الأصول'!J235/365*MAX(0,MIN(EOMONTH(DATE(2026,4,1),0),IF('📋 سجل الأصول'!M235="",DATE(9999,12,31),'📋 سجل الأصول'!M235))-'📋 سجل الأصول'!G235+1))-MIN(('📋 سجل الأصول'!H235-IF('📋 سجل الأصول'!I235="",0,'📋 سجل الأصول'!I235)),('📋 سجل الأصول'!H235-IF('📋 سجل الأصول'!I235="",0,'📋 سجل الأصول'!I235))*'📋 سجل الأصول'!J235/365*MAX(0,MIN(EOMONTH(DATE(2026,4,1),-1),IF('📋 سجل الأصول'!M235="",DATE(9999,12,31),'📋 سجل الأصول'!M235))-'📋 سجل الأصول'!G235+1))),0))</f>
        <v/>
      </c>
      <c r="K235" s="25" t="str">
        <f>IF('📋 سجل الأصول'!C235="","",IFERROR(MAX(0,MIN(('📋 سجل الأصول'!H235-IF('📋 سجل الأصول'!I235="",0,'📋 سجل الأصول'!I235)),('📋 سجل الأصول'!H235-IF('📋 سجل الأصول'!I235="",0,'📋 سجل الأصول'!I235))*'📋 سجل الأصول'!J235/365*MAX(0,MIN(EOMONTH(DATE(2026,5,1),0),IF('📋 سجل الأصول'!M235="",DATE(9999,12,31),'📋 سجل الأصول'!M235))-'📋 سجل الأصول'!G235+1))-MIN(('📋 سجل الأصول'!H235-IF('📋 سجل الأصول'!I235="",0,'📋 سجل الأصول'!I235)),('📋 سجل الأصول'!H235-IF('📋 سجل الأصول'!I235="",0,'📋 سجل الأصول'!I235))*'📋 سجل الأصول'!J235/365*MAX(0,MIN(EOMONTH(DATE(2026,5,1),-1),IF('📋 سجل الأصول'!M235="",DATE(9999,12,31),'📋 سجل الأصول'!M235))-'📋 سجل الأصول'!G235+1))),0))</f>
        <v/>
      </c>
      <c r="L235" s="25" t="str">
        <f>IF('📋 سجل الأصول'!C235="","",IFERROR(MAX(0,MIN(('📋 سجل الأصول'!H235-IF('📋 سجل الأصول'!I235="",0,'📋 سجل الأصول'!I235)),('📋 سجل الأصول'!H235-IF('📋 سجل الأصول'!I235="",0,'📋 سجل الأصول'!I235))*'📋 سجل الأصول'!J235/365*MAX(0,MIN(EOMONTH(DATE(2026,6,1),0),IF('📋 سجل الأصول'!M235="",DATE(9999,12,31),'📋 سجل الأصول'!M235))-'📋 سجل الأصول'!G235+1))-MIN(('📋 سجل الأصول'!H235-IF('📋 سجل الأصول'!I235="",0,'📋 سجل الأصول'!I235)),('📋 سجل الأصول'!H235-IF('📋 سجل الأصول'!I235="",0,'📋 سجل الأصول'!I235))*'📋 سجل الأصول'!J235/365*MAX(0,MIN(EOMONTH(DATE(2026,6,1),-1),IF('📋 سجل الأصول'!M235="",DATE(9999,12,31),'📋 سجل الأصول'!M235))-'📋 سجل الأصول'!G235+1))),0))</f>
        <v/>
      </c>
      <c r="M235" s="25" t="str">
        <f>IF('📋 سجل الأصول'!C235="","",IFERROR(MAX(0,MIN(('📋 سجل الأصول'!H235-IF('📋 سجل الأصول'!I235="",0,'📋 سجل الأصول'!I235)),('📋 سجل الأصول'!H235-IF('📋 سجل الأصول'!I235="",0,'📋 سجل الأصول'!I235))*'📋 سجل الأصول'!J235/365*MAX(0,MIN(EOMONTH(DATE(2026,7,1),0),IF('📋 سجل الأصول'!M235="",DATE(9999,12,31),'📋 سجل الأصول'!M235))-'📋 سجل الأصول'!G235+1))-MIN(('📋 سجل الأصول'!H235-IF('📋 سجل الأصول'!I235="",0,'📋 سجل الأصول'!I235)),('📋 سجل الأصول'!H235-IF('📋 سجل الأصول'!I235="",0,'📋 سجل الأصول'!I235))*'📋 سجل الأصول'!J235/365*MAX(0,MIN(EOMONTH(DATE(2026,7,1),-1),IF('📋 سجل الأصول'!M235="",DATE(9999,12,31),'📋 سجل الأصول'!M235))-'📋 سجل الأصول'!G235+1))),0))</f>
        <v/>
      </c>
      <c r="N235" s="25" t="str">
        <f>IF('📋 سجل الأصول'!C235="","",IFERROR(MAX(0,MIN(('📋 سجل الأصول'!H235-IF('📋 سجل الأصول'!I235="",0,'📋 سجل الأصول'!I235)),('📋 سجل الأصول'!H235-IF('📋 سجل الأصول'!I235="",0,'📋 سجل الأصول'!I235))*'📋 سجل الأصول'!J235/365*MAX(0,MIN(EOMONTH(DATE(2026,8,1),0),IF('📋 سجل الأصول'!M235="",DATE(9999,12,31),'📋 سجل الأصول'!M235))-'📋 سجل الأصول'!G235+1))-MIN(('📋 سجل الأصول'!H235-IF('📋 سجل الأصول'!I235="",0,'📋 سجل الأصول'!I235)),('📋 سجل الأصول'!H235-IF('📋 سجل الأصول'!I235="",0,'📋 سجل الأصول'!I235))*'📋 سجل الأصول'!J235/365*MAX(0,MIN(EOMONTH(DATE(2026,8,1),-1),IF('📋 سجل الأصول'!M235="",DATE(9999,12,31),'📋 سجل الأصول'!M235))-'📋 سجل الأصول'!G235+1))),0))</f>
        <v/>
      </c>
      <c r="O235" s="25" t="str">
        <f>IF('📋 سجل الأصول'!C235="","",IFERROR(MAX(0,MIN(('📋 سجل الأصول'!H235-IF('📋 سجل الأصول'!I235="",0,'📋 سجل الأصول'!I235)),('📋 سجل الأصول'!H235-IF('📋 سجل الأصول'!I235="",0,'📋 سجل الأصول'!I235))*'📋 سجل الأصول'!J235/365*MAX(0,MIN(EOMONTH(DATE(2026,9,1),0),IF('📋 سجل الأصول'!M235="",DATE(9999,12,31),'📋 سجل الأصول'!M235))-'📋 سجل الأصول'!G235+1))-MIN(('📋 سجل الأصول'!H235-IF('📋 سجل الأصول'!I235="",0,'📋 سجل الأصول'!I235)),('📋 سجل الأصول'!H235-IF('📋 سجل الأصول'!I235="",0,'📋 سجل الأصول'!I235))*'📋 سجل الأصول'!J235/365*MAX(0,MIN(EOMONTH(DATE(2026,9,1),-1),IF('📋 سجل الأصول'!M235="",DATE(9999,12,31),'📋 سجل الأصول'!M235))-'📋 سجل الأصول'!G235+1))),0))</f>
        <v/>
      </c>
      <c r="P235" s="25" t="str">
        <f>IF('📋 سجل الأصول'!C235="","",IFERROR(MAX(0,MIN(('📋 سجل الأصول'!H235-IF('📋 سجل الأصول'!I235="",0,'📋 سجل الأصول'!I235)),('📋 سجل الأصول'!H235-IF('📋 سجل الأصول'!I235="",0,'📋 سجل الأصول'!I235))*'📋 سجل الأصول'!J235/365*MAX(0,MIN(EOMONTH(DATE(2026,10,1),0),IF('📋 سجل الأصول'!M235="",DATE(9999,12,31),'📋 سجل الأصول'!M235))-'📋 سجل الأصول'!G235+1))-MIN(('📋 سجل الأصول'!H235-IF('📋 سجل الأصول'!I235="",0,'📋 سجل الأصول'!I235)),('📋 سجل الأصول'!H235-IF('📋 سجل الأصول'!I235="",0,'📋 سجل الأصول'!I235))*'📋 سجل الأصول'!J235/365*MAX(0,MIN(EOMONTH(DATE(2026,10,1),-1),IF('📋 سجل الأصول'!M235="",DATE(9999,12,31),'📋 سجل الأصول'!M235))-'📋 سجل الأصول'!G235+1))),0))</f>
        <v/>
      </c>
      <c r="Q235" s="25" t="str">
        <f>IF('📋 سجل الأصول'!C235="","",IFERROR(MAX(0,MIN(('📋 سجل الأصول'!H235-IF('📋 سجل الأصول'!I235="",0,'📋 سجل الأصول'!I235)),('📋 سجل الأصول'!H235-IF('📋 سجل الأصول'!I235="",0,'📋 سجل الأصول'!I235))*'📋 سجل الأصول'!J235/365*MAX(0,MIN(EOMONTH(DATE(2026,11,1),0),IF('📋 سجل الأصول'!M235="",DATE(9999,12,31),'📋 سجل الأصول'!M235))-'📋 سجل الأصول'!G235+1))-MIN(('📋 سجل الأصول'!H235-IF('📋 سجل الأصول'!I235="",0,'📋 سجل الأصول'!I235)),('📋 سجل الأصول'!H235-IF('📋 سجل الأصول'!I235="",0,'📋 سجل الأصول'!I235))*'📋 سجل الأصول'!J235/365*MAX(0,MIN(EOMONTH(DATE(2026,11,1),-1),IF('📋 سجل الأصول'!M235="",DATE(9999,12,31),'📋 سجل الأصول'!M235))-'📋 سجل الأصول'!G235+1))),0))</f>
        <v/>
      </c>
      <c r="R235" s="25" t="str">
        <f>IF('📋 سجل الأصول'!C235="","",IFERROR(MAX(0,MIN(('📋 سجل الأصول'!H235-IF('📋 سجل الأصول'!I235="",0,'📋 سجل الأصول'!I235)),('📋 سجل الأصول'!H235-IF('📋 سجل الأصول'!I235="",0,'📋 سجل الأصول'!I235))*'📋 سجل الأصول'!J235/365*MAX(0,MIN(EOMONTH(DATE(2026,12,1),0),IF('📋 سجل الأصول'!M235="",DATE(9999,12,31),'📋 سجل الأصول'!M235))-'📋 سجل الأصول'!G235+1))-MIN(('📋 سجل الأصول'!H235-IF('📋 سجل الأصول'!I235="",0,'📋 سجل الأصول'!I235)),('📋 سجل الأصول'!H235-IF('📋 سجل الأصول'!I235="",0,'📋 سجل الأصول'!I235))*'📋 سجل الأصول'!J235/365*MAX(0,MIN(EOMONTH(DATE(2026,12,1),-1),IF('📋 سجل الأصول'!M235="",DATE(9999,12,31),'📋 سجل الأصول'!M235))-'📋 سجل الأصول'!G235+1))),0))</f>
        <v/>
      </c>
    </row>
    <row r="236" spans="1:18" ht="24.75" customHeight="1" x14ac:dyDescent="0.25">
      <c r="A236" s="26" t="str">
        <f>IF('📋 سجل الأصول'!C236="","",'📋 سجل الأصول'!A236)</f>
        <v/>
      </c>
      <c r="B236" s="26" t="str">
        <f>IF('📋 سجل الأصول'!C236="","",'📋 سجل الأصول'!B236)</f>
        <v/>
      </c>
      <c r="C236" s="38" t="str">
        <f>IF('📋 سجل الأصول'!C236="","",'📋 سجل الأصول'!C236)</f>
        <v/>
      </c>
      <c r="D236" s="26" t="str">
        <f>IF('📋 سجل الأصول'!C236="","",'📋 سجل الأصول'!E236)</f>
        <v/>
      </c>
      <c r="E236" s="39" t="str">
        <f>IF('📋 سجل الأصول'!C236="","",'📋 سجل الأصول'!G236)</f>
        <v/>
      </c>
      <c r="F236" s="33" t="str">
        <f>IF('📋 سجل الأصول'!C236="","",'📋 سجل الأصول'!H236)</f>
        <v/>
      </c>
      <c r="G236" s="33" t="str">
        <f>IF('📋 سجل الأصول'!C236="","",IFERROR(MAX(0,MIN(('📋 سجل الأصول'!H236-IF('📋 سجل الأصول'!I236="",0,'📋 سجل الأصول'!I236)),('📋 سجل الأصول'!H236-IF('📋 سجل الأصول'!I236="",0,'📋 سجل الأصول'!I236))*'📋 سجل الأصول'!J236/365*MAX(0,MIN(EOMONTH(DATE(2026,1,1),0),IF('📋 سجل الأصول'!M236="",DATE(9999,12,31),'📋 سجل الأصول'!M236))-'📋 سجل الأصول'!G236+1))-MIN(('📋 سجل الأصول'!H236-IF('📋 سجل الأصول'!I236="",0,'📋 سجل الأصول'!I236)),('📋 سجل الأصول'!H236-IF('📋 سجل الأصول'!I236="",0,'📋 سجل الأصول'!I236))*'📋 سجل الأصول'!J236/365*MAX(0,MIN(EOMONTH(DATE(2026,1,1),-1),IF('📋 سجل الأصول'!M236="",DATE(9999,12,31),'📋 سجل الأصول'!M236))-'📋 سجل الأصول'!G236+1))),0))</f>
        <v/>
      </c>
      <c r="H236" s="33" t="str">
        <f>IF('📋 سجل الأصول'!C236="","",IFERROR(MAX(0,MIN(('📋 سجل الأصول'!H236-IF('📋 سجل الأصول'!I236="",0,'📋 سجل الأصول'!I236)),('📋 سجل الأصول'!H236-IF('📋 سجل الأصول'!I236="",0,'📋 سجل الأصول'!I236))*'📋 سجل الأصول'!J236/365*MAX(0,MIN(EOMONTH(DATE(2026,2,1),0),IF('📋 سجل الأصول'!M236="",DATE(9999,12,31),'📋 سجل الأصول'!M236))-'📋 سجل الأصول'!G236+1))-MIN(('📋 سجل الأصول'!H236-IF('📋 سجل الأصول'!I236="",0,'📋 سجل الأصول'!I236)),('📋 سجل الأصول'!H236-IF('📋 سجل الأصول'!I236="",0,'📋 سجل الأصول'!I236))*'📋 سجل الأصول'!J236/365*MAX(0,MIN(EOMONTH(DATE(2026,2,1),-1),IF('📋 سجل الأصول'!M236="",DATE(9999,12,31),'📋 سجل الأصول'!M236))-'📋 سجل الأصول'!G236+1))),0))</f>
        <v/>
      </c>
      <c r="I236" s="33" t="str">
        <f>IF('📋 سجل الأصول'!C236="","",IFERROR(MAX(0,MIN(('📋 سجل الأصول'!H236-IF('📋 سجل الأصول'!I236="",0,'📋 سجل الأصول'!I236)),('📋 سجل الأصول'!H236-IF('📋 سجل الأصول'!I236="",0,'📋 سجل الأصول'!I236))*'📋 سجل الأصول'!J236/365*MAX(0,MIN(EOMONTH(DATE(2026,3,1),0),IF('📋 سجل الأصول'!M236="",DATE(9999,12,31),'📋 سجل الأصول'!M236))-'📋 سجل الأصول'!G236+1))-MIN(('📋 سجل الأصول'!H236-IF('📋 سجل الأصول'!I236="",0,'📋 سجل الأصول'!I236)),('📋 سجل الأصول'!H236-IF('📋 سجل الأصول'!I236="",0,'📋 سجل الأصول'!I236))*'📋 سجل الأصول'!J236/365*MAX(0,MIN(EOMONTH(DATE(2026,3,1),-1),IF('📋 سجل الأصول'!M236="",DATE(9999,12,31),'📋 سجل الأصول'!M236))-'📋 سجل الأصول'!G236+1))),0))</f>
        <v/>
      </c>
      <c r="J236" s="33" t="str">
        <f>IF('📋 سجل الأصول'!C236="","",IFERROR(MAX(0,MIN(('📋 سجل الأصول'!H236-IF('📋 سجل الأصول'!I236="",0,'📋 سجل الأصول'!I236)),('📋 سجل الأصول'!H236-IF('📋 سجل الأصول'!I236="",0,'📋 سجل الأصول'!I236))*'📋 سجل الأصول'!J236/365*MAX(0,MIN(EOMONTH(DATE(2026,4,1),0),IF('📋 سجل الأصول'!M236="",DATE(9999,12,31),'📋 سجل الأصول'!M236))-'📋 سجل الأصول'!G236+1))-MIN(('📋 سجل الأصول'!H236-IF('📋 سجل الأصول'!I236="",0,'📋 سجل الأصول'!I236)),('📋 سجل الأصول'!H236-IF('📋 سجل الأصول'!I236="",0,'📋 سجل الأصول'!I236))*'📋 سجل الأصول'!J236/365*MAX(0,MIN(EOMONTH(DATE(2026,4,1),-1),IF('📋 سجل الأصول'!M236="",DATE(9999,12,31),'📋 سجل الأصول'!M236))-'📋 سجل الأصول'!G236+1))),0))</f>
        <v/>
      </c>
      <c r="K236" s="33" t="str">
        <f>IF('📋 سجل الأصول'!C236="","",IFERROR(MAX(0,MIN(('📋 سجل الأصول'!H236-IF('📋 سجل الأصول'!I236="",0,'📋 سجل الأصول'!I236)),('📋 سجل الأصول'!H236-IF('📋 سجل الأصول'!I236="",0,'📋 سجل الأصول'!I236))*'📋 سجل الأصول'!J236/365*MAX(0,MIN(EOMONTH(DATE(2026,5,1),0),IF('📋 سجل الأصول'!M236="",DATE(9999,12,31),'📋 سجل الأصول'!M236))-'📋 سجل الأصول'!G236+1))-MIN(('📋 سجل الأصول'!H236-IF('📋 سجل الأصول'!I236="",0,'📋 سجل الأصول'!I236)),('📋 سجل الأصول'!H236-IF('📋 سجل الأصول'!I236="",0,'📋 سجل الأصول'!I236))*'📋 سجل الأصول'!J236/365*MAX(0,MIN(EOMONTH(DATE(2026,5,1),-1),IF('📋 سجل الأصول'!M236="",DATE(9999,12,31),'📋 سجل الأصول'!M236))-'📋 سجل الأصول'!G236+1))),0))</f>
        <v/>
      </c>
      <c r="L236" s="33" t="str">
        <f>IF('📋 سجل الأصول'!C236="","",IFERROR(MAX(0,MIN(('📋 سجل الأصول'!H236-IF('📋 سجل الأصول'!I236="",0,'📋 سجل الأصول'!I236)),('📋 سجل الأصول'!H236-IF('📋 سجل الأصول'!I236="",0,'📋 سجل الأصول'!I236))*'📋 سجل الأصول'!J236/365*MAX(0,MIN(EOMONTH(DATE(2026,6,1),0),IF('📋 سجل الأصول'!M236="",DATE(9999,12,31),'📋 سجل الأصول'!M236))-'📋 سجل الأصول'!G236+1))-MIN(('📋 سجل الأصول'!H236-IF('📋 سجل الأصول'!I236="",0,'📋 سجل الأصول'!I236)),('📋 سجل الأصول'!H236-IF('📋 سجل الأصول'!I236="",0,'📋 سجل الأصول'!I236))*'📋 سجل الأصول'!J236/365*MAX(0,MIN(EOMONTH(DATE(2026,6,1),-1),IF('📋 سجل الأصول'!M236="",DATE(9999,12,31),'📋 سجل الأصول'!M236))-'📋 سجل الأصول'!G236+1))),0))</f>
        <v/>
      </c>
      <c r="M236" s="33" t="str">
        <f>IF('📋 سجل الأصول'!C236="","",IFERROR(MAX(0,MIN(('📋 سجل الأصول'!H236-IF('📋 سجل الأصول'!I236="",0,'📋 سجل الأصول'!I236)),('📋 سجل الأصول'!H236-IF('📋 سجل الأصول'!I236="",0,'📋 سجل الأصول'!I236))*'📋 سجل الأصول'!J236/365*MAX(0,MIN(EOMONTH(DATE(2026,7,1),0),IF('📋 سجل الأصول'!M236="",DATE(9999,12,31),'📋 سجل الأصول'!M236))-'📋 سجل الأصول'!G236+1))-MIN(('📋 سجل الأصول'!H236-IF('📋 سجل الأصول'!I236="",0,'📋 سجل الأصول'!I236)),('📋 سجل الأصول'!H236-IF('📋 سجل الأصول'!I236="",0,'📋 سجل الأصول'!I236))*'📋 سجل الأصول'!J236/365*MAX(0,MIN(EOMONTH(DATE(2026,7,1),-1),IF('📋 سجل الأصول'!M236="",DATE(9999,12,31),'📋 سجل الأصول'!M236))-'📋 سجل الأصول'!G236+1))),0))</f>
        <v/>
      </c>
      <c r="N236" s="33" t="str">
        <f>IF('📋 سجل الأصول'!C236="","",IFERROR(MAX(0,MIN(('📋 سجل الأصول'!H236-IF('📋 سجل الأصول'!I236="",0,'📋 سجل الأصول'!I236)),('📋 سجل الأصول'!H236-IF('📋 سجل الأصول'!I236="",0,'📋 سجل الأصول'!I236))*'📋 سجل الأصول'!J236/365*MAX(0,MIN(EOMONTH(DATE(2026,8,1),0),IF('📋 سجل الأصول'!M236="",DATE(9999,12,31),'📋 سجل الأصول'!M236))-'📋 سجل الأصول'!G236+1))-MIN(('📋 سجل الأصول'!H236-IF('📋 سجل الأصول'!I236="",0,'📋 سجل الأصول'!I236)),('📋 سجل الأصول'!H236-IF('📋 سجل الأصول'!I236="",0,'📋 سجل الأصول'!I236))*'📋 سجل الأصول'!J236/365*MAX(0,MIN(EOMONTH(DATE(2026,8,1),-1),IF('📋 سجل الأصول'!M236="",DATE(9999,12,31),'📋 سجل الأصول'!M236))-'📋 سجل الأصول'!G236+1))),0))</f>
        <v/>
      </c>
      <c r="O236" s="33" t="str">
        <f>IF('📋 سجل الأصول'!C236="","",IFERROR(MAX(0,MIN(('📋 سجل الأصول'!H236-IF('📋 سجل الأصول'!I236="",0,'📋 سجل الأصول'!I236)),('📋 سجل الأصول'!H236-IF('📋 سجل الأصول'!I236="",0,'📋 سجل الأصول'!I236))*'📋 سجل الأصول'!J236/365*MAX(0,MIN(EOMONTH(DATE(2026,9,1),0),IF('📋 سجل الأصول'!M236="",DATE(9999,12,31),'📋 سجل الأصول'!M236))-'📋 سجل الأصول'!G236+1))-MIN(('📋 سجل الأصول'!H236-IF('📋 سجل الأصول'!I236="",0,'📋 سجل الأصول'!I236)),('📋 سجل الأصول'!H236-IF('📋 سجل الأصول'!I236="",0,'📋 سجل الأصول'!I236))*'📋 سجل الأصول'!J236/365*MAX(0,MIN(EOMONTH(DATE(2026,9,1),-1),IF('📋 سجل الأصول'!M236="",DATE(9999,12,31),'📋 سجل الأصول'!M236))-'📋 سجل الأصول'!G236+1))),0))</f>
        <v/>
      </c>
      <c r="P236" s="33" t="str">
        <f>IF('📋 سجل الأصول'!C236="","",IFERROR(MAX(0,MIN(('📋 سجل الأصول'!H236-IF('📋 سجل الأصول'!I236="",0,'📋 سجل الأصول'!I236)),('📋 سجل الأصول'!H236-IF('📋 سجل الأصول'!I236="",0,'📋 سجل الأصول'!I236))*'📋 سجل الأصول'!J236/365*MAX(0,MIN(EOMONTH(DATE(2026,10,1),0),IF('📋 سجل الأصول'!M236="",DATE(9999,12,31),'📋 سجل الأصول'!M236))-'📋 سجل الأصول'!G236+1))-MIN(('📋 سجل الأصول'!H236-IF('📋 سجل الأصول'!I236="",0,'📋 سجل الأصول'!I236)),('📋 سجل الأصول'!H236-IF('📋 سجل الأصول'!I236="",0,'📋 سجل الأصول'!I236))*'📋 سجل الأصول'!J236/365*MAX(0,MIN(EOMONTH(DATE(2026,10,1),-1),IF('📋 سجل الأصول'!M236="",DATE(9999,12,31),'📋 سجل الأصول'!M236))-'📋 سجل الأصول'!G236+1))),0))</f>
        <v/>
      </c>
      <c r="Q236" s="33" t="str">
        <f>IF('📋 سجل الأصول'!C236="","",IFERROR(MAX(0,MIN(('📋 سجل الأصول'!H236-IF('📋 سجل الأصول'!I236="",0,'📋 سجل الأصول'!I236)),('📋 سجل الأصول'!H236-IF('📋 سجل الأصول'!I236="",0,'📋 سجل الأصول'!I236))*'📋 سجل الأصول'!J236/365*MAX(0,MIN(EOMONTH(DATE(2026,11,1),0),IF('📋 سجل الأصول'!M236="",DATE(9999,12,31),'📋 سجل الأصول'!M236))-'📋 سجل الأصول'!G236+1))-MIN(('📋 سجل الأصول'!H236-IF('📋 سجل الأصول'!I236="",0,'📋 سجل الأصول'!I236)),('📋 سجل الأصول'!H236-IF('📋 سجل الأصول'!I236="",0,'📋 سجل الأصول'!I236))*'📋 سجل الأصول'!J236/365*MAX(0,MIN(EOMONTH(DATE(2026,11,1),-1),IF('📋 سجل الأصول'!M236="",DATE(9999,12,31),'📋 سجل الأصول'!M236))-'📋 سجل الأصول'!G236+1))),0))</f>
        <v/>
      </c>
      <c r="R236" s="33" t="str">
        <f>IF('📋 سجل الأصول'!C236="","",IFERROR(MAX(0,MIN(('📋 سجل الأصول'!H236-IF('📋 سجل الأصول'!I236="",0,'📋 سجل الأصول'!I236)),('📋 سجل الأصول'!H236-IF('📋 سجل الأصول'!I236="",0,'📋 سجل الأصول'!I236))*'📋 سجل الأصول'!J236/365*MAX(0,MIN(EOMONTH(DATE(2026,12,1),0),IF('📋 سجل الأصول'!M236="",DATE(9999,12,31),'📋 سجل الأصول'!M236))-'📋 سجل الأصول'!G236+1))-MIN(('📋 سجل الأصول'!H236-IF('📋 سجل الأصول'!I236="",0,'📋 سجل الأصول'!I236)),('📋 سجل الأصول'!H236-IF('📋 سجل الأصول'!I236="",0,'📋 سجل الأصول'!I236))*'📋 سجل الأصول'!J236/365*MAX(0,MIN(EOMONTH(DATE(2026,12,1),-1),IF('📋 سجل الأصول'!M236="",DATE(9999,12,31),'📋 سجل الأصول'!M236))-'📋 سجل الأصول'!G236+1))),0))</f>
        <v/>
      </c>
    </row>
    <row r="237" spans="1:18" ht="24.75" customHeight="1" x14ac:dyDescent="0.25">
      <c r="A237" s="18" t="str">
        <f>IF('📋 سجل الأصول'!C237="","",'📋 سجل الأصول'!A237)</f>
        <v/>
      </c>
      <c r="B237" s="18" t="str">
        <f>IF('📋 سجل الأصول'!C237="","",'📋 سجل الأصول'!B237)</f>
        <v/>
      </c>
      <c r="C237" s="36" t="str">
        <f>IF('📋 سجل الأصول'!C237="","",'📋 سجل الأصول'!C237)</f>
        <v/>
      </c>
      <c r="D237" s="18" t="str">
        <f>IF('📋 سجل الأصول'!C237="","",'📋 سجل الأصول'!E237)</f>
        <v/>
      </c>
      <c r="E237" s="37" t="str">
        <f>IF('📋 سجل الأصول'!C237="","",'📋 سجل الأصول'!G237)</f>
        <v/>
      </c>
      <c r="F237" s="25" t="str">
        <f>IF('📋 سجل الأصول'!C237="","",'📋 سجل الأصول'!H237)</f>
        <v/>
      </c>
      <c r="G237" s="25" t="str">
        <f>IF('📋 سجل الأصول'!C237="","",IFERROR(MAX(0,MIN(('📋 سجل الأصول'!H237-IF('📋 سجل الأصول'!I237="",0,'📋 سجل الأصول'!I237)),('📋 سجل الأصول'!H237-IF('📋 سجل الأصول'!I237="",0,'📋 سجل الأصول'!I237))*'📋 سجل الأصول'!J237/365*MAX(0,MIN(EOMONTH(DATE(2026,1,1),0),IF('📋 سجل الأصول'!M237="",DATE(9999,12,31),'📋 سجل الأصول'!M237))-'📋 سجل الأصول'!G237+1))-MIN(('📋 سجل الأصول'!H237-IF('📋 سجل الأصول'!I237="",0,'📋 سجل الأصول'!I237)),('📋 سجل الأصول'!H237-IF('📋 سجل الأصول'!I237="",0,'📋 سجل الأصول'!I237))*'📋 سجل الأصول'!J237/365*MAX(0,MIN(EOMONTH(DATE(2026,1,1),-1),IF('📋 سجل الأصول'!M237="",DATE(9999,12,31),'📋 سجل الأصول'!M237))-'📋 سجل الأصول'!G237+1))),0))</f>
        <v/>
      </c>
      <c r="H237" s="25" t="str">
        <f>IF('📋 سجل الأصول'!C237="","",IFERROR(MAX(0,MIN(('📋 سجل الأصول'!H237-IF('📋 سجل الأصول'!I237="",0,'📋 سجل الأصول'!I237)),('📋 سجل الأصول'!H237-IF('📋 سجل الأصول'!I237="",0,'📋 سجل الأصول'!I237))*'📋 سجل الأصول'!J237/365*MAX(0,MIN(EOMONTH(DATE(2026,2,1),0),IF('📋 سجل الأصول'!M237="",DATE(9999,12,31),'📋 سجل الأصول'!M237))-'📋 سجل الأصول'!G237+1))-MIN(('📋 سجل الأصول'!H237-IF('📋 سجل الأصول'!I237="",0,'📋 سجل الأصول'!I237)),('📋 سجل الأصول'!H237-IF('📋 سجل الأصول'!I237="",0,'📋 سجل الأصول'!I237))*'📋 سجل الأصول'!J237/365*MAX(0,MIN(EOMONTH(DATE(2026,2,1),-1),IF('📋 سجل الأصول'!M237="",DATE(9999,12,31),'📋 سجل الأصول'!M237))-'📋 سجل الأصول'!G237+1))),0))</f>
        <v/>
      </c>
      <c r="I237" s="25" t="str">
        <f>IF('📋 سجل الأصول'!C237="","",IFERROR(MAX(0,MIN(('📋 سجل الأصول'!H237-IF('📋 سجل الأصول'!I237="",0,'📋 سجل الأصول'!I237)),('📋 سجل الأصول'!H237-IF('📋 سجل الأصول'!I237="",0,'📋 سجل الأصول'!I237))*'📋 سجل الأصول'!J237/365*MAX(0,MIN(EOMONTH(DATE(2026,3,1),0),IF('📋 سجل الأصول'!M237="",DATE(9999,12,31),'📋 سجل الأصول'!M237))-'📋 سجل الأصول'!G237+1))-MIN(('📋 سجل الأصول'!H237-IF('📋 سجل الأصول'!I237="",0,'📋 سجل الأصول'!I237)),('📋 سجل الأصول'!H237-IF('📋 سجل الأصول'!I237="",0,'📋 سجل الأصول'!I237))*'📋 سجل الأصول'!J237/365*MAX(0,MIN(EOMONTH(DATE(2026,3,1),-1),IF('📋 سجل الأصول'!M237="",DATE(9999,12,31),'📋 سجل الأصول'!M237))-'📋 سجل الأصول'!G237+1))),0))</f>
        <v/>
      </c>
      <c r="J237" s="25" t="str">
        <f>IF('📋 سجل الأصول'!C237="","",IFERROR(MAX(0,MIN(('📋 سجل الأصول'!H237-IF('📋 سجل الأصول'!I237="",0,'📋 سجل الأصول'!I237)),('📋 سجل الأصول'!H237-IF('📋 سجل الأصول'!I237="",0,'📋 سجل الأصول'!I237))*'📋 سجل الأصول'!J237/365*MAX(0,MIN(EOMONTH(DATE(2026,4,1),0),IF('📋 سجل الأصول'!M237="",DATE(9999,12,31),'📋 سجل الأصول'!M237))-'📋 سجل الأصول'!G237+1))-MIN(('📋 سجل الأصول'!H237-IF('📋 سجل الأصول'!I237="",0,'📋 سجل الأصول'!I237)),('📋 سجل الأصول'!H237-IF('📋 سجل الأصول'!I237="",0,'📋 سجل الأصول'!I237))*'📋 سجل الأصول'!J237/365*MAX(0,MIN(EOMONTH(DATE(2026,4,1),-1),IF('📋 سجل الأصول'!M237="",DATE(9999,12,31),'📋 سجل الأصول'!M237))-'📋 سجل الأصول'!G237+1))),0))</f>
        <v/>
      </c>
      <c r="K237" s="25" t="str">
        <f>IF('📋 سجل الأصول'!C237="","",IFERROR(MAX(0,MIN(('📋 سجل الأصول'!H237-IF('📋 سجل الأصول'!I237="",0,'📋 سجل الأصول'!I237)),('📋 سجل الأصول'!H237-IF('📋 سجل الأصول'!I237="",0,'📋 سجل الأصول'!I237))*'📋 سجل الأصول'!J237/365*MAX(0,MIN(EOMONTH(DATE(2026,5,1),0),IF('📋 سجل الأصول'!M237="",DATE(9999,12,31),'📋 سجل الأصول'!M237))-'📋 سجل الأصول'!G237+1))-MIN(('📋 سجل الأصول'!H237-IF('📋 سجل الأصول'!I237="",0,'📋 سجل الأصول'!I237)),('📋 سجل الأصول'!H237-IF('📋 سجل الأصول'!I237="",0,'📋 سجل الأصول'!I237))*'📋 سجل الأصول'!J237/365*MAX(0,MIN(EOMONTH(DATE(2026,5,1),-1),IF('📋 سجل الأصول'!M237="",DATE(9999,12,31),'📋 سجل الأصول'!M237))-'📋 سجل الأصول'!G237+1))),0))</f>
        <v/>
      </c>
      <c r="L237" s="25" t="str">
        <f>IF('📋 سجل الأصول'!C237="","",IFERROR(MAX(0,MIN(('📋 سجل الأصول'!H237-IF('📋 سجل الأصول'!I237="",0,'📋 سجل الأصول'!I237)),('📋 سجل الأصول'!H237-IF('📋 سجل الأصول'!I237="",0,'📋 سجل الأصول'!I237))*'📋 سجل الأصول'!J237/365*MAX(0,MIN(EOMONTH(DATE(2026,6,1),0),IF('📋 سجل الأصول'!M237="",DATE(9999,12,31),'📋 سجل الأصول'!M237))-'📋 سجل الأصول'!G237+1))-MIN(('📋 سجل الأصول'!H237-IF('📋 سجل الأصول'!I237="",0,'📋 سجل الأصول'!I237)),('📋 سجل الأصول'!H237-IF('📋 سجل الأصول'!I237="",0,'📋 سجل الأصول'!I237))*'📋 سجل الأصول'!J237/365*MAX(0,MIN(EOMONTH(DATE(2026,6,1),-1),IF('📋 سجل الأصول'!M237="",DATE(9999,12,31),'📋 سجل الأصول'!M237))-'📋 سجل الأصول'!G237+1))),0))</f>
        <v/>
      </c>
      <c r="M237" s="25" t="str">
        <f>IF('📋 سجل الأصول'!C237="","",IFERROR(MAX(0,MIN(('📋 سجل الأصول'!H237-IF('📋 سجل الأصول'!I237="",0,'📋 سجل الأصول'!I237)),('📋 سجل الأصول'!H237-IF('📋 سجل الأصول'!I237="",0,'📋 سجل الأصول'!I237))*'📋 سجل الأصول'!J237/365*MAX(0,MIN(EOMONTH(DATE(2026,7,1),0),IF('📋 سجل الأصول'!M237="",DATE(9999,12,31),'📋 سجل الأصول'!M237))-'📋 سجل الأصول'!G237+1))-MIN(('📋 سجل الأصول'!H237-IF('📋 سجل الأصول'!I237="",0,'📋 سجل الأصول'!I237)),('📋 سجل الأصول'!H237-IF('📋 سجل الأصول'!I237="",0,'📋 سجل الأصول'!I237))*'📋 سجل الأصول'!J237/365*MAX(0,MIN(EOMONTH(DATE(2026,7,1),-1),IF('📋 سجل الأصول'!M237="",DATE(9999,12,31),'📋 سجل الأصول'!M237))-'📋 سجل الأصول'!G237+1))),0))</f>
        <v/>
      </c>
      <c r="N237" s="25" t="str">
        <f>IF('📋 سجل الأصول'!C237="","",IFERROR(MAX(0,MIN(('📋 سجل الأصول'!H237-IF('📋 سجل الأصول'!I237="",0,'📋 سجل الأصول'!I237)),('📋 سجل الأصول'!H237-IF('📋 سجل الأصول'!I237="",0,'📋 سجل الأصول'!I237))*'📋 سجل الأصول'!J237/365*MAX(0,MIN(EOMONTH(DATE(2026,8,1),0),IF('📋 سجل الأصول'!M237="",DATE(9999,12,31),'📋 سجل الأصول'!M237))-'📋 سجل الأصول'!G237+1))-MIN(('📋 سجل الأصول'!H237-IF('📋 سجل الأصول'!I237="",0,'📋 سجل الأصول'!I237)),('📋 سجل الأصول'!H237-IF('📋 سجل الأصول'!I237="",0,'📋 سجل الأصول'!I237))*'📋 سجل الأصول'!J237/365*MAX(0,MIN(EOMONTH(DATE(2026,8,1),-1),IF('📋 سجل الأصول'!M237="",DATE(9999,12,31),'📋 سجل الأصول'!M237))-'📋 سجل الأصول'!G237+1))),0))</f>
        <v/>
      </c>
      <c r="O237" s="25" t="str">
        <f>IF('📋 سجل الأصول'!C237="","",IFERROR(MAX(0,MIN(('📋 سجل الأصول'!H237-IF('📋 سجل الأصول'!I237="",0,'📋 سجل الأصول'!I237)),('📋 سجل الأصول'!H237-IF('📋 سجل الأصول'!I237="",0,'📋 سجل الأصول'!I237))*'📋 سجل الأصول'!J237/365*MAX(0,MIN(EOMONTH(DATE(2026,9,1),0),IF('📋 سجل الأصول'!M237="",DATE(9999,12,31),'📋 سجل الأصول'!M237))-'📋 سجل الأصول'!G237+1))-MIN(('📋 سجل الأصول'!H237-IF('📋 سجل الأصول'!I237="",0,'📋 سجل الأصول'!I237)),('📋 سجل الأصول'!H237-IF('📋 سجل الأصول'!I237="",0,'📋 سجل الأصول'!I237))*'📋 سجل الأصول'!J237/365*MAX(0,MIN(EOMONTH(DATE(2026,9,1),-1),IF('📋 سجل الأصول'!M237="",DATE(9999,12,31),'📋 سجل الأصول'!M237))-'📋 سجل الأصول'!G237+1))),0))</f>
        <v/>
      </c>
      <c r="P237" s="25" t="str">
        <f>IF('📋 سجل الأصول'!C237="","",IFERROR(MAX(0,MIN(('📋 سجل الأصول'!H237-IF('📋 سجل الأصول'!I237="",0,'📋 سجل الأصول'!I237)),('📋 سجل الأصول'!H237-IF('📋 سجل الأصول'!I237="",0,'📋 سجل الأصول'!I237))*'📋 سجل الأصول'!J237/365*MAX(0,MIN(EOMONTH(DATE(2026,10,1),0),IF('📋 سجل الأصول'!M237="",DATE(9999,12,31),'📋 سجل الأصول'!M237))-'📋 سجل الأصول'!G237+1))-MIN(('📋 سجل الأصول'!H237-IF('📋 سجل الأصول'!I237="",0,'📋 سجل الأصول'!I237)),('📋 سجل الأصول'!H237-IF('📋 سجل الأصول'!I237="",0,'📋 سجل الأصول'!I237))*'📋 سجل الأصول'!J237/365*MAX(0,MIN(EOMONTH(DATE(2026,10,1),-1),IF('📋 سجل الأصول'!M237="",DATE(9999,12,31),'📋 سجل الأصول'!M237))-'📋 سجل الأصول'!G237+1))),0))</f>
        <v/>
      </c>
      <c r="Q237" s="25" t="str">
        <f>IF('📋 سجل الأصول'!C237="","",IFERROR(MAX(0,MIN(('📋 سجل الأصول'!H237-IF('📋 سجل الأصول'!I237="",0,'📋 سجل الأصول'!I237)),('📋 سجل الأصول'!H237-IF('📋 سجل الأصول'!I237="",0,'📋 سجل الأصول'!I237))*'📋 سجل الأصول'!J237/365*MAX(0,MIN(EOMONTH(DATE(2026,11,1),0),IF('📋 سجل الأصول'!M237="",DATE(9999,12,31),'📋 سجل الأصول'!M237))-'📋 سجل الأصول'!G237+1))-MIN(('📋 سجل الأصول'!H237-IF('📋 سجل الأصول'!I237="",0,'📋 سجل الأصول'!I237)),('📋 سجل الأصول'!H237-IF('📋 سجل الأصول'!I237="",0,'📋 سجل الأصول'!I237))*'📋 سجل الأصول'!J237/365*MAX(0,MIN(EOMONTH(DATE(2026,11,1),-1),IF('📋 سجل الأصول'!M237="",DATE(9999,12,31),'📋 سجل الأصول'!M237))-'📋 سجل الأصول'!G237+1))),0))</f>
        <v/>
      </c>
      <c r="R237" s="25" t="str">
        <f>IF('📋 سجل الأصول'!C237="","",IFERROR(MAX(0,MIN(('📋 سجل الأصول'!H237-IF('📋 سجل الأصول'!I237="",0,'📋 سجل الأصول'!I237)),('📋 سجل الأصول'!H237-IF('📋 سجل الأصول'!I237="",0,'📋 سجل الأصول'!I237))*'📋 سجل الأصول'!J237/365*MAX(0,MIN(EOMONTH(DATE(2026,12,1),0),IF('📋 سجل الأصول'!M237="",DATE(9999,12,31),'📋 سجل الأصول'!M237))-'📋 سجل الأصول'!G237+1))-MIN(('📋 سجل الأصول'!H237-IF('📋 سجل الأصول'!I237="",0,'📋 سجل الأصول'!I237)),('📋 سجل الأصول'!H237-IF('📋 سجل الأصول'!I237="",0,'📋 سجل الأصول'!I237))*'📋 سجل الأصول'!J237/365*MAX(0,MIN(EOMONTH(DATE(2026,12,1),-1),IF('📋 سجل الأصول'!M237="",DATE(9999,12,31),'📋 سجل الأصول'!M237))-'📋 سجل الأصول'!G237+1))),0))</f>
        <v/>
      </c>
    </row>
    <row r="238" spans="1:18" ht="24.75" customHeight="1" x14ac:dyDescent="0.25">
      <c r="A238" s="26" t="str">
        <f>IF('📋 سجل الأصول'!C238="","",'📋 سجل الأصول'!A238)</f>
        <v/>
      </c>
      <c r="B238" s="26" t="str">
        <f>IF('📋 سجل الأصول'!C238="","",'📋 سجل الأصول'!B238)</f>
        <v/>
      </c>
      <c r="C238" s="38" t="str">
        <f>IF('📋 سجل الأصول'!C238="","",'📋 سجل الأصول'!C238)</f>
        <v/>
      </c>
      <c r="D238" s="26" t="str">
        <f>IF('📋 سجل الأصول'!C238="","",'📋 سجل الأصول'!E238)</f>
        <v/>
      </c>
      <c r="E238" s="39" t="str">
        <f>IF('📋 سجل الأصول'!C238="","",'📋 سجل الأصول'!G238)</f>
        <v/>
      </c>
      <c r="F238" s="33" t="str">
        <f>IF('📋 سجل الأصول'!C238="","",'📋 سجل الأصول'!H238)</f>
        <v/>
      </c>
      <c r="G238" s="33" t="str">
        <f>IF('📋 سجل الأصول'!C238="","",IFERROR(MAX(0,MIN(('📋 سجل الأصول'!H238-IF('📋 سجل الأصول'!I238="",0,'📋 سجل الأصول'!I238)),('📋 سجل الأصول'!H238-IF('📋 سجل الأصول'!I238="",0,'📋 سجل الأصول'!I238))*'📋 سجل الأصول'!J238/365*MAX(0,MIN(EOMONTH(DATE(2026,1,1),0),IF('📋 سجل الأصول'!M238="",DATE(9999,12,31),'📋 سجل الأصول'!M238))-'📋 سجل الأصول'!G238+1))-MIN(('📋 سجل الأصول'!H238-IF('📋 سجل الأصول'!I238="",0,'📋 سجل الأصول'!I238)),('📋 سجل الأصول'!H238-IF('📋 سجل الأصول'!I238="",0,'📋 سجل الأصول'!I238))*'📋 سجل الأصول'!J238/365*MAX(0,MIN(EOMONTH(DATE(2026,1,1),-1),IF('📋 سجل الأصول'!M238="",DATE(9999,12,31),'📋 سجل الأصول'!M238))-'📋 سجل الأصول'!G238+1))),0))</f>
        <v/>
      </c>
      <c r="H238" s="33" t="str">
        <f>IF('📋 سجل الأصول'!C238="","",IFERROR(MAX(0,MIN(('📋 سجل الأصول'!H238-IF('📋 سجل الأصول'!I238="",0,'📋 سجل الأصول'!I238)),('📋 سجل الأصول'!H238-IF('📋 سجل الأصول'!I238="",0,'📋 سجل الأصول'!I238))*'📋 سجل الأصول'!J238/365*MAX(0,MIN(EOMONTH(DATE(2026,2,1),0),IF('📋 سجل الأصول'!M238="",DATE(9999,12,31),'📋 سجل الأصول'!M238))-'📋 سجل الأصول'!G238+1))-MIN(('📋 سجل الأصول'!H238-IF('📋 سجل الأصول'!I238="",0,'📋 سجل الأصول'!I238)),('📋 سجل الأصول'!H238-IF('📋 سجل الأصول'!I238="",0,'📋 سجل الأصول'!I238))*'📋 سجل الأصول'!J238/365*MAX(0,MIN(EOMONTH(DATE(2026,2,1),-1),IF('📋 سجل الأصول'!M238="",DATE(9999,12,31),'📋 سجل الأصول'!M238))-'📋 سجل الأصول'!G238+1))),0))</f>
        <v/>
      </c>
      <c r="I238" s="33" t="str">
        <f>IF('📋 سجل الأصول'!C238="","",IFERROR(MAX(0,MIN(('📋 سجل الأصول'!H238-IF('📋 سجل الأصول'!I238="",0,'📋 سجل الأصول'!I238)),('📋 سجل الأصول'!H238-IF('📋 سجل الأصول'!I238="",0,'📋 سجل الأصول'!I238))*'📋 سجل الأصول'!J238/365*MAX(0,MIN(EOMONTH(DATE(2026,3,1),0),IF('📋 سجل الأصول'!M238="",DATE(9999,12,31),'📋 سجل الأصول'!M238))-'📋 سجل الأصول'!G238+1))-MIN(('📋 سجل الأصول'!H238-IF('📋 سجل الأصول'!I238="",0,'📋 سجل الأصول'!I238)),('📋 سجل الأصول'!H238-IF('📋 سجل الأصول'!I238="",0,'📋 سجل الأصول'!I238))*'📋 سجل الأصول'!J238/365*MAX(0,MIN(EOMONTH(DATE(2026,3,1),-1),IF('📋 سجل الأصول'!M238="",DATE(9999,12,31),'📋 سجل الأصول'!M238))-'📋 سجل الأصول'!G238+1))),0))</f>
        <v/>
      </c>
      <c r="J238" s="33" t="str">
        <f>IF('📋 سجل الأصول'!C238="","",IFERROR(MAX(0,MIN(('📋 سجل الأصول'!H238-IF('📋 سجل الأصول'!I238="",0,'📋 سجل الأصول'!I238)),('📋 سجل الأصول'!H238-IF('📋 سجل الأصول'!I238="",0,'📋 سجل الأصول'!I238))*'📋 سجل الأصول'!J238/365*MAX(0,MIN(EOMONTH(DATE(2026,4,1),0),IF('📋 سجل الأصول'!M238="",DATE(9999,12,31),'📋 سجل الأصول'!M238))-'📋 سجل الأصول'!G238+1))-MIN(('📋 سجل الأصول'!H238-IF('📋 سجل الأصول'!I238="",0,'📋 سجل الأصول'!I238)),('📋 سجل الأصول'!H238-IF('📋 سجل الأصول'!I238="",0,'📋 سجل الأصول'!I238))*'📋 سجل الأصول'!J238/365*MAX(0,MIN(EOMONTH(DATE(2026,4,1),-1),IF('📋 سجل الأصول'!M238="",DATE(9999,12,31),'📋 سجل الأصول'!M238))-'📋 سجل الأصول'!G238+1))),0))</f>
        <v/>
      </c>
      <c r="K238" s="33" t="str">
        <f>IF('📋 سجل الأصول'!C238="","",IFERROR(MAX(0,MIN(('📋 سجل الأصول'!H238-IF('📋 سجل الأصول'!I238="",0,'📋 سجل الأصول'!I238)),('📋 سجل الأصول'!H238-IF('📋 سجل الأصول'!I238="",0,'📋 سجل الأصول'!I238))*'📋 سجل الأصول'!J238/365*MAX(0,MIN(EOMONTH(DATE(2026,5,1),0),IF('📋 سجل الأصول'!M238="",DATE(9999,12,31),'📋 سجل الأصول'!M238))-'📋 سجل الأصول'!G238+1))-MIN(('📋 سجل الأصول'!H238-IF('📋 سجل الأصول'!I238="",0,'📋 سجل الأصول'!I238)),('📋 سجل الأصول'!H238-IF('📋 سجل الأصول'!I238="",0,'📋 سجل الأصول'!I238))*'📋 سجل الأصول'!J238/365*MAX(0,MIN(EOMONTH(DATE(2026,5,1),-1),IF('📋 سجل الأصول'!M238="",DATE(9999,12,31),'📋 سجل الأصول'!M238))-'📋 سجل الأصول'!G238+1))),0))</f>
        <v/>
      </c>
      <c r="L238" s="33" t="str">
        <f>IF('📋 سجل الأصول'!C238="","",IFERROR(MAX(0,MIN(('📋 سجل الأصول'!H238-IF('📋 سجل الأصول'!I238="",0,'📋 سجل الأصول'!I238)),('📋 سجل الأصول'!H238-IF('📋 سجل الأصول'!I238="",0,'📋 سجل الأصول'!I238))*'📋 سجل الأصول'!J238/365*MAX(0,MIN(EOMONTH(DATE(2026,6,1),0),IF('📋 سجل الأصول'!M238="",DATE(9999,12,31),'📋 سجل الأصول'!M238))-'📋 سجل الأصول'!G238+1))-MIN(('📋 سجل الأصول'!H238-IF('📋 سجل الأصول'!I238="",0,'📋 سجل الأصول'!I238)),('📋 سجل الأصول'!H238-IF('📋 سجل الأصول'!I238="",0,'📋 سجل الأصول'!I238))*'📋 سجل الأصول'!J238/365*MAX(0,MIN(EOMONTH(DATE(2026,6,1),-1),IF('📋 سجل الأصول'!M238="",DATE(9999,12,31),'📋 سجل الأصول'!M238))-'📋 سجل الأصول'!G238+1))),0))</f>
        <v/>
      </c>
      <c r="M238" s="33" t="str">
        <f>IF('📋 سجل الأصول'!C238="","",IFERROR(MAX(0,MIN(('📋 سجل الأصول'!H238-IF('📋 سجل الأصول'!I238="",0,'📋 سجل الأصول'!I238)),('📋 سجل الأصول'!H238-IF('📋 سجل الأصول'!I238="",0,'📋 سجل الأصول'!I238))*'📋 سجل الأصول'!J238/365*MAX(0,MIN(EOMONTH(DATE(2026,7,1),0),IF('📋 سجل الأصول'!M238="",DATE(9999,12,31),'📋 سجل الأصول'!M238))-'📋 سجل الأصول'!G238+1))-MIN(('📋 سجل الأصول'!H238-IF('📋 سجل الأصول'!I238="",0,'📋 سجل الأصول'!I238)),('📋 سجل الأصول'!H238-IF('📋 سجل الأصول'!I238="",0,'📋 سجل الأصول'!I238))*'📋 سجل الأصول'!J238/365*MAX(0,MIN(EOMONTH(DATE(2026,7,1),-1),IF('📋 سجل الأصول'!M238="",DATE(9999,12,31),'📋 سجل الأصول'!M238))-'📋 سجل الأصول'!G238+1))),0))</f>
        <v/>
      </c>
      <c r="N238" s="33" t="str">
        <f>IF('📋 سجل الأصول'!C238="","",IFERROR(MAX(0,MIN(('📋 سجل الأصول'!H238-IF('📋 سجل الأصول'!I238="",0,'📋 سجل الأصول'!I238)),('📋 سجل الأصول'!H238-IF('📋 سجل الأصول'!I238="",0,'📋 سجل الأصول'!I238))*'📋 سجل الأصول'!J238/365*MAX(0,MIN(EOMONTH(DATE(2026,8,1),0),IF('📋 سجل الأصول'!M238="",DATE(9999,12,31),'📋 سجل الأصول'!M238))-'📋 سجل الأصول'!G238+1))-MIN(('📋 سجل الأصول'!H238-IF('📋 سجل الأصول'!I238="",0,'📋 سجل الأصول'!I238)),('📋 سجل الأصول'!H238-IF('📋 سجل الأصول'!I238="",0,'📋 سجل الأصول'!I238))*'📋 سجل الأصول'!J238/365*MAX(0,MIN(EOMONTH(DATE(2026,8,1),-1),IF('📋 سجل الأصول'!M238="",DATE(9999,12,31),'📋 سجل الأصول'!M238))-'📋 سجل الأصول'!G238+1))),0))</f>
        <v/>
      </c>
      <c r="O238" s="33" t="str">
        <f>IF('📋 سجل الأصول'!C238="","",IFERROR(MAX(0,MIN(('📋 سجل الأصول'!H238-IF('📋 سجل الأصول'!I238="",0,'📋 سجل الأصول'!I238)),('📋 سجل الأصول'!H238-IF('📋 سجل الأصول'!I238="",0,'📋 سجل الأصول'!I238))*'📋 سجل الأصول'!J238/365*MAX(0,MIN(EOMONTH(DATE(2026,9,1),0),IF('📋 سجل الأصول'!M238="",DATE(9999,12,31),'📋 سجل الأصول'!M238))-'📋 سجل الأصول'!G238+1))-MIN(('📋 سجل الأصول'!H238-IF('📋 سجل الأصول'!I238="",0,'📋 سجل الأصول'!I238)),('📋 سجل الأصول'!H238-IF('📋 سجل الأصول'!I238="",0,'📋 سجل الأصول'!I238))*'📋 سجل الأصول'!J238/365*MAX(0,MIN(EOMONTH(DATE(2026,9,1),-1),IF('📋 سجل الأصول'!M238="",DATE(9999,12,31),'📋 سجل الأصول'!M238))-'📋 سجل الأصول'!G238+1))),0))</f>
        <v/>
      </c>
      <c r="P238" s="33" t="str">
        <f>IF('📋 سجل الأصول'!C238="","",IFERROR(MAX(0,MIN(('📋 سجل الأصول'!H238-IF('📋 سجل الأصول'!I238="",0,'📋 سجل الأصول'!I238)),('📋 سجل الأصول'!H238-IF('📋 سجل الأصول'!I238="",0,'📋 سجل الأصول'!I238))*'📋 سجل الأصول'!J238/365*MAX(0,MIN(EOMONTH(DATE(2026,10,1),0),IF('📋 سجل الأصول'!M238="",DATE(9999,12,31),'📋 سجل الأصول'!M238))-'📋 سجل الأصول'!G238+1))-MIN(('📋 سجل الأصول'!H238-IF('📋 سجل الأصول'!I238="",0,'📋 سجل الأصول'!I238)),('📋 سجل الأصول'!H238-IF('📋 سجل الأصول'!I238="",0,'📋 سجل الأصول'!I238))*'📋 سجل الأصول'!J238/365*MAX(0,MIN(EOMONTH(DATE(2026,10,1),-1),IF('📋 سجل الأصول'!M238="",DATE(9999,12,31),'📋 سجل الأصول'!M238))-'📋 سجل الأصول'!G238+1))),0))</f>
        <v/>
      </c>
      <c r="Q238" s="33" t="str">
        <f>IF('📋 سجل الأصول'!C238="","",IFERROR(MAX(0,MIN(('📋 سجل الأصول'!H238-IF('📋 سجل الأصول'!I238="",0,'📋 سجل الأصول'!I238)),('📋 سجل الأصول'!H238-IF('📋 سجل الأصول'!I238="",0,'📋 سجل الأصول'!I238))*'📋 سجل الأصول'!J238/365*MAX(0,MIN(EOMONTH(DATE(2026,11,1),0),IF('📋 سجل الأصول'!M238="",DATE(9999,12,31),'📋 سجل الأصول'!M238))-'📋 سجل الأصول'!G238+1))-MIN(('📋 سجل الأصول'!H238-IF('📋 سجل الأصول'!I238="",0,'📋 سجل الأصول'!I238)),('📋 سجل الأصول'!H238-IF('📋 سجل الأصول'!I238="",0,'📋 سجل الأصول'!I238))*'📋 سجل الأصول'!J238/365*MAX(0,MIN(EOMONTH(DATE(2026,11,1),-1),IF('📋 سجل الأصول'!M238="",DATE(9999,12,31),'📋 سجل الأصول'!M238))-'📋 سجل الأصول'!G238+1))),0))</f>
        <v/>
      </c>
      <c r="R238" s="33" t="str">
        <f>IF('📋 سجل الأصول'!C238="","",IFERROR(MAX(0,MIN(('📋 سجل الأصول'!H238-IF('📋 سجل الأصول'!I238="",0,'📋 سجل الأصول'!I238)),('📋 سجل الأصول'!H238-IF('📋 سجل الأصول'!I238="",0,'📋 سجل الأصول'!I238))*'📋 سجل الأصول'!J238/365*MAX(0,MIN(EOMONTH(DATE(2026,12,1),0),IF('📋 سجل الأصول'!M238="",DATE(9999,12,31),'📋 سجل الأصول'!M238))-'📋 سجل الأصول'!G238+1))-MIN(('📋 سجل الأصول'!H238-IF('📋 سجل الأصول'!I238="",0,'📋 سجل الأصول'!I238)),('📋 سجل الأصول'!H238-IF('📋 سجل الأصول'!I238="",0,'📋 سجل الأصول'!I238))*'📋 سجل الأصول'!J238/365*MAX(0,MIN(EOMONTH(DATE(2026,12,1),-1),IF('📋 سجل الأصول'!M238="",DATE(9999,12,31),'📋 سجل الأصول'!M238))-'📋 سجل الأصول'!G238+1))),0))</f>
        <v/>
      </c>
    </row>
    <row r="239" spans="1:18" ht="24.75" customHeight="1" x14ac:dyDescent="0.25">
      <c r="A239" s="18" t="str">
        <f>IF('📋 سجل الأصول'!C239="","",'📋 سجل الأصول'!A239)</f>
        <v/>
      </c>
      <c r="B239" s="18" t="str">
        <f>IF('📋 سجل الأصول'!C239="","",'📋 سجل الأصول'!B239)</f>
        <v/>
      </c>
      <c r="C239" s="36" t="str">
        <f>IF('📋 سجل الأصول'!C239="","",'📋 سجل الأصول'!C239)</f>
        <v/>
      </c>
      <c r="D239" s="18" t="str">
        <f>IF('📋 سجل الأصول'!C239="","",'📋 سجل الأصول'!E239)</f>
        <v/>
      </c>
      <c r="E239" s="37" t="str">
        <f>IF('📋 سجل الأصول'!C239="","",'📋 سجل الأصول'!G239)</f>
        <v/>
      </c>
      <c r="F239" s="25" t="str">
        <f>IF('📋 سجل الأصول'!C239="","",'📋 سجل الأصول'!H239)</f>
        <v/>
      </c>
      <c r="G239" s="25" t="str">
        <f>IF('📋 سجل الأصول'!C239="","",IFERROR(MAX(0,MIN(('📋 سجل الأصول'!H239-IF('📋 سجل الأصول'!I239="",0,'📋 سجل الأصول'!I239)),('📋 سجل الأصول'!H239-IF('📋 سجل الأصول'!I239="",0,'📋 سجل الأصول'!I239))*'📋 سجل الأصول'!J239/365*MAX(0,MIN(EOMONTH(DATE(2026,1,1),0),IF('📋 سجل الأصول'!M239="",DATE(9999,12,31),'📋 سجل الأصول'!M239))-'📋 سجل الأصول'!G239+1))-MIN(('📋 سجل الأصول'!H239-IF('📋 سجل الأصول'!I239="",0,'📋 سجل الأصول'!I239)),('📋 سجل الأصول'!H239-IF('📋 سجل الأصول'!I239="",0,'📋 سجل الأصول'!I239))*'📋 سجل الأصول'!J239/365*MAX(0,MIN(EOMONTH(DATE(2026,1,1),-1),IF('📋 سجل الأصول'!M239="",DATE(9999,12,31),'📋 سجل الأصول'!M239))-'📋 سجل الأصول'!G239+1))),0))</f>
        <v/>
      </c>
      <c r="H239" s="25" t="str">
        <f>IF('📋 سجل الأصول'!C239="","",IFERROR(MAX(0,MIN(('📋 سجل الأصول'!H239-IF('📋 سجل الأصول'!I239="",0,'📋 سجل الأصول'!I239)),('📋 سجل الأصول'!H239-IF('📋 سجل الأصول'!I239="",0,'📋 سجل الأصول'!I239))*'📋 سجل الأصول'!J239/365*MAX(0,MIN(EOMONTH(DATE(2026,2,1),0),IF('📋 سجل الأصول'!M239="",DATE(9999,12,31),'📋 سجل الأصول'!M239))-'📋 سجل الأصول'!G239+1))-MIN(('📋 سجل الأصول'!H239-IF('📋 سجل الأصول'!I239="",0,'📋 سجل الأصول'!I239)),('📋 سجل الأصول'!H239-IF('📋 سجل الأصول'!I239="",0,'📋 سجل الأصول'!I239))*'📋 سجل الأصول'!J239/365*MAX(0,MIN(EOMONTH(DATE(2026,2,1),-1),IF('📋 سجل الأصول'!M239="",DATE(9999,12,31),'📋 سجل الأصول'!M239))-'📋 سجل الأصول'!G239+1))),0))</f>
        <v/>
      </c>
      <c r="I239" s="25" t="str">
        <f>IF('📋 سجل الأصول'!C239="","",IFERROR(MAX(0,MIN(('📋 سجل الأصول'!H239-IF('📋 سجل الأصول'!I239="",0,'📋 سجل الأصول'!I239)),('📋 سجل الأصول'!H239-IF('📋 سجل الأصول'!I239="",0,'📋 سجل الأصول'!I239))*'📋 سجل الأصول'!J239/365*MAX(0,MIN(EOMONTH(DATE(2026,3,1),0),IF('📋 سجل الأصول'!M239="",DATE(9999,12,31),'📋 سجل الأصول'!M239))-'📋 سجل الأصول'!G239+1))-MIN(('📋 سجل الأصول'!H239-IF('📋 سجل الأصول'!I239="",0,'📋 سجل الأصول'!I239)),('📋 سجل الأصول'!H239-IF('📋 سجل الأصول'!I239="",0,'📋 سجل الأصول'!I239))*'📋 سجل الأصول'!J239/365*MAX(0,MIN(EOMONTH(DATE(2026,3,1),-1),IF('📋 سجل الأصول'!M239="",DATE(9999,12,31),'📋 سجل الأصول'!M239))-'📋 سجل الأصول'!G239+1))),0))</f>
        <v/>
      </c>
      <c r="J239" s="25" t="str">
        <f>IF('📋 سجل الأصول'!C239="","",IFERROR(MAX(0,MIN(('📋 سجل الأصول'!H239-IF('📋 سجل الأصول'!I239="",0,'📋 سجل الأصول'!I239)),('📋 سجل الأصول'!H239-IF('📋 سجل الأصول'!I239="",0,'📋 سجل الأصول'!I239))*'📋 سجل الأصول'!J239/365*MAX(0,MIN(EOMONTH(DATE(2026,4,1),0),IF('📋 سجل الأصول'!M239="",DATE(9999,12,31),'📋 سجل الأصول'!M239))-'📋 سجل الأصول'!G239+1))-MIN(('📋 سجل الأصول'!H239-IF('📋 سجل الأصول'!I239="",0,'📋 سجل الأصول'!I239)),('📋 سجل الأصول'!H239-IF('📋 سجل الأصول'!I239="",0,'📋 سجل الأصول'!I239))*'📋 سجل الأصول'!J239/365*MAX(0,MIN(EOMONTH(DATE(2026,4,1),-1),IF('📋 سجل الأصول'!M239="",DATE(9999,12,31),'📋 سجل الأصول'!M239))-'📋 سجل الأصول'!G239+1))),0))</f>
        <v/>
      </c>
      <c r="K239" s="25" t="str">
        <f>IF('📋 سجل الأصول'!C239="","",IFERROR(MAX(0,MIN(('📋 سجل الأصول'!H239-IF('📋 سجل الأصول'!I239="",0,'📋 سجل الأصول'!I239)),('📋 سجل الأصول'!H239-IF('📋 سجل الأصول'!I239="",0,'📋 سجل الأصول'!I239))*'📋 سجل الأصول'!J239/365*MAX(0,MIN(EOMONTH(DATE(2026,5,1),0),IF('📋 سجل الأصول'!M239="",DATE(9999,12,31),'📋 سجل الأصول'!M239))-'📋 سجل الأصول'!G239+1))-MIN(('📋 سجل الأصول'!H239-IF('📋 سجل الأصول'!I239="",0,'📋 سجل الأصول'!I239)),('📋 سجل الأصول'!H239-IF('📋 سجل الأصول'!I239="",0,'📋 سجل الأصول'!I239))*'📋 سجل الأصول'!J239/365*MAX(0,MIN(EOMONTH(DATE(2026,5,1),-1),IF('📋 سجل الأصول'!M239="",DATE(9999,12,31),'📋 سجل الأصول'!M239))-'📋 سجل الأصول'!G239+1))),0))</f>
        <v/>
      </c>
      <c r="L239" s="25" t="str">
        <f>IF('📋 سجل الأصول'!C239="","",IFERROR(MAX(0,MIN(('📋 سجل الأصول'!H239-IF('📋 سجل الأصول'!I239="",0,'📋 سجل الأصول'!I239)),('📋 سجل الأصول'!H239-IF('📋 سجل الأصول'!I239="",0,'📋 سجل الأصول'!I239))*'📋 سجل الأصول'!J239/365*MAX(0,MIN(EOMONTH(DATE(2026,6,1),0),IF('📋 سجل الأصول'!M239="",DATE(9999,12,31),'📋 سجل الأصول'!M239))-'📋 سجل الأصول'!G239+1))-MIN(('📋 سجل الأصول'!H239-IF('📋 سجل الأصول'!I239="",0,'📋 سجل الأصول'!I239)),('📋 سجل الأصول'!H239-IF('📋 سجل الأصول'!I239="",0,'📋 سجل الأصول'!I239))*'📋 سجل الأصول'!J239/365*MAX(0,MIN(EOMONTH(DATE(2026,6,1),-1),IF('📋 سجل الأصول'!M239="",DATE(9999,12,31),'📋 سجل الأصول'!M239))-'📋 سجل الأصول'!G239+1))),0))</f>
        <v/>
      </c>
      <c r="M239" s="25" t="str">
        <f>IF('📋 سجل الأصول'!C239="","",IFERROR(MAX(0,MIN(('📋 سجل الأصول'!H239-IF('📋 سجل الأصول'!I239="",0,'📋 سجل الأصول'!I239)),('📋 سجل الأصول'!H239-IF('📋 سجل الأصول'!I239="",0,'📋 سجل الأصول'!I239))*'📋 سجل الأصول'!J239/365*MAX(0,MIN(EOMONTH(DATE(2026,7,1),0),IF('📋 سجل الأصول'!M239="",DATE(9999,12,31),'📋 سجل الأصول'!M239))-'📋 سجل الأصول'!G239+1))-MIN(('📋 سجل الأصول'!H239-IF('📋 سجل الأصول'!I239="",0,'📋 سجل الأصول'!I239)),('📋 سجل الأصول'!H239-IF('📋 سجل الأصول'!I239="",0,'📋 سجل الأصول'!I239))*'📋 سجل الأصول'!J239/365*MAX(0,MIN(EOMONTH(DATE(2026,7,1),-1),IF('📋 سجل الأصول'!M239="",DATE(9999,12,31),'📋 سجل الأصول'!M239))-'📋 سجل الأصول'!G239+1))),0))</f>
        <v/>
      </c>
      <c r="N239" s="25" t="str">
        <f>IF('📋 سجل الأصول'!C239="","",IFERROR(MAX(0,MIN(('📋 سجل الأصول'!H239-IF('📋 سجل الأصول'!I239="",0,'📋 سجل الأصول'!I239)),('📋 سجل الأصول'!H239-IF('📋 سجل الأصول'!I239="",0,'📋 سجل الأصول'!I239))*'📋 سجل الأصول'!J239/365*MAX(0,MIN(EOMONTH(DATE(2026,8,1),0),IF('📋 سجل الأصول'!M239="",DATE(9999,12,31),'📋 سجل الأصول'!M239))-'📋 سجل الأصول'!G239+1))-MIN(('📋 سجل الأصول'!H239-IF('📋 سجل الأصول'!I239="",0,'📋 سجل الأصول'!I239)),('📋 سجل الأصول'!H239-IF('📋 سجل الأصول'!I239="",0,'📋 سجل الأصول'!I239))*'📋 سجل الأصول'!J239/365*MAX(0,MIN(EOMONTH(DATE(2026,8,1),-1),IF('📋 سجل الأصول'!M239="",DATE(9999,12,31),'📋 سجل الأصول'!M239))-'📋 سجل الأصول'!G239+1))),0))</f>
        <v/>
      </c>
      <c r="O239" s="25" t="str">
        <f>IF('📋 سجل الأصول'!C239="","",IFERROR(MAX(0,MIN(('📋 سجل الأصول'!H239-IF('📋 سجل الأصول'!I239="",0,'📋 سجل الأصول'!I239)),('📋 سجل الأصول'!H239-IF('📋 سجل الأصول'!I239="",0,'📋 سجل الأصول'!I239))*'📋 سجل الأصول'!J239/365*MAX(0,MIN(EOMONTH(DATE(2026,9,1),0),IF('📋 سجل الأصول'!M239="",DATE(9999,12,31),'📋 سجل الأصول'!M239))-'📋 سجل الأصول'!G239+1))-MIN(('📋 سجل الأصول'!H239-IF('📋 سجل الأصول'!I239="",0,'📋 سجل الأصول'!I239)),('📋 سجل الأصول'!H239-IF('📋 سجل الأصول'!I239="",0,'📋 سجل الأصول'!I239))*'📋 سجل الأصول'!J239/365*MAX(0,MIN(EOMONTH(DATE(2026,9,1),-1),IF('📋 سجل الأصول'!M239="",DATE(9999,12,31),'📋 سجل الأصول'!M239))-'📋 سجل الأصول'!G239+1))),0))</f>
        <v/>
      </c>
      <c r="P239" s="25" t="str">
        <f>IF('📋 سجل الأصول'!C239="","",IFERROR(MAX(0,MIN(('📋 سجل الأصول'!H239-IF('📋 سجل الأصول'!I239="",0,'📋 سجل الأصول'!I239)),('📋 سجل الأصول'!H239-IF('📋 سجل الأصول'!I239="",0,'📋 سجل الأصول'!I239))*'📋 سجل الأصول'!J239/365*MAX(0,MIN(EOMONTH(DATE(2026,10,1),0),IF('📋 سجل الأصول'!M239="",DATE(9999,12,31),'📋 سجل الأصول'!M239))-'📋 سجل الأصول'!G239+1))-MIN(('📋 سجل الأصول'!H239-IF('📋 سجل الأصول'!I239="",0,'📋 سجل الأصول'!I239)),('📋 سجل الأصول'!H239-IF('📋 سجل الأصول'!I239="",0,'📋 سجل الأصول'!I239))*'📋 سجل الأصول'!J239/365*MAX(0,MIN(EOMONTH(DATE(2026,10,1),-1),IF('📋 سجل الأصول'!M239="",DATE(9999,12,31),'📋 سجل الأصول'!M239))-'📋 سجل الأصول'!G239+1))),0))</f>
        <v/>
      </c>
      <c r="Q239" s="25" t="str">
        <f>IF('📋 سجل الأصول'!C239="","",IFERROR(MAX(0,MIN(('📋 سجل الأصول'!H239-IF('📋 سجل الأصول'!I239="",0,'📋 سجل الأصول'!I239)),('📋 سجل الأصول'!H239-IF('📋 سجل الأصول'!I239="",0,'📋 سجل الأصول'!I239))*'📋 سجل الأصول'!J239/365*MAX(0,MIN(EOMONTH(DATE(2026,11,1),0),IF('📋 سجل الأصول'!M239="",DATE(9999,12,31),'📋 سجل الأصول'!M239))-'📋 سجل الأصول'!G239+1))-MIN(('📋 سجل الأصول'!H239-IF('📋 سجل الأصول'!I239="",0,'📋 سجل الأصول'!I239)),('📋 سجل الأصول'!H239-IF('📋 سجل الأصول'!I239="",0,'📋 سجل الأصول'!I239))*'📋 سجل الأصول'!J239/365*MAX(0,MIN(EOMONTH(DATE(2026,11,1),-1),IF('📋 سجل الأصول'!M239="",DATE(9999,12,31),'📋 سجل الأصول'!M239))-'📋 سجل الأصول'!G239+1))),0))</f>
        <v/>
      </c>
      <c r="R239" s="25" t="str">
        <f>IF('📋 سجل الأصول'!C239="","",IFERROR(MAX(0,MIN(('📋 سجل الأصول'!H239-IF('📋 سجل الأصول'!I239="",0,'📋 سجل الأصول'!I239)),('📋 سجل الأصول'!H239-IF('📋 سجل الأصول'!I239="",0,'📋 سجل الأصول'!I239))*'📋 سجل الأصول'!J239/365*MAX(0,MIN(EOMONTH(DATE(2026,12,1),0),IF('📋 سجل الأصول'!M239="",DATE(9999,12,31),'📋 سجل الأصول'!M239))-'📋 سجل الأصول'!G239+1))-MIN(('📋 سجل الأصول'!H239-IF('📋 سجل الأصول'!I239="",0,'📋 سجل الأصول'!I239)),('📋 سجل الأصول'!H239-IF('📋 سجل الأصول'!I239="",0,'📋 سجل الأصول'!I239))*'📋 سجل الأصول'!J239/365*MAX(0,MIN(EOMONTH(DATE(2026,12,1),-1),IF('📋 سجل الأصول'!M239="",DATE(9999,12,31),'📋 سجل الأصول'!M239))-'📋 سجل الأصول'!G239+1))),0))</f>
        <v/>
      </c>
    </row>
    <row r="240" spans="1:18" ht="24.75" customHeight="1" x14ac:dyDescent="0.25">
      <c r="A240" s="26" t="str">
        <f>IF('📋 سجل الأصول'!C240="","",'📋 سجل الأصول'!A240)</f>
        <v/>
      </c>
      <c r="B240" s="26" t="str">
        <f>IF('📋 سجل الأصول'!C240="","",'📋 سجل الأصول'!B240)</f>
        <v/>
      </c>
      <c r="C240" s="38" t="str">
        <f>IF('📋 سجل الأصول'!C240="","",'📋 سجل الأصول'!C240)</f>
        <v/>
      </c>
      <c r="D240" s="26" t="str">
        <f>IF('📋 سجل الأصول'!C240="","",'📋 سجل الأصول'!E240)</f>
        <v/>
      </c>
      <c r="E240" s="39" t="str">
        <f>IF('📋 سجل الأصول'!C240="","",'📋 سجل الأصول'!G240)</f>
        <v/>
      </c>
      <c r="F240" s="33" t="str">
        <f>IF('📋 سجل الأصول'!C240="","",'📋 سجل الأصول'!H240)</f>
        <v/>
      </c>
      <c r="G240" s="33" t="str">
        <f>IF('📋 سجل الأصول'!C240="","",IFERROR(MAX(0,MIN(('📋 سجل الأصول'!H240-IF('📋 سجل الأصول'!I240="",0,'📋 سجل الأصول'!I240)),('📋 سجل الأصول'!H240-IF('📋 سجل الأصول'!I240="",0,'📋 سجل الأصول'!I240))*'📋 سجل الأصول'!J240/365*MAX(0,MIN(EOMONTH(DATE(2026,1,1),0),IF('📋 سجل الأصول'!M240="",DATE(9999,12,31),'📋 سجل الأصول'!M240))-'📋 سجل الأصول'!G240+1))-MIN(('📋 سجل الأصول'!H240-IF('📋 سجل الأصول'!I240="",0,'📋 سجل الأصول'!I240)),('📋 سجل الأصول'!H240-IF('📋 سجل الأصول'!I240="",0,'📋 سجل الأصول'!I240))*'📋 سجل الأصول'!J240/365*MAX(0,MIN(EOMONTH(DATE(2026,1,1),-1),IF('📋 سجل الأصول'!M240="",DATE(9999,12,31),'📋 سجل الأصول'!M240))-'📋 سجل الأصول'!G240+1))),0))</f>
        <v/>
      </c>
      <c r="H240" s="33" t="str">
        <f>IF('📋 سجل الأصول'!C240="","",IFERROR(MAX(0,MIN(('📋 سجل الأصول'!H240-IF('📋 سجل الأصول'!I240="",0,'📋 سجل الأصول'!I240)),('📋 سجل الأصول'!H240-IF('📋 سجل الأصول'!I240="",0,'📋 سجل الأصول'!I240))*'📋 سجل الأصول'!J240/365*MAX(0,MIN(EOMONTH(DATE(2026,2,1),0),IF('📋 سجل الأصول'!M240="",DATE(9999,12,31),'📋 سجل الأصول'!M240))-'📋 سجل الأصول'!G240+1))-MIN(('📋 سجل الأصول'!H240-IF('📋 سجل الأصول'!I240="",0,'📋 سجل الأصول'!I240)),('📋 سجل الأصول'!H240-IF('📋 سجل الأصول'!I240="",0,'📋 سجل الأصول'!I240))*'📋 سجل الأصول'!J240/365*MAX(0,MIN(EOMONTH(DATE(2026,2,1),-1),IF('📋 سجل الأصول'!M240="",DATE(9999,12,31),'📋 سجل الأصول'!M240))-'📋 سجل الأصول'!G240+1))),0))</f>
        <v/>
      </c>
      <c r="I240" s="33" t="str">
        <f>IF('📋 سجل الأصول'!C240="","",IFERROR(MAX(0,MIN(('📋 سجل الأصول'!H240-IF('📋 سجل الأصول'!I240="",0,'📋 سجل الأصول'!I240)),('📋 سجل الأصول'!H240-IF('📋 سجل الأصول'!I240="",0,'📋 سجل الأصول'!I240))*'📋 سجل الأصول'!J240/365*MAX(0,MIN(EOMONTH(DATE(2026,3,1),0),IF('📋 سجل الأصول'!M240="",DATE(9999,12,31),'📋 سجل الأصول'!M240))-'📋 سجل الأصول'!G240+1))-MIN(('📋 سجل الأصول'!H240-IF('📋 سجل الأصول'!I240="",0,'📋 سجل الأصول'!I240)),('📋 سجل الأصول'!H240-IF('📋 سجل الأصول'!I240="",0,'📋 سجل الأصول'!I240))*'📋 سجل الأصول'!J240/365*MAX(0,MIN(EOMONTH(DATE(2026,3,1),-1),IF('📋 سجل الأصول'!M240="",DATE(9999,12,31),'📋 سجل الأصول'!M240))-'📋 سجل الأصول'!G240+1))),0))</f>
        <v/>
      </c>
      <c r="J240" s="33" t="str">
        <f>IF('📋 سجل الأصول'!C240="","",IFERROR(MAX(0,MIN(('📋 سجل الأصول'!H240-IF('📋 سجل الأصول'!I240="",0,'📋 سجل الأصول'!I240)),('📋 سجل الأصول'!H240-IF('📋 سجل الأصول'!I240="",0,'📋 سجل الأصول'!I240))*'📋 سجل الأصول'!J240/365*MAX(0,MIN(EOMONTH(DATE(2026,4,1),0),IF('📋 سجل الأصول'!M240="",DATE(9999,12,31),'📋 سجل الأصول'!M240))-'📋 سجل الأصول'!G240+1))-MIN(('📋 سجل الأصول'!H240-IF('📋 سجل الأصول'!I240="",0,'📋 سجل الأصول'!I240)),('📋 سجل الأصول'!H240-IF('📋 سجل الأصول'!I240="",0,'📋 سجل الأصول'!I240))*'📋 سجل الأصول'!J240/365*MAX(0,MIN(EOMONTH(DATE(2026,4,1),-1),IF('📋 سجل الأصول'!M240="",DATE(9999,12,31),'📋 سجل الأصول'!M240))-'📋 سجل الأصول'!G240+1))),0))</f>
        <v/>
      </c>
      <c r="K240" s="33" t="str">
        <f>IF('📋 سجل الأصول'!C240="","",IFERROR(MAX(0,MIN(('📋 سجل الأصول'!H240-IF('📋 سجل الأصول'!I240="",0,'📋 سجل الأصول'!I240)),('📋 سجل الأصول'!H240-IF('📋 سجل الأصول'!I240="",0,'📋 سجل الأصول'!I240))*'📋 سجل الأصول'!J240/365*MAX(0,MIN(EOMONTH(DATE(2026,5,1),0),IF('📋 سجل الأصول'!M240="",DATE(9999,12,31),'📋 سجل الأصول'!M240))-'📋 سجل الأصول'!G240+1))-MIN(('📋 سجل الأصول'!H240-IF('📋 سجل الأصول'!I240="",0,'📋 سجل الأصول'!I240)),('📋 سجل الأصول'!H240-IF('📋 سجل الأصول'!I240="",0,'📋 سجل الأصول'!I240))*'📋 سجل الأصول'!J240/365*MAX(0,MIN(EOMONTH(DATE(2026,5,1),-1),IF('📋 سجل الأصول'!M240="",DATE(9999,12,31),'📋 سجل الأصول'!M240))-'📋 سجل الأصول'!G240+1))),0))</f>
        <v/>
      </c>
      <c r="L240" s="33" t="str">
        <f>IF('📋 سجل الأصول'!C240="","",IFERROR(MAX(0,MIN(('📋 سجل الأصول'!H240-IF('📋 سجل الأصول'!I240="",0,'📋 سجل الأصول'!I240)),('📋 سجل الأصول'!H240-IF('📋 سجل الأصول'!I240="",0,'📋 سجل الأصول'!I240))*'📋 سجل الأصول'!J240/365*MAX(0,MIN(EOMONTH(DATE(2026,6,1),0),IF('📋 سجل الأصول'!M240="",DATE(9999,12,31),'📋 سجل الأصول'!M240))-'📋 سجل الأصول'!G240+1))-MIN(('📋 سجل الأصول'!H240-IF('📋 سجل الأصول'!I240="",0,'📋 سجل الأصول'!I240)),('📋 سجل الأصول'!H240-IF('📋 سجل الأصول'!I240="",0,'📋 سجل الأصول'!I240))*'📋 سجل الأصول'!J240/365*MAX(0,MIN(EOMONTH(DATE(2026,6,1),-1),IF('📋 سجل الأصول'!M240="",DATE(9999,12,31),'📋 سجل الأصول'!M240))-'📋 سجل الأصول'!G240+1))),0))</f>
        <v/>
      </c>
      <c r="M240" s="33" t="str">
        <f>IF('📋 سجل الأصول'!C240="","",IFERROR(MAX(0,MIN(('📋 سجل الأصول'!H240-IF('📋 سجل الأصول'!I240="",0,'📋 سجل الأصول'!I240)),('📋 سجل الأصول'!H240-IF('📋 سجل الأصول'!I240="",0,'📋 سجل الأصول'!I240))*'📋 سجل الأصول'!J240/365*MAX(0,MIN(EOMONTH(DATE(2026,7,1),0),IF('📋 سجل الأصول'!M240="",DATE(9999,12,31),'📋 سجل الأصول'!M240))-'📋 سجل الأصول'!G240+1))-MIN(('📋 سجل الأصول'!H240-IF('📋 سجل الأصول'!I240="",0,'📋 سجل الأصول'!I240)),('📋 سجل الأصول'!H240-IF('📋 سجل الأصول'!I240="",0,'📋 سجل الأصول'!I240))*'📋 سجل الأصول'!J240/365*MAX(0,MIN(EOMONTH(DATE(2026,7,1),-1),IF('📋 سجل الأصول'!M240="",DATE(9999,12,31),'📋 سجل الأصول'!M240))-'📋 سجل الأصول'!G240+1))),0))</f>
        <v/>
      </c>
      <c r="N240" s="33" t="str">
        <f>IF('📋 سجل الأصول'!C240="","",IFERROR(MAX(0,MIN(('📋 سجل الأصول'!H240-IF('📋 سجل الأصول'!I240="",0,'📋 سجل الأصول'!I240)),('📋 سجل الأصول'!H240-IF('📋 سجل الأصول'!I240="",0,'📋 سجل الأصول'!I240))*'📋 سجل الأصول'!J240/365*MAX(0,MIN(EOMONTH(DATE(2026,8,1),0),IF('📋 سجل الأصول'!M240="",DATE(9999,12,31),'📋 سجل الأصول'!M240))-'📋 سجل الأصول'!G240+1))-MIN(('📋 سجل الأصول'!H240-IF('📋 سجل الأصول'!I240="",0,'📋 سجل الأصول'!I240)),('📋 سجل الأصول'!H240-IF('📋 سجل الأصول'!I240="",0,'📋 سجل الأصول'!I240))*'📋 سجل الأصول'!J240/365*MAX(0,MIN(EOMONTH(DATE(2026,8,1),-1),IF('📋 سجل الأصول'!M240="",DATE(9999,12,31),'📋 سجل الأصول'!M240))-'📋 سجل الأصول'!G240+1))),0))</f>
        <v/>
      </c>
      <c r="O240" s="33" t="str">
        <f>IF('📋 سجل الأصول'!C240="","",IFERROR(MAX(0,MIN(('📋 سجل الأصول'!H240-IF('📋 سجل الأصول'!I240="",0,'📋 سجل الأصول'!I240)),('📋 سجل الأصول'!H240-IF('📋 سجل الأصول'!I240="",0,'📋 سجل الأصول'!I240))*'📋 سجل الأصول'!J240/365*MAX(0,MIN(EOMONTH(DATE(2026,9,1),0),IF('📋 سجل الأصول'!M240="",DATE(9999,12,31),'📋 سجل الأصول'!M240))-'📋 سجل الأصول'!G240+1))-MIN(('📋 سجل الأصول'!H240-IF('📋 سجل الأصول'!I240="",0,'📋 سجل الأصول'!I240)),('📋 سجل الأصول'!H240-IF('📋 سجل الأصول'!I240="",0,'📋 سجل الأصول'!I240))*'📋 سجل الأصول'!J240/365*MAX(0,MIN(EOMONTH(DATE(2026,9,1),-1),IF('📋 سجل الأصول'!M240="",DATE(9999,12,31),'📋 سجل الأصول'!M240))-'📋 سجل الأصول'!G240+1))),0))</f>
        <v/>
      </c>
      <c r="P240" s="33" t="str">
        <f>IF('📋 سجل الأصول'!C240="","",IFERROR(MAX(0,MIN(('📋 سجل الأصول'!H240-IF('📋 سجل الأصول'!I240="",0,'📋 سجل الأصول'!I240)),('📋 سجل الأصول'!H240-IF('📋 سجل الأصول'!I240="",0,'📋 سجل الأصول'!I240))*'📋 سجل الأصول'!J240/365*MAX(0,MIN(EOMONTH(DATE(2026,10,1),0),IF('📋 سجل الأصول'!M240="",DATE(9999,12,31),'📋 سجل الأصول'!M240))-'📋 سجل الأصول'!G240+1))-MIN(('📋 سجل الأصول'!H240-IF('📋 سجل الأصول'!I240="",0,'📋 سجل الأصول'!I240)),('📋 سجل الأصول'!H240-IF('📋 سجل الأصول'!I240="",0,'📋 سجل الأصول'!I240))*'📋 سجل الأصول'!J240/365*MAX(0,MIN(EOMONTH(DATE(2026,10,1),-1),IF('📋 سجل الأصول'!M240="",DATE(9999,12,31),'📋 سجل الأصول'!M240))-'📋 سجل الأصول'!G240+1))),0))</f>
        <v/>
      </c>
      <c r="Q240" s="33" t="str">
        <f>IF('📋 سجل الأصول'!C240="","",IFERROR(MAX(0,MIN(('📋 سجل الأصول'!H240-IF('📋 سجل الأصول'!I240="",0,'📋 سجل الأصول'!I240)),('📋 سجل الأصول'!H240-IF('📋 سجل الأصول'!I240="",0,'📋 سجل الأصول'!I240))*'📋 سجل الأصول'!J240/365*MAX(0,MIN(EOMONTH(DATE(2026,11,1),0),IF('📋 سجل الأصول'!M240="",DATE(9999,12,31),'📋 سجل الأصول'!M240))-'📋 سجل الأصول'!G240+1))-MIN(('📋 سجل الأصول'!H240-IF('📋 سجل الأصول'!I240="",0,'📋 سجل الأصول'!I240)),('📋 سجل الأصول'!H240-IF('📋 سجل الأصول'!I240="",0,'📋 سجل الأصول'!I240))*'📋 سجل الأصول'!J240/365*MAX(0,MIN(EOMONTH(DATE(2026,11,1),-1),IF('📋 سجل الأصول'!M240="",DATE(9999,12,31),'📋 سجل الأصول'!M240))-'📋 سجل الأصول'!G240+1))),0))</f>
        <v/>
      </c>
      <c r="R240" s="33" t="str">
        <f>IF('📋 سجل الأصول'!C240="","",IFERROR(MAX(0,MIN(('📋 سجل الأصول'!H240-IF('📋 سجل الأصول'!I240="",0,'📋 سجل الأصول'!I240)),('📋 سجل الأصول'!H240-IF('📋 سجل الأصول'!I240="",0,'📋 سجل الأصول'!I240))*'📋 سجل الأصول'!J240/365*MAX(0,MIN(EOMONTH(DATE(2026,12,1),0),IF('📋 سجل الأصول'!M240="",DATE(9999,12,31),'📋 سجل الأصول'!M240))-'📋 سجل الأصول'!G240+1))-MIN(('📋 سجل الأصول'!H240-IF('📋 سجل الأصول'!I240="",0,'📋 سجل الأصول'!I240)),('📋 سجل الأصول'!H240-IF('📋 سجل الأصول'!I240="",0,'📋 سجل الأصول'!I240))*'📋 سجل الأصول'!J240/365*MAX(0,MIN(EOMONTH(DATE(2026,12,1),-1),IF('📋 سجل الأصول'!M240="",DATE(9999,12,31),'📋 سجل الأصول'!M240))-'📋 سجل الأصول'!G240+1))),0))</f>
        <v/>
      </c>
    </row>
    <row r="241" spans="1:18" ht="24.75" customHeight="1" x14ac:dyDescent="0.25">
      <c r="A241" s="18" t="str">
        <f>IF('📋 سجل الأصول'!C241="","",'📋 سجل الأصول'!A241)</f>
        <v/>
      </c>
      <c r="B241" s="18" t="str">
        <f>IF('📋 سجل الأصول'!C241="","",'📋 سجل الأصول'!B241)</f>
        <v/>
      </c>
      <c r="C241" s="36" t="str">
        <f>IF('📋 سجل الأصول'!C241="","",'📋 سجل الأصول'!C241)</f>
        <v/>
      </c>
      <c r="D241" s="18" t="str">
        <f>IF('📋 سجل الأصول'!C241="","",'📋 سجل الأصول'!E241)</f>
        <v/>
      </c>
      <c r="E241" s="37" t="str">
        <f>IF('📋 سجل الأصول'!C241="","",'📋 سجل الأصول'!G241)</f>
        <v/>
      </c>
      <c r="F241" s="25" t="str">
        <f>IF('📋 سجل الأصول'!C241="","",'📋 سجل الأصول'!H241)</f>
        <v/>
      </c>
      <c r="G241" s="25" t="str">
        <f>IF('📋 سجل الأصول'!C241="","",IFERROR(MAX(0,MIN(('📋 سجل الأصول'!H241-IF('📋 سجل الأصول'!I241="",0,'📋 سجل الأصول'!I241)),('📋 سجل الأصول'!H241-IF('📋 سجل الأصول'!I241="",0,'📋 سجل الأصول'!I241))*'📋 سجل الأصول'!J241/365*MAX(0,MIN(EOMONTH(DATE(2026,1,1),0),IF('📋 سجل الأصول'!M241="",DATE(9999,12,31),'📋 سجل الأصول'!M241))-'📋 سجل الأصول'!G241+1))-MIN(('📋 سجل الأصول'!H241-IF('📋 سجل الأصول'!I241="",0,'📋 سجل الأصول'!I241)),('📋 سجل الأصول'!H241-IF('📋 سجل الأصول'!I241="",0,'📋 سجل الأصول'!I241))*'📋 سجل الأصول'!J241/365*MAX(0,MIN(EOMONTH(DATE(2026,1,1),-1),IF('📋 سجل الأصول'!M241="",DATE(9999,12,31),'📋 سجل الأصول'!M241))-'📋 سجل الأصول'!G241+1))),0))</f>
        <v/>
      </c>
      <c r="H241" s="25" t="str">
        <f>IF('📋 سجل الأصول'!C241="","",IFERROR(MAX(0,MIN(('📋 سجل الأصول'!H241-IF('📋 سجل الأصول'!I241="",0,'📋 سجل الأصول'!I241)),('📋 سجل الأصول'!H241-IF('📋 سجل الأصول'!I241="",0,'📋 سجل الأصول'!I241))*'📋 سجل الأصول'!J241/365*MAX(0,MIN(EOMONTH(DATE(2026,2,1),0),IF('📋 سجل الأصول'!M241="",DATE(9999,12,31),'📋 سجل الأصول'!M241))-'📋 سجل الأصول'!G241+1))-MIN(('📋 سجل الأصول'!H241-IF('📋 سجل الأصول'!I241="",0,'📋 سجل الأصول'!I241)),('📋 سجل الأصول'!H241-IF('📋 سجل الأصول'!I241="",0,'📋 سجل الأصول'!I241))*'📋 سجل الأصول'!J241/365*MAX(0,MIN(EOMONTH(DATE(2026,2,1),-1),IF('📋 سجل الأصول'!M241="",DATE(9999,12,31),'📋 سجل الأصول'!M241))-'📋 سجل الأصول'!G241+1))),0))</f>
        <v/>
      </c>
      <c r="I241" s="25" t="str">
        <f>IF('📋 سجل الأصول'!C241="","",IFERROR(MAX(0,MIN(('📋 سجل الأصول'!H241-IF('📋 سجل الأصول'!I241="",0,'📋 سجل الأصول'!I241)),('📋 سجل الأصول'!H241-IF('📋 سجل الأصول'!I241="",0,'📋 سجل الأصول'!I241))*'📋 سجل الأصول'!J241/365*MAX(0,MIN(EOMONTH(DATE(2026,3,1),0),IF('📋 سجل الأصول'!M241="",DATE(9999,12,31),'📋 سجل الأصول'!M241))-'📋 سجل الأصول'!G241+1))-MIN(('📋 سجل الأصول'!H241-IF('📋 سجل الأصول'!I241="",0,'📋 سجل الأصول'!I241)),('📋 سجل الأصول'!H241-IF('📋 سجل الأصول'!I241="",0,'📋 سجل الأصول'!I241))*'📋 سجل الأصول'!J241/365*MAX(0,MIN(EOMONTH(DATE(2026,3,1),-1),IF('📋 سجل الأصول'!M241="",DATE(9999,12,31),'📋 سجل الأصول'!M241))-'📋 سجل الأصول'!G241+1))),0))</f>
        <v/>
      </c>
      <c r="J241" s="25" t="str">
        <f>IF('📋 سجل الأصول'!C241="","",IFERROR(MAX(0,MIN(('📋 سجل الأصول'!H241-IF('📋 سجل الأصول'!I241="",0,'📋 سجل الأصول'!I241)),('📋 سجل الأصول'!H241-IF('📋 سجل الأصول'!I241="",0,'📋 سجل الأصول'!I241))*'📋 سجل الأصول'!J241/365*MAX(0,MIN(EOMONTH(DATE(2026,4,1),0),IF('📋 سجل الأصول'!M241="",DATE(9999,12,31),'📋 سجل الأصول'!M241))-'📋 سجل الأصول'!G241+1))-MIN(('📋 سجل الأصول'!H241-IF('📋 سجل الأصول'!I241="",0,'📋 سجل الأصول'!I241)),('📋 سجل الأصول'!H241-IF('📋 سجل الأصول'!I241="",0,'📋 سجل الأصول'!I241))*'📋 سجل الأصول'!J241/365*MAX(0,MIN(EOMONTH(DATE(2026,4,1),-1),IF('📋 سجل الأصول'!M241="",DATE(9999,12,31),'📋 سجل الأصول'!M241))-'📋 سجل الأصول'!G241+1))),0))</f>
        <v/>
      </c>
      <c r="K241" s="25" t="str">
        <f>IF('📋 سجل الأصول'!C241="","",IFERROR(MAX(0,MIN(('📋 سجل الأصول'!H241-IF('📋 سجل الأصول'!I241="",0,'📋 سجل الأصول'!I241)),('📋 سجل الأصول'!H241-IF('📋 سجل الأصول'!I241="",0,'📋 سجل الأصول'!I241))*'📋 سجل الأصول'!J241/365*MAX(0,MIN(EOMONTH(DATE(2026,5,1),0),IF('📋 سجل الأصول'!M241="",DATE(9999,12,31),'📋 سجل الأصول'!M241))-'📋 سجل الأصول'!G241+1))-MIN(('📋 سجل الأصول'!H241-IF('📋 سجل الأصول'!I241="",0,'📋 سجل الأصول'!I241)),('📋 سجل الأصول'!H241-IF('📋 سجل الأصول'!I241="",0,'📋 سجل الأصول'!I241))*'📋 سجل الأصول'!J241/365*MAX(0,MIN(EOMONTH(DATE(2026,5,1),-1),IF('📋 سجل الأصول'!M241="",DATE(9999,12,31),'📋 سجل الأصول'!M241))-'📋 سجل الأصول'!G241+1))),0))</f>
        <v/>
      </c>
      <c r="L241" s="25" t="str">
        <f>IF('📋 سجل الأصول'!C241="","",IFERROR(MAX(0,MIN(('📋 سجل الأصول'!H241-IF('📋 سجل الأصول'!I241="",0,'📋 سجل الأصول'!I241)),('📋 سجل الأصول'!H241-IF('📋 سجل الأصول'!I241="",0,'📋 سجل الأصول'!I241))*'📋 سجل الأصول'!J241/365*MAX(0,MIN(EOMONTH(DATE(2026,6,1),0),IF('📋 سجل الأصول'!M241="",DATE(9999,12,31),'📋 سجل الأصول'!M241))-'📋 سجل الأصول'!G241+1))-MIN(('📋 سجل الأصول'!H241-IF('📋 سجل الأصول'!I241="",0,'📋 سجل الأصول'!I241)),('📋 سجل الأصول'!H241-IF('📋 سجل الأصول'!I241="",0,'📋 سجل الأصول'!I241))*'📋 سجل الأصول'!J241/365*MAX(0,MIN(EOMONTH(DATE(2026,6,1),-1),IF('📋 سجل الأصول'!M241="",DATE(9999,12,31),'📋 سجل الأصول'!M241))-'📋 سجل الأصول'!G241+1))),0))</f>
        <v/>
      </c>
      <c r="M241" s="25" t="str">
        <f>IF('📋 سجل الأصول'!C241="","",IFERROR(MAX(0,MIN(('📋 سجل الأصول'!H241-IF('📋 سجل الأصول'!I241="",0,'📋 سجل الأصول'!I241)),('📋 سجل الأصول'!H241-IF('📋 سجل الأصول'!I241="",0,'📋 سجل الأصول'!I241))*'📋 سجل الأصول'!J241/365*MAX(0,MIN(EOMONTH(DATE(2026,7,1),0),IF('📋 سجل الأصول'!M241="",DATE(9999,12,31),'📋 سجل الأصول'!M241))-'📋 سجل الأصول'!G241+1))-MIN(('📋 سجل الأصول'!H241-IF('📋 سجل الأصول'!I241="",0,'📋 سجل الأصول'!I241)),('📋 سجل الأصول'!H241-IF('📋 سجل الأصول'!I241="",0,'📋 سجل الأصول'!I241))*'📋 سجل الأصول'!J241/365*MAX(0,MIN(EOMONTH(DATE(2026,7,1),-1),IF('📋 سجل الأصول'!M241="",DATE(9999,12,31),'📋 سجل الأصول'!M241))-'📋 سجل الأصول'!G241+1))),0))</f>
        <v/>
      </c>
      <c r="N241" s="25" t="str">
        <f>IF('📋 سجل الأصول'!C241="","",IFERROR(MAX(0,MIN(('📋 سجل الأصول'!H241-IF('📋 سجل الأصول'!I241="",0,'📋 سجل الأصول'!I241)),('📋 سجل الأصول'!H241-IF('📋 سجل الأصول'!I241="",0,'📋 سجل الأصول'!I241))*'📋 سجل الأصول'!J241/365*MAX(0,MIN(EOMONTH(DATE(2026,8,1),0),IF('📋 سجل الأصول'!M241="",DATE(9999,12,31),'📋 سجل الأصول'!M241))-'📋 سجل الأصول'!G241+1))-MIN(('📋 سجل الأصول'!H241-IF('📋 سجل الأصول'!I241="",0,'📋 سجل الأصول'!I241)),('📋 سجل الأصول'!H241-IF('📋 سجل الأصول'!I241="",0,'📋 سجل الأصول'!I241))*'📋 سجل الأصول'!J241/365*MAX(0,MIN(EOMONTH(DATE(2026,8,1),-1),IF('📋 سجل الأصول'!M241="",DATE(9999,12,31),'📋 سجل الأصول'!M241))-'📋 سجل الأصول'!G241+1))),0))</f>
        <v/>
      </c>
      <c r="O241" s="25" t="str">
        <f>IF('📋 سجل الأصول'!C241="","",IFERROR(MAX(0,MIN(('📋 سجل الأصول'!H241-IF('📋 سجل الأصول'!I241="",0,'📋 سجل الأصول'!I241)),('📋 سجل الأصول'!H241-IF('📋 سجل الأصول'!I241="",0,'📋 سجل الأصول'!I241))*'📋 سجل الأصول'!J241/365*MAX(0,MIN(EOMONTH(DATE(2026,9,1),0),IF('📋 سجل الأصول'!M241="",DATE(9999,12,31),'📋 سجل الأصول'!M241))-'📋 سجل الأصول'!G241+1))-MIN(('📋 سجل الأصول'!H241-IF('📋 سجل الأصول'!I241="",0,'📋 سجل الأصول'!I241)),('📋 سجل الأصول'!H241-IF('📋 سجل الأصول'!I241="",0,'📋 سجل الأصول'!I241))*'📋 سجل الأصول'!J241/365*MAX(0,MIN(EOMONTH(DATE(2026,9,1),-1),IF('📋 سجل الأصول'!M241="",DATE(9999,12,31),'📋 سجل الأصول'!M241))-'📋 سجل الأصول'!G241+1))),0))</f>
        <v/>
      </c>
      <c r="P241" s="25" t="str">
        <f>IF('📋 سجل الأصول'!C241="","",IFERROR(MAX(0,MIN(('📋 سجل الأصول'!H241-IF('📋 سجل الأصول'!I241="",0,'📋 سجل الأصول'!I241)),('📋 سجل الأصول'!H241-IF('📋 سجل الأصول'!I241="",0,'📋 سجل الأصول'!I241))*'📋 سجل الأصول'!J241/365*MAX(0,MIN(EOMONTH(DATE(2026,10,1),0),IF('📋 سجل الأصول'!M241="",DATE(9999,12,31),'📋 سجل الأصول'!M241))-'📋 سجل الأصول'!G241+1))-MIN(('📋 سجل الأصول'!H241-IF('📋 سجل الأصول'!I241="",0,'📋 سجل الأصول'!I241)),('📋 سجل الأصول'!H241-IF('📋 سجل الأصول'!I241="",0,'📋 سجل الأصول'!I241))*'📋 سجل الأصول'!J241/365*MAX(0,MIN(EOMONTH(DATE(2026,10,1),-1),IF('📋 سجل الأصول'!M241="",DATE(9999,12,31),'📋 سجل الأصول'!M241))-'📋 سجل الأصول'!G241+1))),0))</f>
        <v/>
      </c>
      <c r="Q241" s="25" t="str">
        <f>IF('📋 سجل الأصول'!C241="","",IFERROR(MAX(0,MIN(('📋 سجل الأصول'!H241-IF('📋 سجل الأصول'!I241="",0,'📋 سجل الأصول'!I241)),('📋 سجل الأصول'!H241-IF('📋 سجل الأصول'!I241="",0,'📋 سجل الأصول'!I241))*'📋 سجل الأصول'!J241/365*MAX(0,MIN(EOMONTH(DATE(2026,11,1),0),IF('📋 سجل الأصول'!M241="",DATE(9999,12,31),'📋 سجل الأصول'!M241))-'📋 سجل الأصول'!G241+1))-MIN(('📋 سجل الأصول'!H241-IF('📋 سجل الأصول'!I241="",0,'📋 سجل الأصول'!I241)),('📋 سجل الأصول'!H241-IF('📋 سجل الأصول'!I241="",0,'📋 سجل الأصول'!I241))*'📋 سجل الأصول'!J241/365*MAX(0,MIN(EOMONTH(DATE(2026,11,1),-1),IF('📋 سجل الأصول'!M241="",DATE(9999,12,31),'📋 سجل الأصول'!M241))-'📋 سجل الأصول'!G241+1))),0))</f>
        <v/>
      </c>
      <c r="R241" s="25" t="str">
        <f>IF('📋 سجل الأصول'!C241="","",IFERROR(MAX(0,MIN(('📋 سجل الأصول'!H241-IF('📋 سجل الأصول'!I241="",0,'📋 سجل الأصول'!I241)),('📋 سجل الأصول'!H241-IF('📋 سجل الأصول'!I241="",0,'📋 سجل الأصول'!I241))*'📋 سجل الأصول'!J241/365*MAX(0,MIN(EOMONTH(DATE(2026,12,1),0),IF('📋 سجل الأصول'!M241="",DATE(9999,12,31),'📋 سجل الأصول'!M241))-'📋 سجل الأصول'!G241+1))-MIN(('📋 سجل الأصول'!H241-IF('📋 سجل الأصول'!I241="",0,'📋 سجل الأصول'!I241)),('📋 سجل الأصول'!H241-IF('📋 سجل الأصول'!I241="",0,'📋 سجل الأصول'!I241))*'📋 سجل الأصول'!J241/365*MAX(0,MIN(EOMONTH(DATE(2026,12,1),-1),IF('📋 سجل الأصول'!M241="",DATE(9999,12,31),'📋 سجل الأصول'!M241))-'📋 سجل الأصول'!G241+1))),0))</f>
        <v/>
      </c>
    </row>
    <row r="242" spans="1:18" ht="24.75" customHeight="1" x14ac:dyDescent="0.25">
      <c r="A242" s="26" t="str">
        <f>IF('📋 سجل الأصول'!C242="","",'📋 سجل الأصول'!A242)</f>
        <v/>
      </c>
      <c r="B242" s="26" t="str">
        <f>IF('📋 سجل الأصول'!C242="","",'📋 سجل الأصول'!B242)</f>
        <v/>
      </c>
      <c r="C242" s="38" t="str">
        <f>IF('📋 سجل الأصول'!C242="","",'📋 سجل الأصول'!C242)</f>
        <v/>
      </c>
      <c r="D242" s="26" t="str">
        <f>IF('📋 سجل الأصول'!C242="","",'📋 سجل الأصول'!E242)</f>
        <v/>
      </c>
      <c r="E242" s="39" t="str">
        <f>IF('📋 سجل الأصول'!C242="","",'📋 سجل الأصول'!G242)</f>
        <v/>
      </c>
      <c r="F242" s="33" t="str">
        <f>IF('📋 سجل الأصول'!C242="","",'📋 سجل الأصول'!H242)</f>
        <v/>
      </c>
      <c r="G242" s="33" t="str">
        <f>IF('📋 سجل الأصول'!C242="","",IFERROR(MAX(0,MIN(('📋 سجل الأصول'!H242-IF('📋 سجل الأصول'!I242="",0,'📋 سجل الأصول'!I242)),('📋 سجل الأصول'!H242-IF('📋 سجل الأصول'!I242="",0,'📋 سجل الأصول'!I242))*'📋 سجل الأصول'!J242/365*MAX(0,MIN(EOMONTH(DATE(2026,1,1),0),IF('📋 سجل الأصول'!M242="",DATE(9999,12,31),'📋 سجل الأصول'!M242))-'📋 سجل الأصول'!G242+1))-MIN(('📋 سجل الأصول'!H242-IF('📋 سجل الأصول'!I242="",0,'📋 سجل الأصول'!I242)),('📋 سجل الأصول'!H242-IF('📋 سجل الأصول'!I242="",0,'📋 سجل الأصول'!I242))*'📋 سجل الأصول'!J242/365*MAX(0,MIN(EOMONTH(DATE(2026,1,1),-1),IF('📋 سجل الأصول'!M242="",DATE(9999,12,31),'📋 سجل الأصول'!M242))-'📋 سجل الأصول'!G242+1))),0))</f>
        <v/>
      </c>
      <c r="H242" s="33" t="str">
        <f>IF('📋 سجل الأصول'!C242="","",IFERROR(MAX(0,MIN(('📋 سجل الأصول'!H242-IF('📋 سجل الأصول'!I242="",0,'📋 سجل الأصول'!I242)),('📋 سجل الأصول'!H242-IF('📋 سجل الأصول'!I242="",0,'📋 سجل الأصول'!I242))*'📋 سجل الأصول'!J242/365*MAX(0,MIN(EOMONTH(DATE(2026,2,1),0),IF('📋 سجل الأصول'!M242="",DATE(9999,12,31),'📋 سجل الأصول'!M242))-'📋 سجل الأصول'!G242+1))-MIN(('📋 سجل الأصول'!H242-IF('📋 سجل الأصول'!I242="",0,'📋 سجل الأصول'!I242)),('📋 سجل الأصول'!H242-IF('📋 سجل الأصول'!I242="",0,'📋 سجل الأصول'!I242))*'📋 سجل الأصول'!J242/365*MAX(0,MIN(EOMONTH(DATE(2026,2,1),-1),IF('📋 سجل الأصول'!M242="",DATE(9999,12,31),'📋 سجل الأصول'!M242))-'📋 سجل الأصول'!G242+1))),0))</f>
        <v/>
      </c>
      <c r="I242" s="33" t="str">
        <f>IF('📋 سجل الأصول'!C242="","",IFERROR(MAX(0,MIN(('📋 سجل الأصول'!H242-IF('📋 سجل الأصول'!I242="",0,'📋 سجل الأصول'!I242)),('📋 سجل الأصول'!H242-IF('📋 سجل الأصول'!I242="",0,'📋 سجل الأصول'!I242))*'📋 سجل الأصول'!J242/365*MAX(0,MIN(EOMONTH(DATE(2026,3,1),0),IF('📋 سجل الأصول'!M242="",DATE(9999,12,31),'📋 سجل الأصول'!M242))-'📋 سجل الأصول'!G242+1))-MIN(('📋 سجل الأصول'!H242-IF('📋 سجل الأصول'!I242="",0,'📋 سجل الأصول'!I242)),('📋 سجل الأصول'!H242-IF('📋 سجل الأصول'!I242="",0,'📋 سجل الأصول'!I242))*'📋 سجل الأصول'!J242/365*MAX(0,MIN(EOMONTH(DATE(2026,3,1),-1),IF('📋 سجل الأصول'!M242="",DATE(9999,12,31),'📋 سجل الأصول'!M242))-'📋 سجل الأصول'!G242+1))),0))</f>
        <v/>
      </c>
      <c r="J242" s="33" t="str">
        <f>IF('📋 سجل الأصول'!C242="","",IFERROR(MAX(0,MIN(('📋 سجل الأصول'!H242-IF('📋 سجل الأصول'!I242="",0,'📋 سجل الأصول'!I242)),('📋 سجل الأصول'!H242-IF('📋 سجل الأصول'!I242="",0,'📋 سجل الأصول'!I242))*'📋 سجل الأصول'!J242/365*MAX(0,MIN(EOMONTH(DATE(2026,4,1),0),IF('📋 سجل الأصول'!M242="",DATE(9999,12,31),'📋 سجل الأصول'!M242))-'📋 سجل الأصول'!G242+1))-MIN(('📋 سجل الأصول'!H242-IF('📋 سجل الأصول'!I242="",0,'📋 سجل الأصول'!I242)),('📋 سجل الأصول'!H242-IF('📋 سجل الأصول'!I242="",0,'📋 سجل الأصول'!I242))*'📋 سجل الأصول'!J242/365*MAX(0,MIN(EOMONTH(DATE(2026,4,1),-1),IF('📋 سجل الأصول'!M242="",DATE(9999,12,31),'📋 سجل الأصول'!M242))-'📋 سجل الأصول'!G242+1))),0))</f>
        <v/>
      </c>
      <c r="K242" s="33" t="str">
        <f>IF('📋 سجل الأصول'!C242="","",IFERROR(MAX(0,MIN(('📋 سجل الأصول'!H242-IF('📋 سجل الأصول'!I242="",0,'📋 سجل الأصول'!I242)),('📋 سجل الأصول'!H242-IF('📋 سجل الأصول'!I242="",0,'📋 سجل الأصول'!I242))*'📋 سجل الأصول'!J242/365*MAX(0,MIN(EOMONTH(DATE(2026,5,1),0),IF('📋 سجل الأصول'!M242="",DATE(9999,12,31),'📋 سجل الأصول'!M242))-'📋 سجل الأصول'!G242+1))-MIN(('📋 سجل الأصول'!H242-IF('📋 سجل الأصول'!I242="",0,'📋 سجل الأصول'!I242)),('📋 سجل الأصول'!H242-IF('📋 سجل الأصول'!I242="",0,'📋 سجل الأصول'!I242))*'📋 سجل الأصول'!J242/365*MAX(0,MIN(EOMONTH(DATE(2026,5,1),-1),IF('📋 سجل الأصول'!M242="",DATE(9999,12,31),'📋 سجل الأصول'!M242))-'📋 سجل الأصول'!G242+1))),0))</f>
        <v/>
      </c>
      <c r="L242" s="33" t="str">
        <f>IF('📋 سجل الأصول'!C242="","",IFERROR(MAX(0,MIN(('📋 سجل الأصول'!H242-IF('📋 سجل الأصول'!I242="",0,'📋 سجل الأصول'!I242)),('📋 سجل الأصول'!H242-IF('📋 سجل الأصول'!I242="",0,'📋 سجل الأصول'!I242))*'📋 سجل الأصول'!J242/365*MAX(0,MIN(EOMONTH(DATE(2026,6,1),0),IF('📋 سجل الأصول'!M242="",DATE(9999,12,31),'📋 سجل الأصول'!M242))-'📋 سجل الأصول'!G242+1))-MIN(('📋 سجل الأصول'!H242-IF('📋 سجل الأصول'!I242="",0,'📋 سجل الأصول'!I242)),('📋 سجل الأصول'!H242-IF('📋 سجل الأصول'!I242="",0,'📋 سجل الأصول'!I242))*'📋 سجل الأصول'!J242/365*MAX(0,MIN(EOMONTH(DATE(2026,6,1),-1),IF('📋 سجل الأصول'!M242="",DATE(9999,12,31),'📋 سجل الأصول'!M242))-'📋 سجل الأصول'!G242+1))),0))</f>
        <v/>
      </c>
      <c r="M242" s="33" t="str">
        <f>IF('📋 سجل الأصول'!C242="","",IFERROR(MAX(0,MIN(('📋 سجل الأصول'!H242-IF('📋 سجل الأصول'!I242="",0,'📋 سجل الأصول'!I242)),('📋 سجل الأصول'!H242-IF('📋 سجل الأصول'!I242="",0,'📋 سجل الأصول'!I242))*'📋 سجل الأصول'!J242/365*MAX(0,MIN(EOMONTH(DATE(2026,7,1),0),IF('📋 سجل الأصول'!M242="",DATE(9999,12,31),'📋 سجل الأصول'!M242))-'📋 سجل الأصول'!G242+1))-MIN(('📋 سجل الأصول'!H242-IF('📋 سجل الأصول'!I242="",0,'📋 سجل الأصول'!I242)),('📋 سجل الأصول'!H242-IF('📋 سجل الأصول'!I242="",0,'📋 سجل الأصول'!I242))*'📋 سجل الأصول'!J242/365*MAX(0,MIN(EOMONTH(DATE(2026,7,1),-1),IF('📋 سجل الأصول'!M242="",DATE(9999,12,31),'📋 سجل الأصول'!M242))-'📋 سجل الأصول'!G242+1))),0))</f>
        <v/>
      </c>
      <c r="N242" s="33" t="str">
        <f>IF('📋 سجل الأصول'!C242="","",IFERROR(MAX(0,MIN(('📋 سجل الأصول'!H242-IF('📋 سجل الأصول'!I242="",0,'📋 سجل الأصول'!I242)),('📋 سجل الأصول'!H242-IF('📋 سجل الأصول'!I242="",0,'📋 سجل الأصول'!I242))*'📋 سجل الأصول'!J242/365*MAX(0,MIN(EOMONTH(DATE(2026,8,1),0),IF('📋 سجل الأصول'!M242="",DATE(9999,12,31),'📋 سجل الأصول'!M242))-'📋 سجل الأصول'!G242+1))-MIN(('📋 سجل الأصول'!H242-IF('📋 سجل الأصول'!I242="",0,'📋 سجل الأصول'!I242)),('📋 سجل الأصول'!H242-IF('📋 سجل الأصول'!I242="",0,'📋 سجل الأصول'!I242))*'📋 سجل الأصول'!J242/365*MAX(0,MIN(EOMONTH(DATE(2026,8,1),-1),IF('📋 سجل الأصول'!M242="",DATE(9999,12,31),'📋 سجل الأصول'!M242))-'📋 سجل الأصول'!G242+1))),0))</f>
        <v/>
      </c>
      <c r="O242" s="33" t="str">
        <f>IF('📋 سجل الأصول'!C242="","",IFERROR(MAX(0,MIN(('📋 سجل الأصول'!H242-IF('📋 سجل الأصول'!I242="",0,'📋 سجل الأصول'!I242)),('📋 سجل الأصول'!H242-IF('📋 سجل الأصول'!I242="",0,'📋 سجل الأصول'!I242))*'📋 سجل الأصول'!J242/365*MAX(0,MIN(EOMONTH(DATE(2026,9,1),0),IF('📋 سجل الأصول'!M242="",DATE(9999,12,31),'📋 سجل الأصول'!M242))-'📋 سجل الأصول'!G242+1))-MIN(('📋 سجل الأصول'!H242-IF('📋 سجل الأصول'!I242="",0,'📋 سجل الأصول'!I242)),('📋 سجل الأصول'!H242-IF('📋 سجل الأصول'!I242="",0,'📋 سجل الأصول'!I242))*'📋 سجل الأصول'!J242/365*MAX(0,MIN(EOMONTH(DATE(2026,9,1),-1),IF('📋 سجل الأصول'!M242="",DATE(9999,12,31),'📋 سجل الأصول'!M242))-'📋 سجل الأصول'!G242+1))),0))</f>
        <v/>
      </c>
      <c r="P242" s="33" t="str">
        <f>IF('📋 سجل الأصول'!C242="","",IFERROR(MAX(0,MIN(('📋 سجل الأصول'!H242-IF('📋 سجل الأصول'!I242="",0,'📋 سجل الأصول'!I242)),('📋 سجل الأصول'!H242-IF('📋 سجل الأصول'!I242="",0,'📋 سجل الأصول'!I242))*'📋 سجل الأصول'!J242/365*MAX(0,MIN(EOMONTH(DATE(2026,10,1),0),IF('📋 سجل الأصول'!M242="",DATE(9999,12,31),'📋 سجل الأصول'!M242))-'📋 سجل الأصول'!G242+1))-MIN(('📋 سجل الأصول'!H242-IF('📋 سجل الأصول'!I242="",0,'📋 سجل الأصول'!I242)),('📋 سجل الأصول'!H242-IF('📋 سجل الأصول'!I242="",0,'📋 سجل الأصول'!I242))*'📋 سجل الأصول'!J242/365*MAX(0,MIN(EOMONTH(DATE(2026,10,1),-1),IF('📋 سجل الأصول'!M242="",DATE(9999,12,31),'📋 سجل الأصول'!M242))-'📋 سجل الأصول'!G242+1))),0))</f>
        <v/>
      </c>
      <c r="Q242" s="33" t="str">
        <f>IF('📋 سجل الأصول'!C242="","",IFERROR(MAX(0,MIN(('📋 سجل الأصول'!H242-IF('📋 سجل الأصول'!I242="",0,'📋 سجل الأصول'!I242)),('📋 سجل الأصول'!H242-IF('📋 سجل الأصول'!I242="",0,'📋 سجل الأصول'!I242))*'📋 سجل الأصول'!J242/365*MAX(0,MIN(EOMONTH(DATE(2026,11,1),0),IF('📋 سجل الأصول'!M242="",DATE(9999,12,31),'📋 سجل الأصول'!M242))-'📋 سجل الأصول'!G242+1))-MIN(('📋 سجل الأصول'!H242-IF('📋 سجل الأصول'!I242="",0,'📋 سجل الأصول'!I242)),('📋 سجل الأصول'!H242-IF('📋 سجل الأصول'!I242="",0,'📋 سجل الأصول'!I242))*'📋 سجل الأصول'!J242/365*MAX(0,MIN(EOMONTH(DATE(2026,11,1),-1),IF('📋 سجل الأصول'!M242="",DATE(9999,12,31),'📋 سجل الأصول'!M242))-'📋 سجل الأصول'!G242+1))),0))</f>
        <v/>
      </c>
      <c r="R242" s="33" t="str">
        <f>IF('📋 سجل الأصول'!C242="","",IFERROR(MAX(0,MIN(('📋 سجل الأصول'!H242-IF('📋 سجل الأصول'!I242="",0,'📋 سجل الأصول'!I242)),('📋 سجل الأصول'!H242-IF('📋 سجل الأصول'!I242="",0,'📋 سجل الأصول'!I242))*'📋 سجل الأصول'!J242/365*MAX(0,MIN(EOMONTH(DATE(2026,12,1),0),IF('📋 سجل الأصول'!M242="",DATE(9999,12,31),'📋 سجل الأصول'!M242))-'📋 سجل الأصول'!G242+1))-MIN(('📋 سجل الأصول'!H242-IF('📋 سجل الأصول'!I242="",0,'📋 سجل الأصول'!I242)),('📋 سجل الأصول'!H242-IF('📋 سجل الأصول'!I242="",0,'📋 سجل الأصول'!I242))*'📋 سجل الأصول'!J242/365*MAX(0,MIN(EOMONTH(DATE(2026,12,1),-1),IF('📋 سجل الأصول'!M242="",DATE(9999,12,31),'📋 سجل الأصول'!M242))-'📋 سجل الأصول'!G242+1))),0))</f>
        <v/>
      </c>
    </row>
    <row r="243" spans="1:18" ht="24.75" customHeight="1" x14ac:dyDescent="0.25">
      <c r="A243" s="18" t="str">
        <f>IF('📋 سجل الأصول'!C243="","",'📋 سجل الأصول'!A243)</f>
        <v/>
      </c>
      <c r="B243" s="18" t="str">
        <f>IF('📋 سجل الأصول'!C243="","",'📋 سجل الأصول'!B243)</f>
        <v/>
      </c>
      <c r="C243" s="36" t="str">
        <f>IF('📋 سجل الأصول'!C243="","",'📋 سجل الأصول'!C243)</f>
        <v/>
      </c>
      <c r="D243" s="18" t="str">
        <f>IF('📋 سجل الأصول'!C243="","",'📋 سجل الأصول'!E243)</f>
        <v/>
      </c>
      <c r="E243" s="37" t="str">
        <f>IF('📋 سجل الأصول'!C243="","",'📋 سجل الأصول'!G243)</f>
        <v/>
      </c>
      <c r="F243" s="25" t="str">
        <f>IF('📋 سجل الأصول'!C243="","",'📋 سجل الأصول'!H243)</f>
        <v/>
      </c>
      <c r="G243" s="25" t="str">
        <f>IF('📋 سجل الأصول'!C243="","",IFERROR(MAX(0,MIN(('📋 سجل الأصول'!H243-IF('📋 سجل الأصول'!I243="",0,'📋 سجل الأصول'!I243)),('📋 سجل الأصول'!H243-IF('📋 سجل الأصول'!I243="",0,'📋 سجل الأصول'!I243))*'📋 سجل الأصول'!J243/365*MAX(0,MIN(EOMONTH(DATE(2026,1,1),0),IF('📋 سجل الأصول'!M243="",DATE(9999,12,31),'📋 سجل الأصول'!M243))-'📋 سجل الأصول'!G243+1))-MIN(('📋 سجل الأصول'!H243-IF('📋 سجل الأصول'!I243="",0,'📋 سجل الأصول'!I243)),('📋 سجل الأصول'!H243-IF('📋 سجل الأصول'!I243="",0,'📋 سجل الأصول'!I243))*'📋 سجل الأصول'!J243/365*MAX(0,MIN(EOMONTH(DATE(2026,1,1),-1),IF('📋 سجل الأصول'!M243="",DATE(9999,12,31),'📋 سجل الأصول'!M243))-'📋 سجل الأصول'!G243+1))),0))</f>
        <v/>
      </c>
      <c r="H243" s="25" t="str">
        <f>IF('📋 سجل الأصول'!C243="","",IFERROR(MAX(0,MIN(('📋 سجل الأصول'!H243-IF('📋 سجل الأصول'!I243="",0,'📋 سجل الأصول'!I243)),('📋 سجل الأصول'!H243-IF('📋 سجل الأصول'!I243="",0,'📋 سجل الأصول'!I243))*'📋 سجل الأصول'!J243/365*MAX(0,MIN(EOMONTH(DATE(2026,2,1),0),IF('📋 سجل الأصول'!M243="",DATE(9999,12,31),'📋 سجل الأصول'!M243))-'📋 سجل الأصول'!G243+1))-MIN(('📋 سجل الأصول'!H243-IF('📋 سجل الأصول'!I243="",0,'📋 سجل الأصول'!I243)),('📋 سجل الأصول'!H243-IF('📋 سجل الأصول'!I243="",0,'📋 سجل الأصول'!I243))*'📋 سجل الأصول'!J243/365*MAX(0,MIN(EOMONTH(DATE(2026,2,1),-1),IF('📋 سجل الأصول'!M243="",DATE(9999,12,31),'📋 سجل الأصول'!M243))-'📋 سجل الأصول'!G243+1))),0))</f>
        <v/>
      </c>
      <c r="I243" s="25" t="str">
        <f>IF('📋 سجل الأصول'!C243="","",IFERROR(MAX(0,MIN(('📋 سجل الأصول'!H243-IF('📋 سجل الأصول'!I243="",0,'📋 سجل الأصول'!I243)),('📋 سجل الأصول'!H243-IF('📋 سجل الأصول'!I243="",0,'📋 سجل الأصول'!I243))*'📋 سجل الأصول'!J243/365*MAX(0,MIN(EOMONTH(DATE(2026,3,1),0),IF('📋 سجل الأصول'!M243="",DATE(9999,12,31),'📋 سجل الأصول'!M243))-'📋 سجل الأصول'!G243+1))-MIN(('📋 سجل الأصول'!H243-IF('📋 سجل الأصول'!I243="",0,'📋 سجل الأصول'!I243)),('📋 سجل الأصول'!H243-IF('📋 سجل الأصول'!I243="",0,'📋 سجل الأصول'!I243))*'📋 سجل الأصول'!J243/365*MAX(0,MIN(EOMONTH(DATE(2026,3,1),-1),IF('📋 سجل الأصول'!M243="",DATE(9999,12,31),'📋 سجل الأصول'!M243))-'📋 سجل الأصول'!G243+1))),0))</f>
        <v/>
      </c>
      <c r="J243" s="25" t="str">
        <f>IF('📋 سجل الأصول'!C243="","",IFERROR(MAX(0,MIN(('📋 سجل الأصول'!H243-IF('📋 سجل الأصول'!I243="",0,'📋 سجل الأصول'!I243)),('📋 سجل الأصول'!H243-IF('📋 سجل الأصول'!I243="",0,'📋 سجل الأصول'!I243))*'📋 سجل الأصول'!J243/365*MAX(0,MIN(EOMONTH(DATE(2026,4,1),0),IF('📋 سجل الأصول'!M243="",DATE(9999,12,31),'📋 سجل الأصول'!M243))-'📋 سجل الأصول'!G243+1))-MIN(('📋 سجل الأصول'!H243-IF('📋 سجل الأصول'!I243="",0,'📋 سجل الأصول'!I243)),('📋 سجل الأصول'!H243-IF('📋 سجل الأصول'!I243="",0,'📋 سجل الأصول'!I243))*'📋 سجل الأصول'!J243/365*MAX(0,MIN(EOMONTH(DATE(2026,4,1),-1),IF('📋 سجل الأصول'!M243="",DATE(9999,12,31),'📋 سجل الأصول'!M243))-'📋 سجل الأصول'!G243+1))),0))</f>
        <v/>
      </c>
      <c r="K243" s="25" t="str">
        <f>IF('📋 سجل الأصول'!C243="","",IFERROR(MAX(0,MIN(('📋 سجل الأصول'!H243-IF('📋 سجل الأصول'!I243="",0,'📋 سجل الأصول'!I243)),('📋 سجل الأصول'!H243-IF('📋 سجل الأصول'!I243="",0,'📋 سجل الأصول'!I243))*'📋 سجل الأصول'!J243/365*MAX(0,MIN(EOMONTH(DATE(2026,5,1),0),IF('📋 سجل الأصول'!M243="",DATE(9999,12,31),'📋 سجل الأصول'!M243))-'📋 سجل الأصول'!G243+1))-MIN(('📋 سجل الأصول'!H243-IF('📋 سجل الأصول'!I243="",0,'📋 سجل الأصول'!I243)),('📋 سجل الأصول'!H243-IF('📋 سجل الأصول'!I243="",0,'📋 سجل الأصول'!I243))*'📋 سجل الأصول'!J243/365*MAX(0,MIN(EOMONTH(DATE(2026,5,1),-1),IF('📋 سجل الأصول'!M243="",DATE(9999,12,31),'📋 سجل الأصول'!M243))-'📋 سجل الأصول'!G243+1))),0))</f>
        <v/>
      </c>
      <c r="L243" s="25" t="str">
        <f>IF('📋 سجل الأصول'!C243="","",IFERROR(MAX(0,MIN(('📋 سجل الأصول'!H243-IF('📋 سجل الأصول'!I243="",0,'📋 سجل الأصول'!I243)),('📋 سجل الأصول'!H243-IF('📋 سجل الأصول'!I243="",0,'📋 سجل الأصول'!I243))*'📋 سجل الأصول'!J243/365*MAX(0,MIN(EOMONTH(DATE(2026,6,1),0),IF('📋 سجل الأصول'!M243="",DATE(9999,12,31),'📋 سجل الأصول'!M243))-'📋 سجل الأصول'!G243+1))-MIN(('📋 سجل الأصول'!H243-IF('📋 سجل الأصول'!I243="",0,'📋 سجل الأصول'!I243)),('📋 سجل الأصول'!H243-IF('📋 سجل الأصول'!I243="",0,'📋 سجل الأصول'!I243))*'📋 سجل الأصول'!J243/365*MAX(0,MIN(EOMONTH(DATE(2026,6,1),-1),IF('📋 سجل الأصول'!M243="",DATE(9999,12,31),'📋 سجل الأصول'!M243))-'📋 سجل الأصول'!G243+1))),0))</f>
        <v/>
      </c>
      <c r="M243" s="25" t="str">
        <f>IF('📋 سجل الأصول'!C243="","",IFERROR(MAX(0,MIN(('📋 سجل الأصول'!H243-IF('📋 سجل الأصول'!I243="",0,'📋 سجل الأصول'!I243)),('📋 سجل الأصول'!H243-IF('📋 سجل الأصول'!I243="",0,'📋 سجل الأصول'!I243))*'📋 سجل الأصول'!J243/365*MAX(0,MIN(EOMONTH(DATE(2026,7,1),0),IF('📋 سجل الأصول'!M243="",DATE(9999,12,31),'📋 سجل الأصول'!M243))-'📋 سجل الأصول'!G243+1))-MIN(('📋 سجل الأصول'!H243-IF('📋 سجل الأصول'!I243="",0,'📋 سجل الأصول'!I243)),('📋 سجل الأصول'!H243-IF('📋 سجل الأصول'!I243="",0,'📋 سجل الأصول'!I243))*'📋 سجل الأصول'!J243/365*MAX(0,MIN(EOMONTH(DATE(2026,7,1),-1),IF('📋 سجل الأصول'!M243="",DATE(9999,12,31),'📋 سجل الأصول'!M243))-'📋 سجل الأصول'!G243+1))),0))</f>
        <v/>
      </c>
      <c r="N243" s="25" t="str">
        <f>IF('📋 سجل الأصول'!C243="","",IFERROR(MAX(0,MIN(('📋 سجل الأصول'!H243-IF('📋 سجل الأصول'!I243="",0,'📋 سجل الأصول'!I243)),('📋 سجل الأصول'!H243-IF('📋 سجل الأصول'!I243="",0,'📋 سجل الأصول'!I243))*'📋 سجل الأصول'!J243/365*MAX(0,MIN(EOMONTH(DATE(2026,8,1),0),IF('📋 سجل الأصول'!M243="",DATE(9999,12,31),'📋 سجل الأصول'!M243))-'📋 سجل الأصول'!G243+1))-MIN(('📋 سجل الأصول'!H243-IF('📋 سجل الأصول'!I243="",0,'📋 سجل الأصول'!I243)),('📋 سجل الأصول'!H243-IF('📋 سجل الأصول'!I243="",0,'📋 سجل الأصول'!I243))*'📋 سجل الأصول'!J243/365*MAX(0,MIN(EOMONTH(DATE(2026,8,1),-1),IF('📋 سجل الأصول'!M243="",DATE(9999,12,31),'📋 سجل الأصول'!M243))-'📋 سجل الأصول'!G243+1))),0))</f>
        <v/>
      </c>
      <c r="O243" s="25" t="str">
        <f>IF('📋 سجل الأصول'!C243="","",IFERROR(MAX(0,MIN(('📋 سجل الأصول'!H243-IF('📋 سجل الأصول'!I243="",0,'📋 سجل الأصول'!I243)),('📋 سجل الأصول'!H243-IF('📋 سجل الأصول'!I243="",0,'📋 سجل الأصول'!I243))*'📋 سجل الأصول'!J243/365*MAX(0,MIN(EOMONTH(DATE(2026,9,1),0),IF('📋 سجل الأصول'!M243="",DATE(9999,12,31),'📋 سجل الأصول'!M243))-'📋 سجل الأصول'!G243+1))-MIN(('📋 سجل الأصول'!H243-IF('📋 سجل الأصول'!I243="",0,'📋 سجل الأصول'!I243)),('📋 سجل الأصول'!H243-IF('📋 سجل الأصول'!I243="",0,'📋 سجل الأصول'!I243))*'📋 سجل الأصول'!J243/365*MAX(0,MIN(EOMONTH(DATE(2026,9,1),-1),IF('📋 سجل الأصول'!M243="",DATE(9999,12,31),'📋 سجل الأصول'!M243))-'📋 سجل الأصول'!G243+1))),0))</f>
        <v/>
      </c>
      <c r="P243" s="25" t="str">
        <f>IF('📋 سجل الأصول'!C243="","",IFERROR(MAX(0,MIN(('📋 سجل الأصول'!H243-IF('📋 سجل الأصول'!I243="",0,'📋 سجل الأصول'!I243)),('📋 سجل الأصول'!H243-IF('📋 سجل الأصول'!I243="",0,'📋 سجل الأصول'!I243))*'📋 سجل الأصول'!J243/365*MAX(0,MIN(EOMONTH(DATE(2026,10,1),0),IF('📋 سجل الأصول'!M243="",DATE(9999,12,31),'📋 سجل الأصول'!M243))-'📋 سجل الأصول'!G243+1))-MIN(('📋 سجل الأصول'!H243-IF('📋 سجل الأصول'!I243="",0,'📋 سجل الأصول'!I243)),('📋 سجل الأصول'!H243-IF('📋 سجل الأصول'!I243="",0,'📋 سجل الأصول'!I243))*'📋 سجل الأصول'!J243/365*MAX(0,MIN(EOMONTH(DATE(2026,10,1),-1),IF('📋 سجل الأصول'!M243="",DATE(9999,12,31),'📋 سجل الأصول'!M243))-'📋 سجل الأصول'!G243+1))),0))</f>
        <v/>
      </c>
      <c r="Q243" s="25" t="str">
        <f>IF('📋 سجل الأصول'!C243="","",IFERROR(MAX(0,MIN(('📋 سجل الأصول'!H243-IF('📋 سجل الأصول'!I243="",0,'📋 سجل الأصول'!I243)),('📋 سجل الأصول'!H243-IF('📋 سجل الأصول'!I243="",0,'📋 سجل الأصول'!I243))*'📋 سجل الأصول'!J243/365*MAX(0,MIN(EOMONTH(DATE(2026,11,1),0),IF('📋 سجل الأصول'!M243="",DATE(9999,12,31),'📋 سجل الأصول'!M243))-'📋 سجل الأصول'!G243+1))-MIN(('📋 سجل الأصول'!H243-IF('📋 سجل الأصول'!I243="",0,'📋 سجل الأصول'!I243)),('📋 سجل الأصول'!H243-IF('📋 سجل الأصول'!I243="",0,'📋 سجل الأصول'!I243))*'📋 سجل الأصول'!J243/365*MAX(0,MIN(EOMONTH(DATE(2026,11,1),-1),IF('📋 سجل الأصول'!M243="",DATE(9999,12,31),'📋 سجل الأصول'!M243))-'📋 سجل الأصول'!G243+1))),0))</f>
        <v/>
      </c>
      <c r="R243" s="25" t="str">
        <f>IF('📋 سجل الأصول'!C243="","",IFERROR(MAX(0,MIN(('📋 سجل الأصول'!H243-IF('📋 سجل الأصول'!I243="",0,'📋 سجل الأصول'!I243)),('📋 سجل الأصول'!H243-IF('📋 سجل الأصول'!I243="",0,'📋 سجل الأصول'!I243))*'📋 سجل الأصول'!J243/365*MAX(0,MIN(EOMONTH(DATE(2026,12,1),0),IF('📋 سجل الأصول'!M243="",DATE(9999,12,31),'📋 سجل الأصول'!M243))-'📋 سجل الأصول'!G243+1))-MIN(('📋 سجل الأصول'!H243-IF('📋 سجل الأصول'!I243="",0,'📋 سجل الأصول'!I243)),('📋 سجل الأصول'!H243-IF('📋 سجل الأصول'!I243="",0,'📋 سجل الأصول'!I243))*'📋 سجل الأصول'!J243/365*MAX(0,MIN(EOMONTH(DATE(2026,12,1),-1),IF('📋 سجل الأصول'!M243="",DATE(9999,12,31),'📋 سجل الأصول'!M243))-'📋 سجل الأصول'!G243+1))),0))</f>
        <v/>
      </c>
    </row>
    <row r="244" spans="1:18" ht="24.75" customHeight="1" x14ac:dyDescent="0.25">
      <c r="A244" s="26" t="str">
        <f>IF('📋 سجل الأصول'!C244="","",'📋 سجل الأصول'!A244)</f>
        <v/>
      </c>
      <c r="B244" s="26" t="str">
        <f>IF('📋 سجل الأصول'!C244="","",'📋 سجل الأصول'!B244)</f>
        <v/>
      </c>
      <c r="C244" s="38" t="str">
        <f>IF('📋 سجل الأصول'!C244="","",'📋 سجل الأصول'!C244)</f>
        <v/>
      </c>
      <c r="D244" s="26" t="str">
        <f>IF('📋 سجل الأصول'!C244="","",'📋 سجل الأصول'!E244)</f>
        <v/>
      </c>
      <c r="E244" s="39" t="str">
        <f>IF('📋 سجل الأصول'!C244="","",'📋 سجل الأصول'!G244)</f>
        <v/>
      </c>
      <c r="F244" s="33" t="str">
        <f>IF('📋 سجل الأصول'!C244="","",'📋 سجل الأصول'!H244)</f>
        <v/>
      </c>
      <c r="G244" s="33" t="str">
        <f>IF('📋 سجل الأصول'!C244="","",IFERROR(MAX(0,MIN(('📋 سجل الأصول'!H244-IF('📋 سجل الأصول'!I244="",0,'📋 سجل الأصول'!I244)),('📋 سجل الأصول'!H244-IF('📋 سجل الأصول'!I244="",0,'📋 سجل الأصول'!I244))*'📋 سجل الأصول'!J244/365*MAX(0,MIN(EOMONTH(DATE(2026,1,1),0),IF('📋 سجل الأصول'!M244="",DATE(9999,12,31),'📋 سجل الأصول'!M244))-'📋 سجل الأصول'!G244+1))-MIN(('📋 سجل الأصول'!H244-IF('📋 سجل الأصول'!I244="",0,'📋 سجل الأصول'!I244)),('📋 سجل الأصول'!H244-IF('📋 سجل الأصول'!I244="",0,'📋 سجل الأصول'!I244))*'📋 سجل الأصول'!J244/365*MAX(0,MIN(EOMONTH(DATE(2026,1,1),-1),IF('📋 سجل الأصول'!M244="",DATE(9999,12,31),'📋 سجل الأصول'!M244))-'📋 سجل الأصول'!G244+1))),0))</f>
        <v/>
      </c>
      <c r="H244" s="33" t="str">
        <f>IF('📋 سجل الأصول'!C244="","",IFERROR(MAX(0,MIN(('📋 سجل الأصول'!H244-IF('📋 سجل الأصول'!I244="",0,'📋 سجل الأصول'!I244)),('📋 سجل الأصول'!H244-IF('📋 سجل الأصول'!I244="",0,'📋 سجل الأصول'!I244))*'📋 سجل الأصول'!J244/365*MAX(0,MIN(EOMONTH(DATE(2026,2,1),0),IF('📋 سجل الأصول'!M244="",DATE(9999,12,31),'📋 سجل الأصول'!M244))-'📋 سجل الأصول'!G244+1))-MIN(('📋 سجل الأصول'!H244-IF('📋 سجل الأصول'!I244="",0,'📋 سجل الأصول'!I244)),('📋 سجل الأصول'!H244-IF('📋 سجل الأصول'!I244="",0,'📋 سجل الأصول'!I244))*'📋 سجل الأصول'!J244/365*MAX(0,MIN(EOMONTH(DATE(2026,2,1),-1),IF('📋 سجل الأصول'!M244="",DATE(9999,12,31),'📋 سجل الأصول'!M244))-'📋 سجل الأصول'!G244+1))),0))</f>
        <v/>
      </c>
      <c r="I244" s="33" t="str">
        <f>IF('📋 سجل الأصول'!C244="","",IFERROR(MAX(0,MIN(('📋 سجل الأصول'!H244-IF('📋 سجل الأصول'!I244="",0,'📋 سجل الأصول'!I244)),('📋 سجل الأصول'!H244-IF('📋 سجل الأصول'!I244="",0,'📋 سجل الأصول'!I244))*'📋 سجل الأصول'!J244/365*MAX(0,MIN(EOMONTH(DATE(2026,3,1),0),IF('📋 سجل الأصول'!M244="",DATE(9999,12,31),'📋 سجل الأصول'!M244))-'📋 سجل الأصول'!G244+1))-MIN(('📋 سجل الأصول'!H244-IF('📋 سجل الأصول'!I244="",0,'📋 سجل الأصول'!I244)),('📋 سجل الأصول'!H244-IF('📋 سجل الأصول'!I244="",0,'📋 سجل الأصول'!I244))*'📋 سجل الأصول'!J244/365*MAX(0,MIN(EOMONTH(DATE(2026,3,1),-1),IF('📋 سجل الأصول'!M244="",DATE(9999,12,31),'📋 سجل الأصول'!M244))-'📋 سجل الأصول'!G244+1))),0))</f>
        <v/>
      </c>
      <c r="J244" s="33" t="str">
        <f>IF('📋 سجل الأصول'!C244="","",IFERROR(MAX(0,MIN(('📋 سجل الأصول'!H244-IF('📋 سجل الأصول'!I244="",0,'📋 سجل الأصول'!I244)),('📋 سجل الأصول'!H244-IF('📋 سجل الأصول'!I244="",0,'📋 سجل الأصول'!I244))*'📋 سجل الأصول'!J244/365*MAX(0,MIN(EOMONTH(DATE(2026,4,1),0),IF('📋 سجل الأصول'!M244="",DATE(9999,12,31),'📋 سجل الأصول'!M244))-'📋 سجل الأصول'!G244+1))-MIN(('📋 سجل الأصول'!H244-IF('📋 سجل الأصول'!I244="",0,'📋 سجل الأصول'!I244)),('📋 سجل الأصول'!H244-IF('📋 سجل الأصول'!I244="",0,'📋 سجل الأصول'!I244))*'📋 سجل الأصول'!J244/365*MAX(0,MIN(EOMONTH(DATE(2026,4,1),-1),IF('📋 سجل الأصول'!M244="",DATE(9999,12,31),'📋 سجل الأصول'!M244))-'📋 سجل الأصول'!G244+1))),0))</f>
        <v/>
      </c>
      <c r="K244" s="33" t="str">
        <f>IF('📋 سجل الأصول'!C244="","",IFERROR(MAX(0,MIN(('📋 سجل الأصول'!H244-IF('📋 سجل الأصول'!I244="",0,'📋 سجل الأصول'!I244)),('📋 سجل الأصول'!H244-IF('📋 سجل الأصول'!I244="",0,'📋 سجل الأصول'!I244))*'📋 سجل الأصول'!J244/365*MAX(0,MIN(EOMONTH(DATE(2026,5,1),0),IF('📋 سجل الأصول'!M244="",DATE(9999,12,31),'📋 سجل الأصول'!M244))-'📋 سجل الأصول'!G244+1))-MIN(('📋 سجل الأصول'!H244-IF('📋 سجل الأصول'!I244="",0,'📋 سجل الأصول'!I244)),('📋 سجل الأصول'!H244-IF('📋 سجل الأصول'!I244="",0,'📋 سجل الأصول'!I244))*'📋 سجل الأصول'!J244/365*MAX(0,MIN(EOMONTH(DATE(2026,5,1),-1),IF('📋 سجل الأصول'!M244="",DATE(9999,12,31),'📋 سجل الأصول'!M244))-'📋 سجل الأصول'!G244+1))),0))</f>
        <v/>
      </c>
      <c r="L244" s="33" t="str">
        <f>IF('📋 سجل الأصول'!C244="","",IFERROR(MAX(0,MIN(('📋 سجل الأصول'!H244-IF('📋 سجل الأصول'!I244="",0,'📋 سجل الأصول'!I244)),('📋 سجل الأصول'!H244-IF('📋 سجل الأصول'!I244="",0,'📋 سجل الأصول'!I244))*'📋 سجل الأصول'!J244/365*MAX(0,MIN(EOMONTH(DATE(2026,6,1),0),IF('📋 سجل الأصول'!M244="",DATE(9999,12,31),'📋 سجل الأصول'!M244))-'📋 سجل الأصول'!G244+1))-MIN(('📋 سجل الأصول'!H244-IF('📋 سجل الأصول'!I244="",0,'📋 سجل الأصول'!I244)),('📋 سجل الأصول'!H244-IF('📋 سجل الأصول'!I244="",0,'📋 سجل الأصول'!I244))*'📋 سجل الأصول'!J244/365*MAX(0,MIN(EOMONTH(DATE(2026,6,1),-1),IF('📋 سجل الأصول'!M244="",DATE(9999,12,31),'📋 سجل الأصول'!M244))-'📋 سجل الأصول'!G244+1))),0))</f>
        <v/>
      </c>
      <c r="M244" s="33" t="str">
        <f>IF('📋 سجل الأصول'!C244="","",IFERROR(MAX(0,MIN(('📋 سجل الأصول'!H244-IF('📋 سجل الأصول'!I244="",0,'📋 سجل الأصول'!I244)),('📋 سجل الأصول'!H244-IF('📋 سجل الأصول'!I244="",0,'📋 سجل الأصول'!I244))*'📋 سجل الأصول'!J244/365*MAX(0,MIN(EOMONTH(DATE(2026,7,1),0),IF('📋 سجل الأصول'!M244="",DATE(9999,12,31),'📋 سجل الأصول'!M244))-'📋 سجل الأصول'!G244+1))-MIN(('📋 سجل الأصول'!H244-IF('📋 سجل الأصول'!I244="",0,'📋 سجل الأصول'!I244)),('📋 سجل الأصول'!H244-IF('📋 سجل الأصول'!I244="",0,'📋 سجل الأصول'!I244))*'📋 سجل الأصول'!J244/365*MAX(0,MIN(EOMONTH(DATE(2026,7,1),-1),IF('📋 سجل الأصول'!M244="",DATE(9999,12,31),'📋 سجل الأصول'!M244))-'📋 سجل الأصول'!G244+1))),0))</f>
        <v/>
      </c>
      <c r="N244" s="33" t="str">
        <f>IF('📋 سجل الأصول'!C244="","",IFERROR(MAX(0,MIN(('📋 سجل الأصول'!H244-IF('📋 سجل الأصول'!I244="",0,'📋 سجل الأصول'!I244)),('📋 سجل الأصول'!H244-IF('📋 سجل الأصول'!I244="",0,'📋 سجل الأصول'!I244))*'📋 سجل الأصول'!J244/365*MAX(0,MIN(EOMONTH(DATE(2026,8,1),0),IF('📋 سجل الأصول'!M244="",DATE(9999,12,31),'📋 سجل الأصول'!M244))-'📋 سجل الأصول'!G244+1))-MIN(('📋 سجل الأصول'!H244-IF('📋 سجل الأصول'!I244="",0,'📋 سجل الأصول'!I244)),('📋 سجل الأصول'!H244-IF('📋 سجل الأصول'!I244="",0,'📋 سجل الأصول'!I244))*'📋 سجل الأصول'!J244/365*MAX(0,MIN(EOMONTH(DATE(2026,8,1),-1),IF('📋 سجل الأصول'!M244="",DATE(9999,12,31),'📋 سجل الأصول'!M244))-'📋 سجل الأصول'!G244+1))),0))</f>
        <v/>
      </c>
      <c r="O244" s="33" t="str">
        <f>IF('📋 سجل الأصول'!C244="","",IFERROR(MAX(0,MIN(('📋 سجل الأصول'!H244-IF('📋 سجل الأصول'!I244="",0,'📋 سجل الأصول'!I244)),('📋 سجل الأصول'!H244-IF('📋 سجل الأصول'!I244="",0,'📋 سجل الأصول'!I244))*'📋 سجل الأصول'!J244/365*MAX(0,MIN(EOMONTH(DATE(2026,9,1),0),IF('📋 سجل الأصول'!M244="",DATE(9999,12,31),'📋 سجل الأصول'!M244))-'📋 سجل الأصول'!G244+1))-MIN(('📋 سجل الأصول'!H244-IF('📋 سجل الأصول'!I244="",0,'📋 سجل الأصول'!I244)),('📋 سجل الأصول'!H244-IF('📋 سجل الأصول'!I244="",0,'📋 سجل الأصول'!I244))*'📋 سجل الأصول'!J244/365*MAX(0,MIN(EOMONTH(DATE(2026,9,1),-1),IF('📋 سجل الأصول'!M244="",DATE(9999,12,31),'📋 سجل الأصول'!M244))-'📋 سجل الأصول'!G244+1))),0))</f>
        <v/>
      </c>
      <c r="P244" s="33" t="str">
        <f>IF('📋 سجل الأصول'!C244="","",IFERROR(MAX(0,MIN(('📋 سجل الأصول'!H244-IF('📋 سجل الأصول'!I244="",0,'📋 سجل الأصول'!I244)),('📋 سجل الأصول'!H244-IF('📋 سجل الأصول'!I244="",0,'📋 سجل الأصول'!I244))*'📋 سجل الأصول'!J244/365*MAX(0,MIN(EOMONTH(DATE(2026,10,1),0),IF('📋 سجل الأصول'!M244="",DATE(9999,12,31),'📋 سجل الأصول'!M244))-'📋 سجل الأصول'!G244+1))-MIN(('📋 سجل الأصول'!H244-IF('📋 سجل الأصول'!I244="",0,'📋 سجل الأصول'!I244)),('📋 سجل الأصول'!H244-IF('📋 سجل الأصول'!I244="",0,'📋 سجل الأصول'!I244))*'📋 سجل الأصول'!J244/365*MAX(0,MIN(EOMONTH(DATE(2026,10,1),-1),IF('📋 سجل الأصول'!M244="",DATE(9999,12,31),'📋 سجل الأصول'!M244))-'📋 سجل الأصول'!G244+1))),0))</f>
        <v/>
      </c>
      <c r="Q244" s="33" t="str">
        <f>IF('📋 سجل الأصول'!C244="","",IFERROR(MAX(0,MIN(('📋 سجل الأصول'!H244-IF('📋 سجل الأصول'!I244="",0,'📋 سجل الأصول'!I244)),('📋 سجل الأصول'!H244-IF('📋 سجل الأصول'!I244="",0,'📋 سجل الأصول'!I244))*'📋 سجل الأصول'!J244/365*MAX(0,MIN(EOMONTH(DATE(2026,11,1),0),IF('📋 سجل الأصول'!M244="",DATE(9999,12,31),'📋 سجل الأصول'!M244))-'📋 سجل الأصول'!G244+1))-MIN(('📋 سجل الأصول'!H244-IF('📋 سجل الأصول'!I244="",0,'📋 سجل الأصول'!I244)),('📋 سجل الأصول'!H244-IF('📋 سجل الأصول'!I244="",0,'📋 سجل الأصول'!I244))*'📋 سجل الأصول'!J244/365*MAX(0,MIN(EOMONTH(DATE(2026,11,1),-1),IF('📋 سجل الأصول'!M244="",DATE(9999,12,31),'📋 سجل الأصول'!M244))-'📋 سجل الأصول'!G244+1))),0))</f>
        <v/>
      </c>
      <c r="R244" s="33" t="str">
        <f>IF('📋 سجل الأصول'!C244="","",IFERROR(MAX(0,MIN(('📋 سجل الأصول'!H244-IF('📋 سجل الأصول'!I244="",0,'📋 سجل الأصول'!I244)),('📋 سجل الأصول'!H244-IF('📋 سجل الأصول'!I244="",0,'📋 سجل الأصول'!I244))*'📋 سجل الأصول'!J244/365*MAX(0,MIN(EOMONTH(DATE(2026,12,1),0),IF('📋 سجل الأصول'!M244="",DATE(9999,12,31),'📋 سجل الأصول'!M244))-'📋 سجل الأصول'!G244+1))-MIN(('📋 سجل الأصول'!H244-IF('📋 سجل الأصول'!I244="",0,'📋 سجل الأصول'!I244)),('📋 سجل الأصول'!H244-IF('📋 سجل الأصول'!I244="",0,'📋 سجل الأصول'!I244))*'📋 سجل الأصول'!J244/365*MAX(0,MIN(EOMONTH(DATE(2026,12,1),-1),IF('📋 سجل الأصول'!M244="",DATE(9999,12,31),'📋 سجل الأصول'!M244))-'📋 سجل الأصول'!G244+1))),0))</f>
        <v/>
      </c>
    </row>
    <row r="245" spans="1:18" ht="24.75" customHeight="1" x14ac:dyDescent="0.25">
      <c r="A245" s="18" t="str">
        <f>IF('📋 سجل الأصول'!C245="","",'📋 سجل الأصول'!A245)</f>
        <v/>
      </c>
      <c r="B245" s="18" t="str">
        <f>IF('📋 سجل الأصول'!C245="","",'📋 سجل الأصول'!B245)</f>
        <v/>
      </c>
      <c r="C245" s="36" t="str">
        <f>IF('📋 سجل الأصول'!C245="","",'📋 سجل الأصول'!C245)</f>
        <v/>
      </c>
      <c r="D245" s="18" t="str">
        <f>IF('📋 سجل الأصول'!C245="","",'📋 سجل الأصول'!E245)</f>
        <v/>
      </c>
      <c r="E245" s="37" t="str">
        <f>IF('📋 سجل الأصول'!C245="","",'📋 سجل الأصول'!G245)</f>
        <v/>
      </c>
      <c r="F245" s="25" t="str">
        <f>IF('📋 سجل الأصول'!C245="","",'📋 سجل الأصول'!H245)</f>
        <v/>
      </c>
      <c r="G245" s="25" t="str">
        <f>IF('📋 سجل الأصول'!C245="","",IFERROR(MAX(0,MIN(('📋 سجل الأصول'!H245-IF('📋 سجل الأصول'!I245="",0,'📋 سجل الأصول'!I245)),('📋 سجل الأصول'!H245-IF('📋 سجل الأصول'!I245="",0,'📋 سجل الأصول'!I245))*'📋 سجل الأصول'!J245/365*MAX(0,MIN(EOMONTH(DATE(2026,1,1),0),IF('📋 سجل الأصول'!M245="",DATE(9999,12,31),'📋 سجل الأصول'!M245))-'📋 سجل الأصول'!G245+1))-MIN(('📋 سجل الأصول'!H245-IF('📋 سجل الأصول'!I245="",0,'📋 سجل الأصول'!I245)),('📋 سجل الأصول'!H245-IF('📋 سجل الأصول'!I245="",0,'📋 سجل الأصول'!I245))*'📋 سجل الأصول'!J245/365*MAX(0,MIN(EOMONTH(DATE(2026,1,1),-1),IF('📋 سجل الأصول'!M245="",DATE(9999,12,31),'📋 سجل الأصول'!M245))-'📋 سجل الأصول'!G245+1))),0))</f>
        <v/>
      </c>
      <c r="H245" s="25" t="str">
        <f>IF('📋 سجل الأصول'!C245="","",IFERROR(MAX(0,MIN(('📋 سجل الأصول'!H245-IF('📋 سجل الأصول'!I245="",0,'📋 سجل الأصول'!I245)),('📋 سجل الأصول'!H245-IF('📋 سجل الأصول'!I245="",0,'📋 سجل الأصول'!I245))*'📋 سجل الأصول'!J245/365*MAX(0,MIN(EOMONTH(DATE(2026,2,1),0),IF('📋 سجل الأصول'!M245="",DATE(9999,12,31),'📋 سجل الأصول'!M245))-'📋 سجل الأصول'!G245+1))-MIN(('📋 سجل الأصول'!H245-IF('📋 سجل الأصول'!I245="",0,'📋 سجل الأصول'!I245)),('📋 سجل الأصول'!H245-IF('📋 سجل الأصول'!I245="",0,'📋 سجل الأصول'!I245))*'📋 سجل الأصول'!J245/365*MAX(0,MIN(EOMONTH(DATE(2026,2,1),-1),IF('📋 سجل الأصول'!M245="",DATE(9999,12,31),'📋 سجل الأصول'!M245))-'📋 سجل الأصول'!G245+1))),0))</f>
        <v/>
      </c>
      <c r="I245" s="25" t="str">
        <f>IF('📋 سجل الأصول'!C245="","",IFERROR(MAX(0,MIN(('📋 سجل الأصول'!H245-IF('📋 سجل الأصول'!I245="",0,'📋 سجل الأصول'!I245)),('📋 سجل الأصول'!H245-IF('📋 سجل الأصول'!I245="",0,'📋 سجل الأصول'!I245))*'📋 سجل الأصول'!J245/365*MAX(0,MIN(EOMONTH(DATE(2026,3,1),0),IF('📋 سجل الأصول'!M245="",DATE(9999,12,31),'📋 سجل الأصول'!M245))-'📋 سجل الأصول'!G245+1))-MIN(('📋 سجل الأصول'!H245-IF('📋 سجل الأصول'!I245="",0,'📋 سجل الأصول'!I245)),('📋 سجل الأصول'!H245-IF('📋 سجل الأصول'!I245="",0,'📋 سجل الأصول'!I245))*'📋 سجل الأصول'!J245/365*MAX(0,MIN(EOMONTH(DATE(2026,3,1),-1),IF('📋 سجل الأصول'!M245="",DATE(9999,12,31),'📋 سجل الأصول'!M245))-'📋 سجل الأصول'!G245+1))),0))</f>
        <v/>
      </c>
      <c r="J245" s="25" t="str">
        <f>IF('📋 سجل الأصول'!C245="","",IFERROR(MAX(0,MIN(('📋 سجل الأصول'!H245-IF('📋 سجل الأصول'!I245="",0,'📋 سجل الأصول'!I245)),('📋 سجل الأصول'!H245-IF('📋 سجل الأصول'!I245="",0,'📋 سجل الأصول'!I245))*'📋 سجل الأصول'!J245/365*MAX(0,MIN(EOMONTH(DATE(2026,4,1),0),IF('📋 سجل الأصول'!M245="",DATE(9999,12,31),'📋 سجل الأصول'!M245))-'📋 سجل الأصول'!G245+1))-MIN(('📋 سجل الأصول'!H245-IF('📋 سجل الأصول'!I245="",0,'📋 سجل الأصول'!I245)),('📋 سجل الأصول'!H245-IF('📋 سجل الأصول'!I245="",0,'📋 سجل الأصول'!I245))*'📋 سجل الأصول'!J245/365*MAX(0,MIN(EOMONTH(DATE(2026,4,1),-1),IF('📋 سجل الأصول'!M245="",DATE(9999,12,31),'📋 سجل الأصول'!M245))-'📋 سجل الأصول'!G245+1))),0))</f>
        <v/>
      </c>
      <c r="K245" s="25" t="str">
        <f>IF('📋 سجل الأصول'!C245="","",IFERROR(MAX(0,MIN(('📋 سجل الأصول'!H245-IF('📋 سجل الأصول'!I245="",0,'📋 سجل الأصول'!I245)),('📋 سجل الأصول'!H245-IF('📋 سجل الأصول'!I245="",0,'📋 سجل الأصول'!I245))*'📋 سجل الأصول'!J245/365*MAX(0,MIN(EOMONTH(DATE(2026,5,1),0),IF('📋 سجل الأصول'!M245="",DATE(9999,12,31),'📋 سجل الأصول'!M245))-'📋 سجل الأصول'!G245+1))-MIN(('📋 سجل الأصول'!H245-IF('📋 سجل الأصول'!I245="",0,'📋 سجل الأصول'!I245)),('📋 سجل الأصول'!H245-IF('📋 سجل الأصول'!I245="",0,'📋 سجل الأصول'!I245))*'📋 سجل الأصول'!J245/365*MAX(0,MIN(EOMONTH(DATE(2026,5,1),-1),IF('📋 سجل الأصول'!M245="",DATE(9999,12,31),'📋 سجل الأصول'!M245))-'📋 سجل الأصول'!G245+1))),0))</f>
        <v/>
      </c>
      <c r="L245" s="25" t="str">
        <f>IF('📋 سجل الأصول'!C245="","",IFERROR(MAX(0,MIN(('📋 سجل الأصول'!H245-IF('📋 سجل الأصول'!I245="",0,'📋 سجل الأصول'!I245)),('📋 سجل الأصول'!H245-IF('📋 سجل الأصول'!I245="",0,'📋 سجل الأصول'!I245))*'📋 سجل الأصول'!J245/365*MAX(0,MIN(EOMONTH(DATE(2026,6,1),0),IF('📋 سجل الأصول'!M245="",DATE(9999,12,31),'📋 سجل الأصول'!M245))-'📋 سجل الأصول'!G245+1))-MIN(('📋 سجل الأصول'!H245-IF('📋 سجل الأصول'!I245="",0,'📋 سجل الأصول'!I245)),('📋 سجل الأصول'!H245-IF('📋 سجل الأصول'!I245="",0,'📋 سجل الأصول'!I245))*'📋 سجل الأصول'!J245/365*MAX(0,MIN(EOMONTH(DATE(2026,6,1),-1),IF('📋 سجل الأصول'!M245="",DATE(9999,12,31),'📋 سجل الأصول'!M245))-'📋 سجل الأصول'!G245+1))),0))</f>
        <v/>
      </c>
      <c r="M245" s="25" t="str">
        <f>IF('📋 سجل الأصول'!C245="","",IFERROR(MAX(0,MIN(('📋 سجل الأصول'!H245-IF('📋 سجل الأصول'!I245="",0,'📋 سجل الأصول'!I245)),('📋 سجل الأصول'!H245-IF('📋 سجل الأصول'!I245="",0,'📋 سجل الأصول'!I245))*'📋 سجل الأصول'!J245/365*MAX(0,MIN(EOMONTH(DATE(2026,7,1),0),IF('📋 سجل الأصول'!M245="",DATE(9999,12,31),'📋 سجل الأصول'!M245))-'📋 سجل الأصول'!G245+1))-MIN(('📋 سجل الأصول'!H245-IF('📋 سجل الأصول'!I245="",0,'📋 سجل الأصول'!I245)),('📋 سجل الأصول'!H245-IF('📋 سجل الأصول'!I245="",0,'📋 سجل الأصول'!I245))*'📋 سجل الأصول'!J245/365*MAX(0,MIN(EOMONTH(DATE(2026,7,1),-1),IF('📋 سجل الأصول'!M245="",DATE(9999,12,31),'📋 سجل الأصول'!M245))-'📋 سجل الأصول'!G245+1))),0))</f>
        <v/>
      </c>
      <c r="N245" s="25" t="str">
        <f>IF('📋 سجل الأصول'!C245="","",IFERROR(MAX(0,MIN(('📋 سجل الأصول'!H245-IF('📋 سجل الأصول'!I245="",0,'📋 سجل الأصول'!I245)),('📋 سجل الأصول'!H245-IF('📋 سجل الأصول'!I245="",0,'📋 سجل الأصول'!I245))*'📋 سجل الأصول'!J245/365*MAX(0,MIN(EOMONTH(DATE(2026,8,1),0),IF('📋 سجل الأصول'!M245="",DATE(9999,12,31),'📋 سجل الأصول'!M245))-'📋 سجل الأصول'!G245+1))-MIN(('📋 سجل الأصول'!H245-IF('📋 سجل الأصول'!I245="",0,'📋 سجل الأصول'!I245)),('📋 سجل الأصول'!H245-IF('📋 سجل الأصول'!I245="",0,'📋 سجل الأصول'!I245))*'📋 سجل الأصول'!J245/365*MAX(0,MIN(EOMONTH(DATE(2026,8,1),-1),IF('📋 سجل الأصول'!M245="",DATE(9999,12,31),'📋 سجل الأصول'!M245))-'📋 سجل الأصول'!G245+1))),0))</f>
        <v/>
      </c>
      <c r="O245" s="25" t="str">
        <f>IF('📋 سجل الأصول'!C245="","",IFERROR(MAX(0,MIN(('📋 سجل الأصول'!H245-IF('📋 سجل الأصول'!I245="",0,'📋 سجل الأصول'!I245)),('📋 سجل الأصول'!H245-IF('📋 سجل الأصول'!I245="",0,'📋 سجل الأصول'!I245))*'📋 سجل الأصول'!J245/365*MAX(0,MIN(EOMONTH(DATE(2026,9,1),0),IF('📋 سجل الأصول'!M245="",DATE(9999,12,31),'📋 سجل الأصول'!M245))-'📋 سجل الأصول'!G245+1))-MIN(('📋 سجل الأصول'!H245-IF('📋 سجل الأصول'!I245="",0,'📋 سجل الأصول'!I245)),('📋 سجل الأصول'!H245-IF('📋 سجل الأصول'!I245="",0,'📋 سجل الأصول'!I245))*'📋 سجل الأصول'!J245/365*MAX(0,MIN(EOMONTH(DATE(2026,9,1),-1),IF('📋 سجل الأصول'!M245="",DATE(9999,12,31),'📋 سجل الأصول'!M245))-'📋 سجل الأصول'!G245+1))),0))</f>
        <v/>
      </c>
      <c r="P245" s="25" t="str">
        <f>IF('📋 سجل الأصول'!C245="","",IFERROR(MAX(0,MIN(('📋 سجل الأصول'!H245-IF('📋 سجل الأصول'!I245="",0,'📋 سجل الأصول'!I245)),('📋 سجل الأصول'!H245-IF('📋 سجل الأصول'!I245="",0,'📋 سجل الأصول'!I245))*'📋 سجل الأصول'!J245/365*MAX(0,MIN(EOMONTH(DATE(2026,10,1),0),IF('📋 سجل الأصول'!M245="",DATE(9999,12,31),'📋 سجل الأصول'!M245))-'📋 سجل الأصول'!G245+1))-MIN(('📋 سجل الأصول'!H245-IF('📋 سجل الأصول'!I245="",0,'📋 سجل الأصول'!I245)),('📋 سجل الأصول'!H245-IF('📋 سجل الأصول'!I245="",0,'📋 سجل الأصول'!I245))*'📋 سجل الأصول'!J245/365*MAX(0,MIN(EOMONTH(DATE(2026,10,1),-1),IF('📋 سجل الأصول'!M245="",DATE(9999,12,31),'📋 سجل الأصول'!M245))-'📋 سجل الأصول'!G245+1))),0))</f>
        <v/>
      </c>
      <c r="Q245" s="25" t="str">
        <f>IF('📋 سجل الأصول'!C245="","",IFERROR(MAX(0,MIN(('📋 سجل الأصول'!H245-IF('📋 سجل الأصول'!I245="",0,'📋 سجل الأصول'!I245)),('📋 سجل الأصول'!H245-IF('📋 سجل الأصول'!I245="",0,'📋 سجل الأصول'!I245))*'📋 سجل الأصول'!J245/365*MAX(0,MIN(EOMONTH(DATE(2026,11,1),0),IF('📋 سجل الأصول'!M245="",DATE(9999,12,31),'📋 سجل الأصول'!M245))-'📋 سجل الأصول'!G245+1))-MIN(('📋 سجل الأصول'!H245-IF('📋 سجل الأصول'!I245="",0,'📋 سجل الأصول'!I245)),('📋 سجل الأصول'!H245-IF('📋 سجل الأصول'!I245="",0,'📋 سجل الأصول'!I245))*'📋 سجل الأصول'!J245/365*MAX(0,MIN(EOMONTH(DATE(2026,11,1),-1),IF('📋 سجل الأصول'!M245="",DATE(9999,12,31),'📋 سجل الأصول'!M245))-'📋 سجل الأصول'!G245+1))),0))</f>
        <v/>
      </c>
      <c r="R245" s="25" t="str">
        <f>IF('📋 سجل الأصول'!C245="","",IFERROR(MAX(0,MIN(('📋 سجل الأصول'!H245-IF('📋 سجل الأصول'!I245="",0,'📋 سجل الأصول'!I245)),('📋 سجل الأصول'!H245-IF('📋 سجل الأصول'!I245="",0,'📋 سجل الأصول'!I245))*'📋 سجل الأصول'!J245/365*MAX(0,MIN(EOMONTH(DATE(2026,12,1),0),IF('📋 سجل الأصول'!M245="",DATE(9999,12,31),'📋 سجل الأصول'!M245))-'📋 سجل الأصول'!G245+1))-MIN(('📋 سجل الأصول'!H245-IF('📋 سجل الأصول'!I245="",0,'📋 سجل الأصول'!I245)),('📋 سجل الأصول'!H245-IF('📋 سجل الأصول'!I245="",0,'📋 سجل الأصول'!I245))*'📋 سجل الأصول'!J245/365*MAX(0,MIN(EOMONTH(DATE(2026,12,1),-1),IF('📋 سجل الأصول'!M245="",DATE(9999,12,31),'📋 سجل الأصول'!M245))-'📋 سجل الأصول'!G245+1))),0))</f>
        <v/>
      </c>
    </row>
    <row r="246" spans="1:18" ht="24.75" customHeight="1" x14ac:dyDescent="0.25">
      <c r="A246" s="26" t="str">
        <f>IF('📋 سجل الأصول'!C246="","",'📋 سجل الأصول'!A246)</f>
        <v/>
      </c>
      <c r="B246" s="26" t="str">
        <f>IF('📋 سجل الأصول'!C246="","",'📋 سجل الأصول'!B246)</f>
        <v/>
      </c>
      <c r="C246" s="38" t="str">
        <f>IF('📋 سجل الأصول'!C246="","",'📋 سجل الأصول'!C246)</f>
        <v/>
      </c>
      <c r="D246" s="26" t="str">
        <f>IF('📋 سجل الأصول'!C246="","",'📋 سجل الأصول'!E246)</f>
        <v/>
      </c>
      <c r="E246" s="39" t="str">
        <f>IF('📋 سجل الأصول'!C246="","",'📋 سجل الأصول'!G246)</f>
        <v/>
      </c>
      <c r="F246" s="33" t="str">
        <f>IF('📋 سجل الأصول'!C246="","",'📋 سجل الأصول'!H246)</f>
        <v/>
      </c>
      <c r="G246" s="33" t="str">
        <f>IF('📋 سجل الأصول'!C246="","",IFERROR(MAX(0,MIN(('📋 سجل الأصول'!H246-IF('📋 سجل الأصول'!I246="",0,'📋 سجل الأصول'!I246)),('📋 سجل الأصول'!H246-IF('📋 سجل الأصول'!I246="",0,'📋 سجل الأصول'!I246))*'📋 سجل الأصول'!J246/365*MAX(0,MIN(EOMONTH(DATE(2026,1,1),0),IF('📋 سجل الأصول'!M246="",DATE(9999,12,31),'📋 سجل الأصول'!M246))-'📋 سجل الأصول'!G246+1))-MIN(('📋 سجل الأصول'!H246-IF('📋 سجل الأصول'!I246="",0,'📋 سجل الأصول'!I246)),('📋 سجل الأصول'!H246-IF('📋 سجل الأصول'!I246="",0,'📋 سجل الأصول'!I246))*'📋 سجل الأصول'!J246/365*MAX(0,MIN(EOMONTH(DATE(2026,1,1),-1),IF('📋 سجل الأصول'!M246="",DATE(9999,12,31),'📋 سجل الأصول'!M246))-'📋 سجل الأصول'!G246+1))),0))</f>
        <v/>
      </c>
      <c r="H246" s="33" t="str">
        <f>IF('📋 سجل الأصول'!C246="","",IFERROR(MAX(0,MIN(('📋 سجل الأصول'!H246-IF('📋 سجل الأصول'!I246="",0,'📋 سجل الأصول'!I246)),('📋 سجل الأصول'!H246-IF('📋 سجل الأصول'!I246="",0,'📋 سجل الأصول'!I246))*'📋 سجل الأصول'!J246/365*MAX(0,MIN(EOMONTH(DATE(2026,2,1),0),IF('📋 سجل الأصول'!M246="",DATE(9999,12,31),'📋 سجل الأصول'!M246))-'📋 سجل الأصول'!G246+1))-MIN(('📋 سجل الأصول'!H246-IF('📋 سجل الأصول'!I246="",0,'📋 سجل الأصول'!I246)),('📋 سجل الأصول'!H246-IF('📋 سجل الأصول'!I246="",0,'📋 سجل الأصول'!I246))*'📋 سجل الأصول'!J246/365*MAX(0,MIN(EOMONTH(DATE(2026,2,1),-1),IF('📋 سجل الأصول'!M246="",DATE(9999,12,31),'📋 سجل الأصول'!M246))-'📋 سجل الأصول'!G246+1))),0))</f>
        <v/>
      </c>
      <c r="I246" s="33" t="str">
        <f>IF('📋 سجل الأصول'!C246="","",IFERROR(MAX(0,MIN(('📋 سجل الأصول'!H246-IF('📋 سجل الأصول'!I246="",0,'📋 سجل الأصول'!I246)),('📋 سجل الأصول'!H246-IF('📋 سجل الأصول'!I246="",0,'📋 سجل الأصول'!I246))*'📋 سجل الأصول'!J246/365*MAX(0,MIN(EOMONTH(DATE(2026,3,1),0),IF('📋 سجل الأصول'!M246="",DATE(9999,12,31),'📋 سجل الأصول'!M246))-'📋 سجل الأصول'!G246+1))-MIN(('📋 سجل الأصول'!H246-IF('📋 سجل الأصول'!I246="",0,'📋 سجل الأصول'!I246)),('📋 سجل الأصول'!H246-IF('📋 سجل الأصول'!I246="",0,'📋 سجل الأصول'!I246))*'📋 سجل الأصول'!J246/365*MAX(0,MIN(EOMONTH(DATE(2026,3,1),-1),IF('📋 سجل الأصول'!M246="",DATE(9999,12,31),'📋 سجل الأصول'!M246))-'📋 سجل الأصول'!G246+1))),0))</f>
        <v/>
      </c>
      <c r="J246" s="33" t="str">
        <f>IF('📋 سجل الأصول'!C246="","",IFERROR(MAX(0,MIN(('📋 سجل الأصول'!H246-IF('📋 سجل الأصول'!I246="",0,'📋 سجل الأصول'!I246)),('📋 سجل الأصول'!H246-IF('📋 سجل الأصول'!I246="",0,'📋 سجل الأصول'!I246))*'📋 سجل الأصول'!J246/365*MAX(0,MIN(EOMONTH(DATE(2026,4,1),0),IF('📋 سجل الأصول'!M246="",DATE(9999,12,31),'📋 سجل الأصول'!M246))-'📋 سجل الأصول'!G246+1))-MIN(('📋 سجل الأصول'!H246-IF('📋 سجل الأصول'!I246="",0,'📋 سجل الأصول'!I246)),('📋 سجل الأصول'!H246-IF('📋 سجل الأصول'!I246="",0,'📋 سجل الأصول'!I246))*'📋 سجل الأصول'!J246/365*MAX(0,MIN(EOMONTH(DATE(2026,4,1),-1),IF('📋 سجل الأصول'!M246="",DATE(9999,12,31),'📋 سجل الأصول'!M246))-'📋 سجل الأصول'!G246+1))),0))</f>
        <v/>
      </c>
      <c r="K246" s="33" t="str">
        <f>IF('📋 سجل الأصول'!C246="","",IFERROR(MAX(0,MIN(('📋 سجل الأصول'!H246-IF('📋 سجل الأصول'!I246="",0,'📋 سجل الأصول'!I246)),('📋 سجل الأصول'!H246-IF('📋 سجل الأصول'!I246="",0,'📋 سجل الأصول'!I246))*'📋 سجل الأصول'!J246/365*MAX(0,MIN(EOMONTH(DATE(2026,5,1),0),IF('📋 سجل الأصول'!M246="",DATE(9999,12,31),'📋 سجل الأصول'!M246))-'📋 سجل الأصول'!G246+1))-MIN(('📋 سجل الأصول'!H246-IF('📋 سجل الأصول'!I246="",0,'📋 سجل الأصول'!I246)),('📋 سجل الأصول'!H246-IF('📋 سجل الأصول'!I246="",0,'📋 سجل الأصول'!I246))*'📋 سجل الأصول'!J246/365*MAX(0,MIN(EOMONTH(DATE(2026,5,1),-1),IF('📋 سجل الأصول'!M246="",DATE(9999,12,31),'📋 سجل الأصول'!M246))-'📋 سجل الأصول'!G246+1))),0))</f>
        <v/>
      </c>
      <c r="L246" s="33" t="str">
        <f>IF('📋 سجل الأصول'!C246="","",IFERROR(MAX(0,MIN(('📋 سجل الأصول'!H246-IF('📋 سجل الأصول'!I246="",0,'📋 سجل الأصول'!I246)),('📋 سجل الأصول'!H246-IF('📋 سجل الأصول'!I246="",0,'📋 سجل الأصول'!I246))*'📋 سجل الأصول'!J246/365*MAX(0,MIN(EOMONTH(DATE(2026,6,1),0),IF('📋 سجل الأصول'!M246="",DATE(9999,12,31),'📋 سجل الأصول'!M246))-'📋 سجل الأصول'!G246+1))-MIN(('📋 سجل الأصول'!H246-IF('📋 سجل الأصول'!I246="",0,'📋 سجل الأصول'!I246)),('📋 سجل الأصول'!H246-IF('📋 سجل الأصول'!I246="",0,'📋 سجل الأصول'!I246))*'📋 سجل الأصول'!J246/365*MAX(0,MIN(EOMONTH(DATE(2026,6,1),-1),IF('📋 سجل الأصول'!M246="",DATE(9999,12,31),'📋 سجل الأصول'!M246))-'📋 سجل الأصول'!G246+1))),0))</f>
        <v/>
      </c>
      <c r="M246" s="33" t="str">
        <f>IF('📋 سجل الأصول'!C246="","",IFERROR(MAX(0,MIN(('📋 سجل الأصول'!H246-IF('📋 سجل الأصول'!I246="",0,'📋 سجل الأصول'!I246)),('📋 سجل الأصول'!H246-IF('📋 سجل الأصول'!I246="",0,'📋 سجل الأصول'!I246))*'📋 سجل الأصول'!J246/365*MAX(0,MIN(EOMONTH(DATE(2026,7,1),0),IF('📋 سجل الأصول'!M246="",DATE(9999,12,31),'📋 سجل الأصول'!M246))-'📋 سجل الأصول'!G246+1))-MIN(('📋 سجل الأصول'!H246-IF('📋 سجل الأصول'!I246="",0,'📋 سجل الأصول'!I246)),('📋 سجل الأصول'!H246-IF('📋 سجل الأصول'!I246="",0,'📋 سجل الأصول'!I246))*'📋 سجل الأصول'!J246/365*MAX(0,MIN(EOMONTH(DATE(2026,7,1),-1),IF('📋 سجل الأصول'!M246="",DATE(9999,12,31),'📋 سجل الأصول'!M246))-'📋 سجل الأصول'!G246+1))),0))</f>
        <v/>
      </c>
      <c r="N246" s="33" t="str">
        <f>IF('📋 سجل الأصول'!C246="","",IFERROR(MAX(0,MIN(('📋 سجل الأصول'!H246-IF('📋 سجل الأصول'!I246="",0,'📋 سجل الأصول'!I246)),('📋 سجل الأصول'!H246-IF('📋 سجل الأصول'!I246="",0,'📋 سجل الأصول'!I246))*'📋 سجل الأصول'!J246/365*MAX(0,MIN(EOMONTH(DATE(2026,8,1),0),IF('📋 سجل الأصول'!M246="",DATE(9999,12,31),'📋 سجل الأصول'!M246))-'📋 سجل الأصول'!G246+1))-MIN(('📋 سجل الأصول'!H246-IF('📋 سجل الأصول'!I246="",0,'📋 سجل الأصول'!I246)),('📋 سجل الأصول'!H246-IF('📋 سجل الأصول'!I246="",0,'📋 سجل الأصول'!I246))*'📋 سجل الأصول'!J246/365*MAX(0,MIN(EOMONTH(DATE(2026,8,1),-1),IF('📋 سجل الأصول'!M246="",DATE(9999,12,31),'📋 سجل الأصول'!M246))-'📋 سجل الأصول'!G246+1))),0))</f>
        <v/>
      </c>
      <c r="O246" s="33" t="str">
        <f>IF('📋 سجل الأصول'!C246="","",IFERROR(MAX(0,MIN(('📋 سجل الأصول'!H246-IF('📋 سجل الأصول'!I246="",0,'📋 سجل الأصول'!I246)),('📋 سجل الأصول'!H246-IF('📋 سجل الأصول'!I246="",0,'📋 سجل الأصول'!I246))*'📋 سجل الأصول'!J246/365*MAX(0,MIN(EOMONTH(DATE(2026,9,1),0),IF('📋 سجل الأصول'!M246="",DATE(9999,12,31),'📋 سجل الأصول'!M246))-'📋 سجل الأصول'!G246+1))-MIN(('📋 سجل الأصول'!H246-IF('📋 سجل الأصول'!I246="",0,'📋 سجل الأصول'!I246)),('📋 سجل الأصول'!H246-IF('📋 سجل الأصول'!I246="",0,'📋 سجل الأصول'!I246))*'📋 سجل الأصول'!J246/365*MAX(0,MIN(EOMONTH(DATE(2026,9,1),-1),IF('📋 سجل الأصول'!M246="",DATE(9999,12,31),'📋 سجل الأصول'!M246))-'📋 سجل الأصول'!G246+1))),0))</f>
        <v/>
      </c>
      <c r="P246" s="33" t="str">
        <f>IF('📋 سجل الأصول'!C246="","",IFERROR(MAX(0,MIN(('📋 سجل الأصول'!H246-IF('📋 سجل الأصول'!I246="",0,'📋 سجل الأصول'!I246)),('📋 سجل الأصول'!H246-IF('📋 سجل الأصول'!I246="",0,'📋 سجل الأصول'!I246))*'📋 سجل الأصول'!J246/365*MAX(0,MIN(EOMONTH(DATE(2026,10,1),0),IF('📋 سجل الأصول'!M246="",DATE(9999,12,31),'📋 سجل الأصول'!M246))-'📋 سجل الأصول'!G246+1))-MIN(('📋 سجل الأصول'!H246-IF('📋 سجل الأصول'!I246="",0,'📋 سجل الأصول'!I246)),('📋 سجل الأصول'!H246-IF('📋 سجل الأصول'!I246="",0,'📋 سجل الأصول'!I246))*'📋 سجل الأصول'!J246/365*MAX(0,MIN(EOMONTH(DATE(2026,10,1),-1),IF('📋 سجل الأصول'!M246="",DATE(9999,12,31),'📋 سجل الأصول'!M246))-'📋 سجل الأصول'!G246+1))),0))</f>
        <v/>
      </c>
      <c r="Q246" s="33" t="str">
        <f>IF('📋 سجل الأصول'!C246="","",IFERROR(MAX(0,MIN(('📋 سجل الأصول'!H246-IF('📋 سجل الأصول'!I246="",0,'📋 سجل الأصول'!I246)),('📋 سجل الأصول'!H246-IF('📋 سجل الأصول'!I246="",0,'📋 سجل الأصول'!I246))*'📋 سجل الأصول'!J246/365*MAX(0,MIN(EOMONTH(DATE(2026,11,1),0),IF('📋 سجل الأصول'!M246="",DATE(9999,12,31),'📋 سجل الأصول'!M246))-'📋 سجل الأصول'!G246+1))-MIN(('📋 سجل الأصول'!H246-IF('📋 سجل الأصول'!I246="",0,'📋 سجل الأصول'!I246)),('📋 سجل الأصول'!H246-IF('📋 سجل الأصول'!I246="",0,'📋 سجل الأصول'!I246))*'📋 سجل الأصول'!J246/365*MAX(0,MIN(EOMONTH(DATE(2026,11,1),-1),IF('📋 سجل الأصول'!M246="",DATE(9999,12,31),'📋 سجل الأصول'!M246))-'📋 سجل الأصول'!G246+1))),0))</f>
        <v/>
      </c>
      <c r="R246" s="33" t="str">
        <f>IF('📋 سجل الأصول'!C246="","",IFERROR(MAX(0,MIN(('📋 سجل الأصول'!H246-IF('📋 سجل الأصول'!I246="",0,'📋 سجل الأصول'!I246)),('📋 سجل الأصول'!H246-IF('📋 سجل الأصول'!I246="",0,'📋 سجل الأصول'!I246))*'📋 سجل الأصول'!J246/365*MAX(0,MIN(EOMONTH(DATE(2026,12,1),0),IF('📋 سجل الأصول'!M246="",DATE(9999,12,31),'📋 سجل الأصول'!M246))-'📋 سجل الأصول'!G246+1))-MIN(('📋 سجل الأصول'!H246-IF('📋 سجل الأصول'!I246="",0,'📋 سجل الأصول'!I246)),('📋 سجل الأصول'!H246-IF('📋 سجل الأصول'!I246="",0,'📋 سجل الأصول'!I246))*'📋 سجل الأصول'!J246/365*MAX(0,MIN(EOMONTH(DATE(2026,12,1),-1),IF('📋 سجل الأصول'!M246="",DATE(9999,12,31),'📋 سجل الأصول'!M246))-'📋 سجل الأصول'!G246+1))),0))</f>
        <v/>
      </c>
    </row>
    <row r="247" spans="1:18" ht="24.75" customHeight="1" x14ac:dyDescent="0.25">
      <c r="A247" s="18" t="str">
        <f>IF('📋 سجل الأصول'!C247="","",'📋 سجل الأصول'!A247)</f>
        <v/>
      </c>
      <c r="B247" s="18" t="str">
        <f>IF('📋 سجل الأصول'!C247="","",'📋 سجل الأصول'!B247)</f>
        <v/>
      </c>
      <c r="C247" s="36" t="str">
        <f>IF('📋 سجل الأصول'!C247="","",'📋 سجل الأصول'!C247)</f>
        <v/>
      </c>
      <c r="D247" s="18" t="str">
        <f>IF('📋 سجل الأصول'!C247="","",'📋 سجل الأصول'!E247)</f>
        <v/>
      </c>
      <c r="E247" s="37" t="str">
        <f>IF('📋 سجل الأصول'!C247="","",'📋 سجل الأصول'!G247)</f>
        <v/>
      </c>
      <c r="F247" s="25" t="str">
        <f>IF('📋 سجل الأصول'!C247="","",'📋 سجل الأصول'!H247)</f>
        <v/>
      </c>
      <c r="G247" s="25" t="str">
        <f>IF('📋 سجل الأصول'!C247="","",IFERROR(MAX(0,MIN(('📋 سجل الأصول'!H247-IF('📋 سجل الأصول'!I247="",0,'📋 سجل الأصول'!I247)),('📋 سجل الأصول'!H247-IF('📋 سجل الأصول'!I247="",0,'📋 سجل الأصول'!I247))*'📋 سجل الأصول'!J247/365*MAX(0,MIN(EOMONTH(DATE(2026,1,1),0),IF('📋 سجل الأصول'!M247="",DATE(9999,12,31),'📋 سجل الأصول'!M247))-'📋 سجل الأصول'!G247+1))-MIN(('📋 سجل الأصول'!H247-IF('📋 سجل الأصول'!I247="",0,'📋 سجل الأصول'!I247)),('📋 سجل الأصول'!H247-IF('📋 سجل الأصول'!I247="",0,'📋 سجل الأصول'!I247))*'📋 سجل الأصول'!J247/365*MAX(0,MIN(EOMONTH(DATE(2026,1,1),-1),IF('📋 سجل الأصول'!M247="",DATE(9999,12,31),'📋 سجل الأصول'!M247))-'📋 سجل الأصول'!G247+1))),0))</f>
        <v/>
      </c>
      <c r="H247" s="25" t="str">
        <f>IF('📋 سجل الأصول'!C247="","",IFERROR(MAX(0,MIN(('📋 سجل الأصول'!H247-IF('📋 سجل الأصول'!I247="",0,'📋 سجل الأصول'!I247)),('📋 سجل الأصول'!H247-IF('📋 سجل الأصول'!I247="",0,'📋 سجل الأصول'!I247))*'📋 سجل الأصول'!J247/365*MAX(0,MIN(EOMONTH(DATE(2026,2,1),0),IF('📋 سجل الأصول'!M247="",DATE(9999,12,31),'📋 سجل الأصول'!M247))-'📋 سجل الأصول'!G247+1))-MIN(('📋 سجل الأصول'!H247-IF('📋 سجل الأصول'!I247="",0,'📋 سجل الأصول'!I247)),('📋 سجل الأصول'!H247-IF('📋 سجل الأصول'!I247="",0,'📋 سجل الأصول'!I247))*'📋 سجل الأصول'!J247/365*MAX(0,MIN(EOMONTH(DATE(2026,2,1),-1),IF('📋 سجل الأصول'!M247="",DATE(9999,12,31),'📋 سجل الأصول'!M247))-'📋 سجل الأصول'!G247+1))),0))</f>
        <v/>
      </c>
      <c r="I247" s="25" t="str">
        <f>IF('📋 سجل الأصول'!C247="","",IFERROR(MAX(0,MIN(('📋 سجل الأصول'!H247-IF('📋 سجل الأصول'!I247="",0,'📋 سجل الأصول'!I247)),('📋 سجل الأصول'!H247-IF('📋 سجل الأصول'!I247="",0,'📋 سجل الأصول'!I247))*'📋 سجل الأصول'!J247/365*MAX(0,MIN(EOMONTH(DATE(2026,3,1),0),IF('📋 سجل الأصول'!M247="",DATE(9999,12,31),'📋 سجل الأصول'!M247))-'📋 سجل الأصول'!G247+1))-MIN(('📋 سجل الأصول'!H247-IF('📋 سجل الأصول'!I247="",0,'📋 سجل الأصول'!I247)),('📋 سجل الأصول'!H247-IF('📋 سجل الأصول'!I247="",0,'📋 سجل الأصول'!I247))*'📋 سجل الأصول'!J247/365*MAX(0,MIN(EOMONTH(DATE(2026,3,1),-1),IF('📋 سجل الأصول'!M247="",DATE(9999,12,31),'📋 سجل الأصول'!M247))-'📋 سجل الأصول'!G247+1))),0))</f>
        <v/>
      </c>
      <c r="J247" s="25" t="str">
        <f>IF('📋 سجل الأصول'!C247="","",IFERROR(MAX(0,MIN(('📋 سجل الأصول'!H247-IF('📋 سجل الأصول'!I247="",0,'📋 سجل الأصول'!I247)),('📋 سجل الأصول'!H247-IF('📋 سجل الأصول'!I247="",0,'📋 سجل الأصول'!I247))*'📋 سجل الأصول'!J247/365*MAX(0,MIN(EOMONTH(DATE(2026,4,1),0),IF('📋 سجل الأصول'!M247="",DATE(9999,12,31),'📋 سجل الأصول'!M247))-'📋 سجل الأصول'!G247+1))-MIN(('📋 سجل الأصول'!H247-IF('📋 سجل الأصول'!I247="",0,'📋 سجل الأصول'!I247)),('📋 سجل الأصول'!H247-IF('📋 سجل الأصول'!I247="",0,'📋 سجل الأصول'!I247))*'📋 سجل الأصول'!J247/365*MAX(0,MIN(EOMONTH(DATE(2026,4,1),-1),IF('📋 سجل الأصول'!M247="",DATE(9999,12,31),'📋 سجل الأصول'!M247))-'📋 سجل الأصول'!G247+1))),0))</f>
        <v/>
      </c>
      <c r="K247" s="25" t="str">
        <f>IF('📋 سجل الأصول'!C247="","",IFERROR(MAX(0,MIN(('📋 سجل الأصول'!H247-IF('📋 سجل الأصول'!I247="",0,'📋 سجل الأصول'!I247)),('📋 سجل الأصول'!H247-IF('📋 سجل الأصول'!I247="",0,'📋 سجل الأصول'!I247))*'📋 سجل الأصول'!J247/365*MAX(0,MIN(EOMONTH(DATE(2026,5,1),0),IF('📋 سجل الأصول'!M247="",DATE(9999,12,31),'📋 سجل الأصول'!M247))-'📋 سجل الأصول'!G247+1))-MIN(('📋 سجل الأصول'!H247-IF('📋 سجل الأصول'!I247="",0,'📋 سجل الأصول'!I247)),('📋 سجل الأصول'!H247-IF('📋 سجل الأصول'!I247="",0,'📋 سجل الأصول'!I247))*'📋 سجل الأصول'!J247/365*MAX(0,MIN(EOMONTH(DATE(2026,5,1),-1),IF('📋 سجل الأصول'!M247="",DATE(9999,12,31),'📋 سجل الأصول'!M247))-'📋 سجل الأصول'!G247+1))),0))</f>
        <v/>
      </c>
      <c r="L247" s="25" t="str">
        <f>IF('📋 سجل الأصول'!C247="","",IFERROR(MAX(0,MIN(('📋 سجل الأصول'!H247-IF('📋 سجل الأصول'!I247="",0,'📋 سجل الأصول'!I247)),('📋 سجل الأصول'!H247-IF('📋 سجل الأصول'!I247="",0,'📋 سجل الأصول'!I247))*'📋 سجل الأصول'!J247/365*MAX(0,MIN(EOMONTH(DATE(2026,6,1),0),IF('📋 سجل الأصول'!M247="",DATE(9999,12,31),'📋 سجل الأصول'!M247))-'📋 سجل الأصول'!G247+1))-MIN(('📋 سجل الأصول'!H247-IF('📋 سجل الأصول'!I247="",0,'📋 سجل الأصول'!I247)),('📋 سجل الأصول'!H247-IF('📋 سجل الأصول'!I247="",0,'📋 سجل الأصول'!I247))*'📋 سجل الأصول'!J247/365*MAX(0,MIN(EOMONTH(DATE(2026,6,1),-1),IF('📋 سجل الأصول'!M247="",DATE(9999,12,31),'📋 سجل الأصول'!M247))-'📋 سجل الأصول'!G247+1))),0))</f>
        <v/>
      </c>
      <c r="M247" s="25" t="str">
        <f>IF('📋 سجل الأصول'!C247="","",IFERROR(MAX(0,MIN(('📋 سجل الأصول'!H247-IF('📋 سجل الأصول'!I247="",0,'📋 سجل الأصول'!I247)),('📋 سجل الأصول'!H247-IF('📋 سجل الأصول'!I247="",0,'📋 سجل الأصول'!I247))*'📋 سجل الأصول'!J247/365*MAX(0,MIN(EOMONTH(DATE(2026,7,1),0),IF('📋 سجل الأصول'!M247="",DATE(9999,12,31),'📋 سجل الأصول'!M247))-'📋 سجل الأصول'!G247+1))-MIN(('📋 سجل الأصول'!H247-IF('📋 سجل الأصول'!I247="",0,'📋 سجل الأصول'!I247)),('📋 سجل الأصول'!H247-IF('📋 سجل الأصول'!I247="",0,'📋 سجل الأصول'!I247))*'📋 سجل الأصول'!J247/365*MAX(0,MIN(EOMONTH(DATE(2026,7,1),-1),IF('📋 سجل الأصول'!M247="",DATE(9999,12,31),'📋 سجل الأصول'!M247))-'📋 سجل الأصول'!G247+1))),0))</f>
        <v/>
      </c>
      <c r="N247" s="25" t="str">
        <f>IF('📋 سجل الأصول'!C247="","",IFERROR(MAX(0,MIN(('📋 سجل الأصول'!H247-IF('📋 سجل الأصول'!I247="",0,'📋 سجل الأصول'!I247)),('📋 سجل الأصول'!H247-IF('📋 سجل الأصول'!I247="",0,'📋 سجل الأصول'!I247))*'📋 سجل الأصول'!J247/365*MAX(0,MIN(EOMONTH(DATE(2026,8,1),0),IF('📋 سجل الأصول'!M247="",DATE(9999,12,31),'📋 سجل الأصول'!M247))-'📋 سجل الأصول'!G247+1))-MIN(('📋 سجل الأصول'!H247-IF('📋 سجل الأصول'!I247="",0,'📋 سجل الأصول'!I247)),('📋 سجل الأصول'!H247-IF('📋 سجل الأصول'!I247="",0,'📋 سجل الأصول'!I247))*'📋 سجل الأصول'!J247/365*MAX(0,MIN(EOMONTH(DATE(2026,8,1),-1),IF('📋 سجل الأصول'!M247="",DATE(9999,12,31),'📋 سجل الأصول'!M247))-'📋 سجل الأصول'!G247+1))),0))</f>
        <v/>
      </c>
      <c r="O247" s="25" t="str">
        <f>IF('📋 سجل الأصول'!C247="","",IFERROR(MAX(0,MIN(('📋 سجل الأصول'!H247-IF('📋 سجل الأصول'!I247="",0,'📋 سجل الأصول'!I247)),('📋 سجل الأصول'!H247-IF('📋 سجل الأصول'!I247="",0,'📋 سجل الأصول'!I247))*'📋 سجل الأصول'!J247/365*MAX(0,MIN(EOMONTH(DATE(2026,9,1),0),IF('📋 سجل الأصول'!M247="",DATE(9999,12,31),'📋 سجل الأصول'!M247))-'📋 سجل الأصول'!G247+1))-MIN(('📋 سجل الأصول'!H247-IF('📋 سجل الأصول'!I247="",0,'📋 سجل الأصول'!I247)),('📋 سجل الأصول'!H247-IF('📋 سجل الأصول'!I247="",0,'📋 سجل الأصول'!I247))*'📋 سجل الأصول'!J247/365*MAX(0,MIN(EOMONTH(DATE(2026,9,1),-1),IF('📋 سجل الأصول'!M247="",DATE(9999,12,31),'📋 سجل الأصول'!M247))-'📋 سجل الأصول'!G247+1))),0))</f>
        <v/>
      </c>
      <c r="P247" s="25" t="str">
        <f>IF('📋 سجل الأصول'!C247="","",IFERROR(MAX(0,MIN(('📋 سجل الأصول'!H247-IF('📋 سجل الأصول'!I247="",0,'📋 سجل الأصول'!I247)),('📋 سجل الأصول'!H247-IF('📋 سجل الأصول'!I247="",0,'📋 سجل الأصول'!I247))*'📋 سجل الأصول'!J247/365*MAX(0,MIN(EOMONTH(DATE(2026,10,1),0),IF('📋 سجل الأصول'!M247="",DATE(9999,12,31),'📋 سجل الأصول'!M247))-'📋 سجل الأصول'!G247+1))-MIN(('📋 سجل الأصول'!H247-IF('📋 سجل الأصول'!I247="",0,'📋 سجل الأصول'!I247)),('📋 سجل الأصول'!H247-IF('📋 سجل الأصول'!I247="",0,'📋 سجل الأصول'!I247))*'📋 سجل الأصول'!J247/365*MAX(0,MIN(EOMONTH(DATE(2026,10,1),-1),IF('📋 سجل الأصول'!M247="",DATE(9999,12,31),'📋 سجل الأصول'!M247))-'📋 سجل الأصول'!G247+1))),0))</f>
        <v/>
      </c>
      <c r="Q247" s="25" t="str">
        <f>IF('📋 سجل الأصول'!C247="","",IFERROR(MAX(0,MIN(('📋 سجل الأصول'!H247-IF('📋 سجل الأصول'!I247="",0,'📋 سجل الأصول'!I247)),('📋 سجل الأصول'!H247-IF('📋 سجل الأصول'!I247="",0,'📋 سجل الأصول'!I247))*'📋 سجل الأصول'!J247/365*MAX(0,MIN(EOMONTH(DATE(2026,11,1),0),IF('📋 سجل الأصول'!M247="",DATE(9999,12,31),'📋 سجل الأصول'!M247))-'📋 سجل الأصول'!G247+1))-MIN(('📋 سجل الأصول'!H247-IF('📋 سجل الأصول'!I247="",0,'📋 سجل الأصول'!I247)),('📋 سجل الأصول'!H247-IF('📋 سجل الأصول'!I247="",0,'📋 سجل الأصول'!I247))*'📋 سجل الأصول'!J247/365*MAX(0,MIN(EOMONTH(DATE(2026,11,1),-1),IF('📋 سجل الأصول'!M247="",DATE(9999,12,31),'📋 سجل الأصول'!M247))-'📋 سجل الأصول'!G247+1))),0))</f>
        <v/>
      </c>
      <c r="R247" s="25" t="str">
        <f>IF('📋 سجل الأصول'!C247="","",IFERROR(MAX(0,MIN(('📋 سجل الأصول'!H247-IF('📋 سجل الأصول'!I247="",0,'📋 سجل الأصول'!I247)),('📋 سجل الأصول'!H247-IF('📋 سجل الأصول'!I247="",0,'📋 سجل الأصول'!I247))*'📋 سجل الأصول'!J247/365*MAX(0,MIN(EOMONTH(DATE(2026,12,1),0),IF('📋 سجل الأصول'!M247="",DATE(9999,12,31),'📋 سجل الأصول'!M247))-'📋 سجل الأصول'!G247+1))-MIN(('📋 سجل الأصول'!H247-IF('📋 سجل الأصول'!I247="",0,'📋 سجل الأصول'!I247)),('📋 سجل الأصول'!H247-IF('📋 سجل الأصول'!I247="",0,'📋 سجل الأصول'!I247))*'📋 سجل الأصول'!J247/365*MAX(0,MIN(EOMONTH(DATE(2026,12,1),-1),IF('📋 سجل الأصول'!M247="",DATE(9999,12,31),'📋 سجل الأصول'!M247))-'📋 سجل الأصول'!G247+1))),0))</f>
        <v/>
      </c>
    </row>
    <row r="248" spans="1:18" ht="24.75" customHeight="1" x14ac:dyDescent="0.25">
      <c r="A248" s="26" t="str">
        <f>IF('📋 سجل الأصول'!C248="","",'📋 سجل الأصول'!A248)</f>
        <v/>
      </c>
      <c r="B248" s="26" t="str">
        <f>IF('📋 سجل الأصول'!C248="","",'📋 سجل الأصول'!B248)</f>
        <v/>
      </c>
      <c r="C248" s="38" t="str">
        <f>IF('📋 سجل الأصول'!C248="","",'📋 سجل الأصول'!C248)</f>
        <v/>
      </c>
      <c r="D248" s="26" t="str">
        <f>IF('📋 سجل الأصول'!C248="","",'📋 سجل الأصول'!E248)</f>
        <v/>
      </c>
      <c r="E248" s="39" t="str">
        <f>IF('📋 سجل الأصول'!C248="","",'📋 سجل الأصول'!G248)</f>
        <v/>
      </c>
      <c r="F248" s="33" t="str">
        <f>IF('📋 سجل الأصول'!C248="","",'📋 سجل الأصول'!H248)</f>
        <v/>
      </c>
      <c r="G248" s="33" t="str">
        <f>IF('📋 سجل الأصول'!C248="","",IFERROR(MAX(0,MIN(('📋 سجل الأصول'!H248-IF('📋 سجل الأصول'!I248="",0,'📋 سجل الأصول'!I248)),('📋 سجل الأصول'!H248-IF('📋 سجل الأصول'!I248="",0,'📋 سجل الأصول'!I248))*'📋 سجل الأصول'!J248/365*MAX(0,MIN(EOMONTH(DATE(2026,1,1),0),IF('📋 سجل الأصول'!M248="",DATE(9999,12,31),'📋 سجل الأصول'!M248))-'📋 سجل الأصول'!G248+1))-MIN(('📋 سجل الأصول'!H248-IF('📋 سجل الأصول'!I248="",0,'📋 سجل الأصول'!I248)),('📋 سجل الأصول'!H248-IF('📋 سجل الأصول'!I248="",0,'📋 سجل الأصول'!I248))*'📋 سجل الأصول'!J248/365*MAX(0,MIN(EOMONTH(DATE(2026,1,1),-1),IF('📋 سجل الأصول'!M248="",DATE(9999,12,31),'📋 سجل الأصول'!M248))-'📋 سجل الأصول'!G248+1))),0))</f>
        <v/>
      </c>
      <c r="H248" s="33" t="str">
        <f>IF('📋 سجل الأصول'!C248="","",IFERROR(MAX(0,MIN(('📋 سجل الأصول'!H248-IF('📋 سجل الأصول'!I248="",0,'📋 سجل الأصول'!I248)),('📋 سجل الأصول'!H248-IF('📋 سجل الأصول'!I248="",0,'📋 سجل الأصول'!I248))*'📋 سجل الأصول'!J248/365*MAX(0,MIN(EOMONTH(DATE(2026,2,1),0),IF('📋 سجل الأصول'!M248="",DATE(9999,12,31),'📋 سجل الأصول'!M248))-'📋 سجل الأصول'!G248+1))-MIN(('📋 سجل الأصول'!H248-IF('📋 سجل الأصول'!I248="",0,'📋 سجل الأصول'!I248)),('📋 سجل الأصول'!H248-IF('📋 سجل الأصول'!I248="",0,'📋 سجل الأصول'!I248))*'📋 سجل الأصول'!J248/365*MAX(0,MIN(EOMONTH(DATE(2026,2,1),-1),IF('📋 سجل الأصول'!M248="",DATE(9999,12,31),'📋 سجل الأصول'!M248))-'📋 سجل الأصول'!G248+1))),0))</f>
        <v/>
      </c>
      <c r="I248" s="33" t="str">
        <f>IF('📋 سجل الأصول'!C248="","",IFERROR(MAX(0,MIN(('📋 سجل الأصول'!H248-IF('📋 سجل الأصول'!I248="",0,'📋 سجل الأصول'!I248)),('📋 سجل الأصول'!H248-IF('📋 سجل الأصول'!I248="",0,'📋 سجل الأصول'!I248))*'📋 سجل الأصول'!J248/365*MAX(0,MIN(EOMONTH(DATE(2026,3,1),0),IF('📋 سجل الأصول'!M248="",DATE(9999,12,31),'📋 سجل الأصول'!M248))-'📋 سجل الأصول'!G248+1))-MIN(('📋 سجل الأصول'!H248-IF('📋 سجل الأصول'!I248="",0,'📋 سجل الأصول'!I248)),('📋 سجل الأصول'!H248-IF('📋 سجل الأصول'!I248="",0,'📋 سجل الأصول'!I248))*'📋 سجل الأصول'!J248/365*MAX(0,MIN(EOMONTH(DATE(2026,3,1),-1),IF('📋 سجل الأصول'!M248="",DATE(9999,12,31),'📋 سجل الأصول'!M248))-'📋 سجل الأصول'!G248+1))),0))</f>
        <v/>
      </c>
      <c r="J248" s="33" t="str">
        <f>IF('📋 سجل الأصول'!C248="","",IFERROR(MAX(0,MIN(('📋 سجل الأصول'!H248-IF('📋 سجل الأصول'!I248="",0,'📋 سجل الأصول'!I248)),('📋 سجل الأصول'!H248-IF('📋 سجل الأصول'!I248="",0,'📋 سجل الأصول'!I248))*'📋 سجل الأصول'!J248/365*MAX(0,MIN(EOMONTH(DATE(2026,4,1),0),IF('📋 سجل الأصول'!M248="",DATE(9999,12,31),'📋 سجل الأصول'!M248))-'📋 سجل الأصول'!G248+1))-MIN(('📋 سجل الأصول'!H248-IF('📋 سجل الأصول'!I248="",0,'📋 سجل الأصول'!I248)),('📋 سجل الأصول'!H248-IF('📋 سجل الأصول'!I248="",0,'📋 سجل الأصول'!I248))*'📋 سجل الأصول'!J248/365*MAX(0,MIN(EOMONTH(DATE(2026,4,1),-1),IF('📋 سجل الأصول'!M248="",DATE(9999,12,31),'📋 سجل الأصول'!M248))-'📋 سجل الأصول'!G248+1))),0))</f>
        <v/>
      </c>
      <c r="K248" s="33" t="str">
        <f>IF('📋 سجل الأصول'!C248="","",IFERROR(MAX(0,MIN(('📋 سجل الأصول'!H248-IF('📋 سجل الأصول'!I248="",0,'📋 سجل الأصول'!I248)),('📋 سجل الأصول'!H248-IF('📋 سجل الأصول'!I248="",0,'📋 سجل الأصول'!I248))*'📋 سجل الأصول'!J248/365*MAX(0,MIN(EOMONTH(DATE(2026,5,1),0),IF('📋 سجل الأصول'!M248="",DATE(9999,12,31),'📋 سجل الأصول'!M248))-'📋 سجل الأصول'!G248+1))-MIN(('📋 سجل الأصول'!H248-IF('📋 سجل الأصول'!I248="",0,'📋 سجل الأصول'!I248)),('📋 سجل الأصول'!H248-IF('📋 سجل الأصول'!I248="",0,'📋 سجل الأصول'!I248))*'📋 سجل الأصول'!J248/365*MAX(0,MIN(EOMONTH(DATE(2026,5,1),-1),IF('📋 سجل الأصول'!M248="",DATE(9999,12,31),'📋 سجل الأصول'!M248))-'📋 سجل الأصول'!G248+1))),0))</f>
        <v/>
      </c>
      <c r="L248" s="33" t="str">
        <f>IF('📋 سجل الأصول'!C248="","",IFERROR(MAX(0,MIN(('📋 سجل الأصول'!H248-IF('📋 سجل الأصول'!I248="",0,'📋 سجل الأصول'!I248)),('📋 سجل الأصول'!H248-IF('📋 سجل الأصول'!I248="",0,'📋 سجل الأصول'!I248))*'📋 سجل الأصول'!J248/365*MAX(0,MIN(EOMONTH(DATE(2026,6,1),0),IF('📋 سجل الأصول'!M248="",DATE(9999,12,31),'📋 سجل الأصول'!M248))-'📋 سجل الأصول'!G248+1))-MIN(('📋 سجل الأصول'!H248-IF('📋 سجل الأصول'!I248="",0,'📋 سجل الأصول'!I248)),('📋 سجل الأصول'!H248-IF('📋 سجل الأصول'!I248="",0,'📋 سجل الأصول'!I248))*'📋 سجل الأصول'!J248/365*MAX(0,MIN(EOMONTH(DATE(2026,6,1),-1),IF('📋 سجل الأصول'!M248="",DATE(9999,12,31),'📋 سجل الأصول'!M248))-'📋 سجل الأصول'!G248+1))),0))</f>
        <v/>
      </c>
      <c r="M248" s="33" t="str">
        <f>IF('📋 سجل الأصول'!C248="","",IFERROR(MAX(0,MIN(('📋 سجل الأصول'!H248-IF('📋 سجل الأصول'!I248="",0,'📋 سجل الأصول'!I248)),('📋 سجل الأصول'!H248-IF('📋 سجل الأصول'!I248="",0,'📋 سجل الأصول'!I248))*'📋 سجل الأصول'!J248/365*MAX(0,MIN(EOMONTH(DATE(2026,7,1),0),IF('📋 سجل الأصول'!M248="",DATE(9999,12,31),'📋 سجل الأصول'!M248))-'📋 سجل الأصول'!G248+1))-MIN(('📋 سجل الأصول'!H248-IF('📋 سجل الأصول'!I248="",0,'📋 سجل الأصول'!I248)),('📋 سجل الأصول'!H248-IF('📋 سجل الأصول'!I248="",0,'📋 سجل الأصول'!I248))*'📋 سجل الأصول'!J248/365*MAX(0,MIN(EOMONTH(DATE(2026,7,1),-1),IF('📋 سجل الأصول'!M248="",DATE(9999,12,31),'📋 سجل الأصول'!M248))-'📋 سجل الأصول'!G248+1))),0))</f>
        <v/>
      </c>
      <c r="N248" s="33" t="str">
        <f>IF('📋 سجل الأصول'!C248="","",IFERROR(MAX(0,MIN(('📋 سجل الأصول'!H248-IF('📋 سجل الأصول'!I248="",0,'📋 سجل الأصول'!I248)),('📋 سجل الأصول'!H248-IF('📋 سجل الأصول'!I248="",0,'📋 سجل الأصول'!I248))*'📋 سجل الأصول'!J248/365*MAX(0,MIN(EOMONTH(DATE(2026,8,1),0),IF('📋 سجل الأصول'!M248="",DATE(9999,12,31),'📋 سجل الأصول'!M248))-'📋 سجل الأصول'!G248+1))-MIN(('📋 سجل الأصول'!H248-IF('📋 سجل الأصول'!I248="",0,'📋 سجل الأصول'!I248)),('📋 سجل الأصول'!H248-IF('📋 سجل الأصول'!I248="",0,'📋 سجل الأصول'!I248))*'📋 سجل الأصول'!J248/365*MAX(0,MIN(EOMONTH(DATE(2026,8,1),-1),IF('📋 سجل الأصول'!M248="",DATE(9999,12,31),'📋 سجل الأصول'!M248))-'📋 سجل الأصول'!G248+1))),0))</f>
        <v/>
      </c>
      <c r="O248" s="33" t="str">
        <f>IF('📋 سجل الأصول'!C248="","",IFERROR(MAX(0,MIN(('📋 سجل الأصول'!H248-IF('📋 سجل الأصول'!I248="",0,'📋 سجل الأصول'!I248)),('📋 سجل الأصول'!H248-IF('📋 سجل الأصول'!I248="",0,'📋 سجل الأصول'!I248))*'📋 سجل الأصول'!J248/365*MAX(0,MIN(EOMONTH(DATE(2026,9,1),0),IF('📋 سجل الأصول'!M248="",DATE(9999,12,31),'📋 سجل الأصول'!M248))-'📋 سجل الأصول'!G248+1))-MIN(('📋 سجل الأصول'!H248-IF('📋 سجل الأصول'!I248="",0,'📋 سجل الأصول'!I248)),('📋 سجل الأصول'!H248-IF('📋 سجل الأصول'!I248="",0,'📋 سجل الأصول'!I248))*'📋 سجل الأصول'!J248/365*MAX(0,MIN(EOMONTH(DATE(2026,9,1),-1),IF('📋 سجل الأصول'!M248="",DATE(9999,12,31),'📋 سجل الأصول'!M248))-'📋 سجل الأصول'!G248+1))),0))</f>
        <v/>
      </c>
      <c r="P248" s="33" t="str">
        <f>IF('📋 سجل الأصول'!C248="","",IFERROR(MAX(0,MIN(('📋 سجل الأصول'!H248-IF('📋 سجل الأصول'!I248="",0,'📋 سجل الأصول'!I248)),('📋 سجل الأصول'!H248-IF('📋 سجل الأصول'!I248="",0,'📋 سجل الأصول'!I248))*'📋 سجل الأصول'!J248/365*MAX(0,MIN(EOMONTH(DATE(2026,10,1),0),IF('📋 سجل الأصول'!M248="",DATE(9999,12,31),'📋 سجل الأصول'!M248))-'📋 سجل الأصول'!G248+1))-MIN(('📋 سجل الأصول'!H248-IF('📋 سجل الأصول'!I248="",0,'📋 سجل الأصول'!I248)),('📋 سجل الأصول'!H248-IF('📋 سجل الأصول'!I248="",0,'📋 سجل الأصول'!I248))*'📋 سجل الأصول'!J248/365*MAX(0,MIN(EOMONTH(DATE(2026,10,1),-1),IF('📋 سجل الأصول'!M248="",DATE(9999,12,31),'📋 سجل الأصول'!M248))-'📋 سجل الأصول'!G248+1))),0))</f>
        <v/>
      </c>
      <c r="Q248" s="33" t="str">
        <f>IF('📋 سجل الأصول'!C248="","",IFERROR(MAX(0,MIN(('📋 سجل الأصول'!H248-IF('📋 سجل الأصول'!I248="",0,'📋 سجل الأصول'!I248)),('📋 سجل الأصول'!H248-IF('📋 سجل الأصول'!I248="",0,'📋 سجل الأصول'!I248))*'📋 سجل الأصول'!J248/365*MAX(0,MIN(EOMONTH(DATE(2026,11,1),0),IF('📋 سجل الأصول'!M248="",DATE(9999,12,31),'📋 سجل الأصول'!M248))-'📋 سجل الأصول'!G248+1))-MIN(('📋 سجل الأصول'!H248-IF('📋 سجل الأصول'!I248="",0,'📋 سجل الأصول'!I248)),('📋 سجل الأصول'!H248-IF('📋 سجل الأصول'!I248="",0,'📋 سجل الأصول'!I248))*'📋 سجل الأصول'!J248/365*MAX(0,MIN(EOMONTH(DATE(2026,11,1),-1),IF('📋 سجل الأصول'!M248="",DATE(9999,12,31),'📋 سجل الأصول'!M248))-'📋 سجل الأصول'!G248+1))),0))</f>
        <v/>
      </c>
      <c r="R248" s="33" t="str">
        <f>IF('📋 سجل الأصول'!C248="","",IFERROR(MAX(0,MIN(('📋 سجل الأصول'!H248-IF('📋 سجل الأصول'!I248="",0,'📋 سجل الأصول'!I248)),('📋 سجل الأصول'!H248-IF('📋 سجل الأصول'!I248="",0,'📋 سجل الأصول'!I248))*'📋 سجل الأصول'!J248/365*MAX(0,MIN(EOMONTH(DATE(2026,12,1),0),IF('📋 سجل الأصول'!M248="",DATE(9999,12,31),'📋 سجل الأصول'!M248))-'📋 سجل الأصول'!G248+1))-MIN(('📋 سجل الأصول'!H248-IF('📋 سجل الأصول'!I248="",0,'📋 سجل الأصول'!I248)),('📋 سجل الأصول'!H248-IF('📋 سجل الأصول'!I248="",0,'📋 سجل الأصول'!I248))*'📋 سجل الأصول'!J248/365*MAX(0,MIN(EOMONTH(DATE(2026,12,1),-1),IF('📋 سجل الأصول'!M248="",DATE(9999,12,31),'📋 سجل الأصول'!M248))-'📋 سجل الأصول'!G248+1))),0))</f>
        <v/>
      </c>
    </row>
    <row r="249" spans="1:18" ht="24.75" customHeight="1" x14ac:dyDescent="0.25">
      <c r="A249" s="18" t="str">
        <f>IF('📋 سجل الأصول'!C249="","",'📋 سجل الأصول'!A249)</f>
        <v/>
      </c>
      <c r="B249" s="18" t="str">
        <f>IF('📋 سجل الأصول'!C249="","",'📋 سجل الأصول'!B249)</f>
        <v/>
      </c>
      <c r="C249" s="36" t="str">
        <f>IF('📋 سجل الأصول'!C249="","",'📋 سجل الأصول'!C249)</f>
        <v/>
      </c>
      <c r="D249" s="18" t="str">
        <f>IF('📋 سجل الأصول'!C249="","",'📋 سجل الأصول'!E249)</f>
        <v/>
      </c>
      <c r="E249" s="37" t="str">
        <f>IF('📋 سجل الأصول'!C249="","",'📋 سجل الأصول'!G249)</f>
        <v/>
      </c>
      <c r="F249" s="25" t="str">
        <f>IF('📋 سجل الأصول'!C249="","",'📋 سجل الأصول'!H249)</f>
        <v/>
      </c>
      <c r="G249" s="25" t="str">
        <f>IF('📋 سجل الأصول'!C249="","",IFERROR(MAX(0,MIN(('📋 سجل الأصول'!H249-IF('📋 سجل الأصول'!I249="",0,'📋 سجل الأصول'!I249)),('📋 سجل الأصول'!H249-IF('📋 سجل الأصول'!I249="",0,'📋 سجل الأصول'!I249))*'📋 سجل الأصول'!J249/365*MAX(0,MIN(EOMONTH(DATE(2026,1,1),0),IF('📋 سجل الأصول'!M249="",DATE(9999,12,31),'📋 سجل الأصول'!M249))-'📋 سجل الأصول'!G249+1))-MIN(('📋 سجل الأصول'!H249-IF('📋 سجل الأصول'!I249="",0,'📋 سجل الأصول'!I249)),('📋 سجل الأصول'!H249-IF('📋 سجل الأصول'!I249="",0,'📋 سجل الأصول'!I249))*'📋 سجل الأصول'!J249/365*MAX(0,MIN(EOMONTH(DATE(2026,1,1),-1),IF('📋 سجل الأصول'!M249="",DATE(9999,12,31),'📋 سجل الأصول'!M249))-'📋 سجل الأصول'!G249+1))),0))</f>
        <v/>
      </c>
      <c r="H249" s="25" t="str">
        <f>IF('📋 سجل الأصول'!C249="","",IFERROR(MAX(0,MIN(('📋 سجل الأصول'!H249-IF('📋 سجل الأصول'!I249="",0,'📋 سجل الأصول'!I249)),('📋 سجل الأصول'!H249-IF('📋 سجل الأصول'!I249="",0,'📋 سجل الأصول'!I249))*'📋 سجل الأصول'!J249/365*MAX(0,MIN(EOMONTH(DATE(2026,2,1),0),IF('📋 سجل الأصول'!M249="",DATE(9999,12,31),'📋 سجل الأصول'!M249))-'📋 سجل الأصول'!G249+1))-MIN(('📋 سجل الأصول'!H249-IF('📋 سجل الأصول'!I249="",0,'📋 سجل الأصول'!I249)),('📋 سجل الأصول'!H249-IF('📋 سجل الأصول'!I249="",0,'📋 سجل الأصول'!I249))*'📋 سجل الأصول'!J249/365*MAX(0,MIN(EOMONTH(DATE(2026,2,1),-1),IF('📋 سجل الأصول'!M249="",DATE(9999,12,31),'📋 سجل الأصول'!M249))-'📋 سجل الأصول'!G249+1))),0))</f>
        <v/>
      </c>
      <c r="I249" s="25" t="str">
        <f>IF('📋 سجل الأصول'!C249="","",IFERROR(MAX(0,MIN(('📋 سجل الأصول'!H249-IF('📋 سجل الأصول'!I249="",0,'📋 سجل الأصول'!I249)),('📋 سجل الأصول'!H249-IF('📋 سجل الأصول'!I249="",0,'📋 سجل الأصول'!I249))*'📋 سجل الأصول'!J249/365*MAX(0,MIN(EOMONTH(DATE(2026,3,1),0),IF('📋 سجل الأصول'!M249="",DATE(9999,12,31),'📋 سجل الأصول'!M249))-'📋 سجل الأصول'!G249+1))-MIN(('📋 سجل الأصول'!H249-IF('📋 سجل الأصول'!I249="",0,'📋 سجل الأصول'!I249)),('📋 سجل الأصول'!H249-IF('📋 سجل الأصول'!I249="",0,'📋 سجل الأصول'!I249))*'📋 سجل الأصول'!J249/365*MAX(0,MIN(EOMONTH(DATE(2026,3,1),-1),IF('📋 سجل الأصول'!M249="",DATE(9999,12,31),'📋 سجل الأصول'!M249))-'📋 سجل الأصول'!G249+1))),0))</f>
        <v/>
      </c>
      <c r="J249" s="25" t="str">
        <f>IF('📋 سجل الأصول'!C249="","",IFERROR(MAX(0,MIN(('📋 سجل الأصول'!H249-IF('📋 سجل الأصول'!I249="",0,'📋 سجل الأصول'!I249)),('📋 سجل الأصول'!H249-IF('📋 سجل الأصول'!I249="",0,'📋 سجل الأصول'!I249))*'📋 سجل الأصول'!J249/365*MAX(0,MIN(EOMONTH(DATE(2026,4,1),0),IF('📋 سجل الأصول'!M249="",DATE(9999,12,31),'📋 سجل الأصول'!M249))-'📋 سجل الأصول'!G249+1))-MIN(('📋 سجل الأصول'!H249-IF('📋 سجل الأصول'!I249="",0,'📋 سجل الأصول'!I249)),('📋 سجل الأصول'!H249-IF('📋 سجل الأصول'!I249="",0,'📋 سجل الأصول'!I249))*'📋 سجل الأصول'!J249/365*MAX(0,MIN(EOMONTH(DATE(2026,4,1),-1),IF('📋 سجل الأصول'!M249="",DATE(9999,12,31),'📋 سجل الأصول'!M249))-'📋 سجل الأصول'!G249+1))),0))</f>
        <v/>
      </c>
      <c r="K249" s="25" t="str">
        <f>IF('📋 سجل الأصول'!C249="","",IFERROR(MAX(0,MIN(('📋 سجل الأصول'!H249-IF('📋 سجل الأصول'!I249="",0,'📋 سجل الأصول'!I249)),('📋 سجل الأصول'!H249-IF('📋 سجل الأصول'!I249="",0,'📋 سجل الأصول'!I249))*'📋 سجل الأصول'!J249/365*MAX(0,MIN(EOMONTH(DATE(2026,5,1),0),IF('📋 سجل الأصول'!M249="",DATE(9999,12,31),'📋 سجل الأصول'!M249))-'📋 سجل الأصول'!G249+1))-MIN(('📋 سجل الأصول'!H249-IF('📋 سجل الأصول'!I249="",0,'📋 سجل الأصول'!I249)),('📋 سجل الأصول'!H249-IF('📋 سجل الأصول'!I249="",0,'📋 سجل الأصول'!I249))*'📋 سجل الأصول'!J249/365*MAX(0,MIN(EOMONTH(DATE(2026,5,1),-1),IF('📋 سجل الأصول'!M249="",DATE(9999,12,31),'📋 سجل الأصول'!M249))-'📋 سجل الأصول'!G249+1))),0))</f>
        <v/>
      </c>
      <c r="L249" s="25" t="str">
        <f>IF('📋 سجل الأصول'!C249="","",IFERROR(MAX(0,MIN(('📋 سجل الأصول'!H249-IF('📋 سجل الأصول'!I249="",0,'📋 سجل الأصول'!I249)),('📋 سجل الأصول'!H249-IF('📋 سجل الأصول'!I249="",0,'📋 سجل الأصول'!I249))*'📋 سجل الأصول'!J249/365*MAX(0,MIN(EOMONTH(DATE(2026,6,1),0),IF('📋 سجل الأصول'!M249="",DATE(9999,12,31),'📋 سجل الأصول'!M249))-'📋 سجل الأصول'!G249+1))-MIN(('📋 سجل الأصول'!H249-IF('📋 سجل الأصول'!I249="",0,'📋 سجل الأصول'!I249)),('📋 سجل الأصول'!H249-IF('📋 سجل الأصول'!I249="",0,'📋 سجل الأصول'!I249))*'📋 سجل الأصول'!J249/365*MAX(0,MIN(EOMONTH(DATE(2026,6,1),-1),IF('📋 سجل الأصول'!M249="",DATE(9999,12,31),'📋 سجل الأصول'!M249))-'📋 سجل الأصول'!G249+1))),0))</f>
        <v/>
      </c>
      <c r="M249" s="25" t="str">
        <f>IF('📋 سجل الأصول'!C249="","",IFERROR(MAX(0,MIN(('📋 سجل الأصول'!H249-IF('📋 سجل الأصول'!I249="",0,'📋 سجل الأصول'!I249)),('📋 سجل الأصول'!H249-IF('📋 سجل الأصول'!I249="",0,'📋 سجل الأصول'!I249))*'📋 سجل الأصول'!J249/365*MAX(0,MIN(EOMONTH(DATE(2026,7,1),0),IF('📋 سجل الأصول'!M249="",DATE(9999,12,31),'📋 سجل الأصول'!M249))-'📋 سجل الأصول'!G249+1))-MIN(('📋 سجل الأصول'!H249-IF('📋 سجل الأصول'!I249="",0,'📋 سجل الأصول'!I249)),('📋 سجل الأصول'!H249-IF('📋 سجل الأصول'!I249="",0,'📋 سجل الأصول'!I249))*'📋 سجل الأصول'!J249/365*MAX(0,MIN(EOMONTH(DATE(2026,7,1),-1),IF('📋 سجل الأصول'!M249="",DATE(9999,12,31),'📋 سجل الأصول'!M249))-'📋 سجل الأصول'!G249+1))),0))</f>
        <v/>
      </c>
      <c r="N249" s="25" t="str">
        <f>IF('📋 سجل الأصول'!C249="","",IFERROR(MAX(0,MIN(('📋 سجل الأصول'!H249-IF('📋 سجل الأصول'!I249="",0,'📋 سجل الأصول'!I249)),('📋 سجل الأصول'!H249-IF('📋 سجل الأصول'!I249="",0,'📋 سجل الأصول'!I249))*'📋 سجل الأصول'!J249/365*MAX(0,MIN(EOMONTH(DATE(2026,8,1),0),IF('📋 سجل الأصول'!M249="",DATE(9999,12,31),'📋 سجل الأصول'!M249))-'📋 سجل الأصول'!G249+1))-MIN(('📋 سجل الأصول'!H249-IF('📋 سجل الأصول'!I249="",0,'📋 سجل الأصول'!I249)),('📋 سجل الأصول'!H249-IF('📋 سجل الأصول'!I249="",0,'📋 سجل الأصول'!I249))*'📋 سجل الأصول'!J249/365*MAX(0,MIN(EOMONTH(DATE(2026,8,1),-1),IF('📋 سجل الأصول'!M249="",DATE(9999,12,31),'📋 سجل الأصول'!M249))-'📋 سجل الأصول'!G249+1))),0))</f>
        <v/>
      </c>
      <c r="O249" s="25" t="str">
        <f>IF('📋 سجل الأصول'!C249="","",IFERROR(MAX(0,MIN(('📋 سجل الأصول'!H249-IF('📋 سجل الأصول'!I249="",0,'📋 سجل الأصول'!I249)),('📋 سجل الأصول'!H249-IF('📋 سجل الأصول'!I249="",0,'📋 سجل الأصول'!I249))*'📋 سجل الأصول'!J249/365*MAX(0,MIN(EOMONTH(DATE(2026,9,1),0),IF('📋 سجل الأصول'!M249="",DATE(9999,12,31),'📋 سجل الأصول'!M249))-'📋 سجل الأصول'!G249+1))-MIN(('📋 سجل الأصول'!H249-IF('📋 سجل الأصول'!I249="",0,'📋 سجل الأصول'!I249)),('📋 سجل الأصول'!H249-IF('📋 سجل الأصول'!I249="",0,'📋 سجل الأصول'!I249))*'📋 سجل الأصول'!J249/365*MAX(0,MIN(EOMONTH(DATE(2026,9,1),-1),IF('📋 سجل الأصول'!M249="",DATE(9999,12,31),'📋 سجل الأصول'!M249))-'📋 سجل الأصول'!G249+1))),0))</f>
        <v/>
      </c>
      <c r="P249" s="25" t="str">
        <f>IF('📋 سجل الأصول'!C249="","",IFERROR(MAX(0,MIN(('📋 سجل الأصول'!H249-IF('📋 سجل الأصول'!I249="",0,'📋 سجل الأصول'!I249)),('📋 سجل الأصول'!H249-IF('📋 سجل الأصول'!I249="",0,'📋 سجل الأصول'!I249))*'📋 سجل الأصول'!J249/365*MAX(0,MIN(EOMONTH(DATE(2026,10,1),0),IF('📋 سجل الأصول'!M249="",DATE(9999,12,31),'📋 سجل الأصول'!M249))-'📋 سجل الأصول'!G249+1))-MIN(('📋 سجل الأصول'!H249-IF('📋 سجل الأصول'!I249="",0,'📋 سجل الأصول'!I249)),('📋 سجل الأصول'!H249-IF('📋 سجل الأصول'!I249="",0,'📋 سجل الأصول'!I249))*'📋 سجل الأصول'!J249/365*MAX(0,MIN(EOMONTH(DATE(2026,10,1),-1),IF('📋 سجل الأصول'!M249="",DATE(9999,12,31),'📋 سجل الأصول'!M249))-'📋 سجل الأصول'!G249+1))),0))</f>
        <v/>
      </c>
      <c r="Q249" s="25" t="str">
        <f>IF('📋 سجل الأصول'!C249="","",IFERROR(MAX(0,MIN(('📋 سجل الأصول'!H249-IF('📋 سجل الأصول'!I249="",0,'📋 سجل الأصول'!I249)),('📋 سجل الأصول'!H249-IF('📋 سجل الأصول'!I249="",0,'📋 سجل الأصول'!I249))*'📋 سجل الأصول'!J249/365*MAX(0,MIN(EOMONTH(DATE(2026,11,1),0),IF('📋 سجل الأصول'!M249="",DATE(9999,12,31),'📋 سجل الأصول'!M249))-'📋 سجل الأصول'!G249+1))-MIN(('📋 سجل الأصول'!H249-IF('📋 سجل الأصول'!I249="",0,'📋 سجل الأصول'!I249)),('📋 سجل الأصول'!H249-IF('📋 سجل الأصول'!I249="",0,'📋 سجل الأصول'!I249))*'📋 سجل الأصول'!J249/365*MAX(0,MIN(EOMONTH(DATE(2026,11,1),-1),IF('📋 سجل الأصول'!M249="",DATE(9999,12,31),'📋 سجل الأصول'!M249))-'📋 سجل الأصول'!G249+1))),0))</f>
        <v/>
      </c>
      <c r="R249" s="25" t="str">
        <f>IF('📋 سجل الأصول'!C249="","",IFERROR(MAX(0,MIN(('📋 سجل الأصول'!H249-IF('📋 سجل الأصول'!I249="",0,'📋 سجل الأصول'!I249)),('📋 سجل الأصول'!H249-IF('📋 سجل الأصول'!I249="",0,'📋 سجل الأصول'!I249))*'📋 سجل الأصول'!J249/365*MAX(0,MIN(EOMONTH(DATE(2026,12,1),0),IF('📋 سجل الأصول'!M249="",DATE(9999,12,31),'📋 سجل الأصول'!M249))-'📋 سجل الأصول'!G249+1))-MIN(('📋 سجل الأصول'!H249-IF('📋 سجل الأصول'!I249="",0,'📋 سجل الأصول'!I249)),('📋 سجل الأصول'!H249-IF('📋 سجل الأصول'!I249="",0,'📋 سجل الأصول'!I249))*'📋 سجل الأصول'!J249/365*MAX(0,MIN(EOMONTH(DATE(2026,12,1),-1),IF('📋 سجل الأصول'!M249="",DATE(9999,12,31),'📋 سجل الأصول'!M249))-'📋 سجل الأصول'!G249+1))),0))</f>
        <v/>
      </c>
    </row>
    <row r="250" spans="1:18" ht="24.75" customHeight="1" x14ac:dyDescent="0.25">
      <c r="A250" s="26" t="str">
        <f>IF('📋 سجل الأصول'!C250="","",'📋 سجل الأصول'!A250)</f>
        <v/>
      </c>
      <c r="B250" s="26" t="str">
        <f>IF('📋 سجل الأصول'!C250="","",'📋 سجل الأصول'!B250)</f>
        <v/>
      </c>
      <c r="C250" s="38" t="str">
        <f>IF('📋 سجل الأصول'!C250="","",'📋 سجل الأصول'!C250)</f>
        <v/>
      </c>
      <c r="D250" s="26" t="str">
        <f>IF('📋 سجل الأصول'!C250="","",'📋 سجل الأصول'!E250)</f>
        <v/>
      </c>
      <c r="E250" s="39" t="str">
        <f>IF('📋 سجل الأصول'!C250="","",'📋 سجل الأصول'!G250)</f>
        <v/>
      </c>
      <c r="F250" s="33" t="str">
        <f>IF('📋 سجل الأصول'!C250="","",'📋 سجل الأصول'!H250)</f>
        <v/>
      </c>
      <c r="G250" s="33" t="str">
        <f>IF('📋 سجل الأصول'!C250="","",IFERROR(MAX(0,MIN(('📋 سجل الأصول'!H250-IF('📋 سجل الأصول'!I250="",0,'📋 سجل الأصول'!I250)),('📋 سجل الأصول'!H250-IF('📋 سجل الأصول'!I250="",0,'📋 سجل الأصول'!I250))*'📋 سجل الأصول'!J250/365*MAX(0,MIN(EOMONTH(DATE(2026,1,1),0),IF('📋 سجل الأصول'!M250="",DATE(9999,12,31),'📋 سجل الأصول'!M250))-'📋 سجل الأصول'!G250+1))-MIN(('📋 سجل الأصول'!H250-IF('📋 سجل الأصول'!I250="",0,'📋 سجل الأصول'!I250)),('📋 سجل الأصول'!H250-IF('📋 سجل الأصول'!I250="",0,'📋 سجل الأصول'!I250))*'📋 سجل الأصول'!J250/365*MAX(0,MIN(EOMONTH(DATE(2026,1,1),-1),IF('📋 سجل الأصول'!M250="",DATE(9999,12,31),'📋 سجل الأصول'!M250))-'📋 سجل الأصول'!G250+1))),0))</f>
        <v/>
      </c>
      <c r="H250" s="33" t="str">
        <f>IF('📋 سجل الأصول'!C250="","",IFERROR(MAX(0,MIN(('📋 سجل الأصول'!H250-IF('📋 سجل الأصول'!I250="",0,'📋 سجل الأصول'!I250)),('📋 سجل الأصول'!H250-IF('📋 سجل الأصول'!I250="",0,'📋 سجل الأصول'!I250))*'📋 سجل الأصول'!J250/365*MAX(0,MIN(EOMONTH(DATE(2026,2,1),0),IF('📋 سجل الأصول'!M250="",DATE(9999,12,31),'📋 سجل الأصول'!M250))-'📋 سجل الأصول'!G250+1))-MIN(('📋 سجل الأصول'!H250-IF('📋 سجل الأصول'!I250="",0,'📋 سجل الأصول'!I250)),('📋 سجل الأصول'!H250-IF('📋 سجل الأصول'!I250="",0,'📋 سجل الأصول'!I250))*'📋 سجل الأصول'!J250/365*MAX(0,MIN(EOMONTH(DATE(2026,2,1),-1),IF('📋 سجل الأصول'!M250="",DATE(9999,12,31),'📋 سجل الأصول'!M250))-'📋 سجل الأصول'!G250+1))),0))</f>
        <v/>
      </c>
      <c r="I250" s="33" t="str">
        <f>IF('📋 سجل الأصول'!C250="","",IFERROR(MAX(0,MIN(('📋 سجل الأصول'!H250-IF('📋 سجل الأصول'!I250="",0,'📋 سجل الأصول'!I250)),('📋 سجل الأصول'!H250-IF('📋 سجل الأصول'!I250="",0,'📋 سجل الأصول'!I250))*'📋 سجل الأصول'!J250/365*MAX(0,MIN(EOMONTH(DATE(2026,3,1),0),IF('📋 سجل الأصول'!M250="",DATE(9999,12,31),'📋 سجل الأصول'!M250))-'📋 سجل الأصول'!G250+1))-MIN(('📋 سجل الأصول'!H250-IF('📋 سجل الأصول'!I250="",0,'📋 سجل الأصول'!I250)),('📋 سجل الأصول'!H250-IF('📋 سجل الأصول'!I250="",0,'📋 سجل الأصول'!I250))*'📋 سجل الأصول'!J250/365*MAX(0,MIN(EOMONTH(DATE(2026,3,1),-1),IF('📋 سجل الأصول'!M250="",DATE(9999,12,31),'📋 سجل الأصول'!M250))-'📋 سجل الأصول'!G250+1))),0))</f>
        <v/>
      </c>
      <c r="J250" s="33" t="str">
        <f>IF('📋 سجل الأصول'!C250="","",IFERROR(MAX(0,MIN(('📋 سجل الأصول'!H250-IF('📋 سجل الأصول'!I250="",0,'📋 سجل الأصول'!I250)),('📋 سجل الأصول'!H250-IF('📋 سجل الأصول'!I250="",0,'📋 سجل الأصول'!I250))*'📋 سجل الأصول'!J250/365*MAX(0,MIN(EOMONTH(DATE(2026,4,1),0),IF('📋 سجل الأصول'!M250="",DATE(9999,12,31),'📋 سجل الأصول'!M250))-'📋 سجل الأصول'!G250+1))-MIN(('📋 سجل الأصول'!H250-IF('📋 سجل الأصول'!I250="",0,'📋 سجل الأصول'!I250)),('📋 سجل الأصول'!H250-IF('📋 سجل الأصول'!I250="",0,'📋 سجل الأصول'!I250))*'📋 سجل الأصول'!J250/365*MAX(0,MIN(EOMONTH(DATE(2026,4,1),-1),IF('📋 سجل الأصول'!M250="",DATE(9999,12,31),'📋 سجل الأصول'!M250))-'📋 سجل الأصول'!G250+1))),0))</f>
        <v/>
      </c>
      <c r="K250" s="33" t="str">
        <f>IF('📋 سجل الأصول'!C250="","",IFERROR(MAX(0,MIN(('📋 سجل الأصول'!H250-IF('📋 سجل الأصول'!I250="",0,'📋 سجل الأصول'!I250)),('📋 سجل الأصول'!H250-IF('📋 سجل الأصول'!I250="",0,'📋 سجل الأصول'!I250))*'📋 سجل الأصول'!J250/365*MAX(0,MIN(EOMONTH(DATE(2026,5,1),0),IF('📋 سجل الأصول'!M250="",DATE(9999,12,31),'📋 سجل الأصول'!M250))-'📋 سجل الأصول'!G250+1))-MIN(('📋 سجل الأصول'!H250-IF('📋 سجل الأصول'!I250="",0,'📋 سجل الأصول'!I250)),('📋 سجل الأصول'!H250-IF('📋 سجل الأصول'!I250="",0,'📋 سجل الأصول'!I250))*'📋 سجل الأصول'!J250/365*MAX(0,MIN(EOMONTH(DATE(2026,5,1),-1),IF('📋 سجل الأصول'!M250="",DATE(9999,12,31),'📋 سجل الأصول'!M250))-'📋 سجل الأصول'!G250+1))),0))</f>
        <v/>
      </c>
      <c r="L250" s="33" t="str">
        <f>IF('📋 سجل الأصول'!C250="","",IFERROR(MAX(0,MIN(('📋 سجل الأصول'!H250-IF('📋 سجل الأصول'!I250="",0,'📋 سجل الأصول'!I250)),('📋 سجل الأصول'!H250-IF('📋 سجل الأصول'!I250="",0,'📋 سجل الأصول'!I250))*'📋 سجل الأصول'!J250/365*MAX(0,MIN(EOMONTH(DATE(2026,6,1),0),IF('📋 سجل الأصول'!M250="",DATE(9999,12,31),'📋 سجل الأصول'!M250))-'📋 سجل الأصول'!G250+1))-MIN(('📋 سجل الأصول'!H250-IF('📋 سجل الأصول'!I250="",0,'📋 سجل الأصول'!I250)),('📋 سجل الأصول'!H250-IF('📋 سجل الأصول'!I250="",0,'📋 سجل الأصول'!I250))*'📋 سجل الأصول'!J250/365*MAX(0,MIN(EOMONTH(DATE(2026,6,1),-1),IF('📋 سجل الأصول'!M250="",DATE(9999,12,31),'📋 سجل الأصول'!M250))-'📋 سجل الأصول'!G250+1))),0))</f>
        <v/>
      </c>
      <c r="M250" s="33" t="str">
        <f>IF('📋 سجل الأصول'!C250="","",IFERROR(MAX(0,MIN(('📋 سجل الأصول'!H250-IF('📋 سجل الأصول'!I250="",0,'📋 سجل الأصول'!I250)),('📋 سجل الأصول'!H250-IF('📋 سجل الأصول'!I250="",0,'📋 سجل الأصول'!I250))*'📋 سجل الأصول'!J250/365*MAX(0,MIN(EOMONTH(DATE(2026,7,1),0),IF('📋 سجل الأصول'!M250="",DATE(9999,12,31),'📋 سجل الأصول'!M250))-'📋 سجل الأصول'!G250+1))-MIN(('📋 سجل الأصول'!H250-IF('📋 سجل الأصول'!I250="",0,'📋 سجل الأصول'!I250)),('📋 سجل الأصول'!H250-IF('📋 سجل الأصول'!I250="",0,'📋 سجل الأصول'!I250))*'📋 سجل الأصول'!J250/365*MAX(0,MIN(EOMONTH(DATE(2026,7,1),-1),IF('📋 سجل الأصول'!M250="",DATE(9999,12,31),'📋 سجل الأصول'!M250))-'📋 سجل الأصول'!G250+1))),0))</f>
        <v/>
      </c>
      <c r="N250" s="33" t="str">
        <f>IF('📋 سجل الأصول'!C250="","",IFERROR(MAX(0,MIN(('📋 سجل الأصول'!H250-IF('📋 سجل الأصول'!I250="",0,'📋 سجل الأصول'!I250)),('📋 سجل الأصول'!H250-IF('📋 سجل الأصول'!I250="",0,'📋 سجل الأصول'!I250))*'📋 سجل الأصول'!J250/365*MAX(0,MIN(EOMONTH(DATE(2026,8,1),0),IF('📋 سجل الأصول'!M250="",DATE(9999,12,31),'📋 سجل الأصول'!M250))-'📋 سجل الأصول'!G250+1))-MIN(('📋 سجل الأصول'!H250-IF('📋 سجل الأصول'!I250="",0,'📋 سجل الأصول'!I250)),('📋 سجل الأصول'!H250-IF('📋 سجل الأصول'!I250="",0,'📋 سجل الأصول'!I250))*'📋 سجل الأصول'!J250/365*MAX(0,MIN(EOMONTH(DATE(2026,8,1),-1),IF('📋 سجل الأصول'!M250="",DATE(9999,12,31),'📋 سجل الأصول'!M250))-'📋 سجل الأصول'!G250+1))),0))</f>
        <v/>
      </c>
      <c r="O250" s="33" t="str">
        <f>IF('📋 سجل الأصول'!C250="","",IFERROR(MAX(0,MIN(('📋 سجل الأصول'!H250-IF('📋 سجل الأصول'!I250="",0,'📋 سجل الأصول'!I250)),('📋 سجل الأصول'!H250-IF('📋 سجل الأصول'!I250="",0,'📋 سجل الأصول'!I250))*'📋 سجل الأصول'!J250/365*MAX(0,MIN(EOMONTH(DATE(2026,9,1),0),IF('📋 سجل الأصول'!M250="",DATE(9999,12,31),'📋 سجل الأصول'!M250))-'📋 سجل الأصول'!G250+1))-MIN(('📋 سجل الأصول'!H250-IF('📋 سجل الأصول'!I250="",0,'📋 سجل الأصول'!I250)),('📋 سجل الأصول'!H250-IF('📋 سجل الأصول'!I250="",0,'📋 سجل الأصول'!I250))*'📋 سجل الأصول'!J250/365*MAX(0,MIN(EOMONTH(DATE(2026,9,1),-1),IF('📋 سجل الأصول'!M250="",DATE(9999,12,31),'📋 سجل الأصول'!M250))-'📋 سجل الأصول'!G250+1))),0))</f>
        <v/>
      </c>
      <c r="P250" s="33" t="str">
        <f>IF('📋 سجل الأصول'!C250="","",IFERROR(MAX(0,MIN(('📋 سجل الأصول'!H250-IF('📋 سجل الأصول'!I250="",0,'📋 سجل الأصول'!I250)),('📋 سجل الأصول'!H250-IF('📋 سجل الأصول'!I250="",0,'📋 سجل الأصول'!I250))*'📋 سجل الأصول'!J250/365*MAX(0,MIN(EOMONTH(DATE(2026,10,1),0),IF('📋 سجل الأصول'!M250="",DATE(9999,12,31),'📋 سجل الأصول'!M250))-'📋 سجل الأصول'!G250+1))-MIN(('📋 سجل الأصول'!H250-IF('📋 سجل الأصول'!I250="",0,'📋 سجل الأصول'!I250)),('📋 سجل الأصول'!H250-IF('📋 سجل الأصول'!I250="",0,'📋 سجل الأصول'!I250))*'📋 سجل الأصول'!J250/365*MAX(0,MIN(EOMONTH(DATE(2026,10,1),-1),IF('📋 سجل الأصول'!M250="",DATE(9999,12,31),'📋 سجل الأصول'!M250))-'📋 سجل الأصول'!G250+1))),0))</f>
        <v/>
      </c>
      <c r="Q250" s="33" t="str">
        <f>IF('📋 سجل الأصول'!C250="","",IFERROR(MAX(0,MIN(('📋 سجل الأصول'!H250-IF('📋 سجل الأصول'!I250="",0,'📋 سجل الأصول'!I250)),('📋 سجل الأصول'!H250-IF('📋 سجل الأصول'!I250="",0,'📋 سجل الأصول'!I250))*'📋 سجل الأصول'!J250/365*MAX(0,MIN(EOMONTH(DATE(2026,11,1),0),IF('📋 سجل الأصول'!M250="",DATE(9999,12,31),'📋 سجل الأصول'!M250))-'📋 سجل الأصول'!G250+1))-MIN(('📋 سجل الأصول'!H250-IF('📋 سجل الأصول'!I250="",0,'📋 سجل الأصول'!I250)),('📋 سجل الأصول'!H250-IF('📋 سجل الأصول'!I250="",0,'📋 سجل الأصول'!I250))*'📋 سجل الأصول'!J250/365*MAX(0,MIN(EOMONTH(DATE(2026,11,1),-1),IF('📋 سجل الأصول'!M250="",DATE(9999,12,31),'📋 سجل الأصول'!M250))-'📋 سجل الأصول'!G250+1))),0))</f>
        <v/>
      </c>
      <c r="R250" s="33" t="str">
        <f>IF('📋 سجل الأصول'!C250="","",IFERROR(MAX(0,MIN(('📋 سجل الأصول'!H250-IF('📋 سجل الأصول'!I250="",0,'📋 سجل الأصول'!I250)),('📋 سجل الأصول'!H250-IF('📋 سجل الأصول'!I250="",0,'📋 سجل الأصول'!I250))*'📋 سجل الأصول'!J250/365*MAX(0,MIN(EOMONTH(DATE(2026,12,1),0),IF('📋 سجل الأصول'!M250="",DATE(9999,12,31),'📋 سجل الأصول'!M250))-'📋 سجل الأصول'!G250+1))-MIN(('📋 سجل الأصول'!H250-IF('📋 سجل الأصول'!I250="",0,'📋 سجل الأصول'!I250)),('📋 سجل الأصول'!H250-IF('📋 سجل الأصول'!I250="",0,'📋 سجل الأصول'!I250))*'📋 سجل الأصول'!J250/365*MAX(0,MIN(EOMONTH(DATE(2026,12,1),-1),IF('📋 سجل الأصول'!M250="",DATE(9999,12,31),'📋 سجل الأصول'!M250))-'📋 سجل الأصول'!G250+1))),0))</f>
        <v/>
      </c>
    </row>
    <row r="251" spans="1:18" ht="24.75" customHeight="1" x14ac:dyDescent="0.25">
      <c r="A251" s="18" t="str">
        <f>IF('📋 سجل الأصول'!C251="","",'📋 سجل الأصول'!A251)</f>
        <v/>
      </c>
      <c r="B251" s="18" t="str">
        <f>IF('📋 سجل الأصول'!C251="","",'📋 سجل الأصول'!B251)</f>
        <v/>
      </c>
      <c r="C251" s="36" t="str">
        <f>IF('📋 سجل الأصول'!C251="","",'📋 سجل الأصول'!C251)</f>
        <v/>
      </c>
      <c r="D251" s="18" t="str">
        <f>IF('📋 سجل الأصول'!C251="","",'📋 سجل الأصول'!E251)</f>
        <v/>
      </c>
      <c r="E251" s="37" t="str">
        <f>IF('📋 سجل الأصول'!C251="","",'📋 سجل الأصول'!G251)</f>
        <v/>
      </c>
      <c r="F251" s="25" t="str">
        <f>IF('📋 سجل الأصول'!C251="","",'📋 سجل الأصول'!H251)</f>
        <v/>
      </c>
      <c r="G251" s="25" t="str">
        <f>IF('📋 سجل الأصول'!C251="","",IFERROR(MAX(0,MIN(('📋 سجل الأصول'!H251-IF('📋 سجل الأصول'!I251="",0,'📋 سجل الأصول'!I251)),('📋 سجل الأصول'!H251-IF('📋 سجل الأصول'!I251="",0,'📋 سجل الأصول'!I251))*'📋 سجل الأصول'!J251/365*MAX(0,MIN(EOMONTH(DATE(2026,1,1),0),IF('📋 سجل الأصول'!M251="",DATE(9999,12,31),'📋 سجل الأصول'!M251))-'📋 سجل الأصول'!G251+1))-MIN(('📋 سجل الأصول'!H251-IF('📋 سجل الأصول'!I251="",0,'📋 سجل الأصول'!I251)),('📋 سجل الأصول'!H251-IF('📋 سجل الأصول'!I251="",0,'📋 سجل الأصول'!I251))*'📋 سجل الأصول'!J251/365*MAX(0,MIN(EOMONTH(DATE(2026,1,1),-1),IF('📋 سجل الأصول'!M251="",DATE(9999,12,31),'📋 سجل الأصول'!M251))-'📋 سجل الأصول'!G251+1))),0))</f>
        <v/>
      </c>
      <c r="H251" s="25" t="str">
        <f>IF('📋 سجل الأصول'!C251="","",IFERROR(MAX(0,MIN(('📋 سجل الأصول'!H251-IF('📋 سجل الأصول'!I251="",0,'📋 سجل الأصول'!I251)),('📋 سجل الأصول'!H251-IF('📋 سجل الأصول'!I251="",0,'📋 سجل الأصول'!I251))*'📋 سجل الأصول'!J251/365*MAX(0,MIN(EOMONTH(DATE(2026,2,1),0),IF('📋 سجل الأصول'!M251="",DATE(9999,12,31),'📋 سجل الأصول'!M251))-'📋 سجل الأصول'!G251+1))-MIN(('📋 سجل الأصول'!H251-IF('📋 سجل الأصول'!I251="",0,'📋 سجل الأصول'!I251)),('📋 سجل الأصول'!H251-IF('📋 سجل الأصول'!I251="",0,'📋 سجل الأصول'!I251))*'📋 سجل الأصول'!J251/365*MAX(0,MIN(EOMONTH(DATE(2026,2,1),-1),IF('📋 سجل الأصول'!M251="",DATE(9999,12,31),'📋 سجل الأصول'!M251))-'📋 سجل الأصول'!G251+1))),0))</f>
        <v/>
      </c>
      <c r="I251" s="25" t="str">
        <f>IF('📋 سجل الأصول'!C251="","",IFERROR(MAX(0,MIN(('📋 سجل الأصول'!H251-IF('📋 سجل الأصول'!I251="",0,'📋 سجل الأصول'!I251)),('📋 سجل الأصول'!H251-IF('📋 سجل الأصول'!I251="",0,'📋 سجل الأصول'!I251))*'📋 سجل الأصول'!J251/365*MAX(0,MIN(EOMONTH(DATE(2026,3,1),0),IF('📋 سجل الأصول'!M251="",DATE(9999,12,31),'📋 سجل الأصول'!M251))-'📋 سجل الأصول'!G251+1))-MIN(('📋 سجل الأصول'!H251-IF('📋 سجل الأصول'!I251="",0,'📋 سجل الأصول'!I251)),('📋 سجل الأصول'!H251-IF('📋 سجل الأصول'!I251="",0,'📋 سجل الأصول'!I251))*'📋 سجل الأصول'!J251/365*MAX(0,MIN(EOMONTH(DATE(2026,3,1),-1),IF('📋 سجل الأصول'!M251="",DATE(9999,12,31),'📋 سجل الأصول'!M251))-'📋 سجل الأصول'!G251+1))),0))</f>
        <v/>
      </c>
      <c r="J251" s="25" t="str">
        <f>IF('📋 سجل الأصول'!C251="","",IFERROR(MAX(0,MIN(('📋 سجل الأصول'!H251-IF('📋 سجل الأصول'!I251="",0,'📋 سجل الأصول'!I251)),('📋 سجل الأصول'!H251-IF('📋 سجل الأصول'!I251="",0,'📋 سجل الأصول'!I251))*'📋 سجل الأصول'!J251/365*MAX(0,MIN(EOMONTH(DATE(2026,4,1),0),IF('📋 سجل الأصول'!M251="",DATE(9999,12,31),'📋 سجل الأصول'!M251))-'📋 سجل الأصول'!G251+1))-MIN(('📋 سجل الأصول'!H251-IF('📋 سجل الأصول'!I251="",0,'📋 سجل الأصول'!I251)),('📋 سجل الأصول'!H251-IF('📋 سجل الأصول'!I251="",0,'📋 سجل الأصول'!I251))*'📋 سجل الأصول'!J251/365*MAX(0,MIN(EOMONTH(DATE(2026,4,1),-1),IF('📋 سجل الأصول'!M251="",DATE(9999,12,31),'📋 سجل الأصول'!M251))-'📋 سجل الأصول'!G251+1))),0))</f>
        <v/>
      </c>
      <c r="K251" s="25" t="str">
        <f>IF('📋 سجل الأصول'!C251="","",IFERROR(MAX(0,MIN(('📋 سجل الأصول'!H251-IF('📋 سجل الأصول'!I251="",0,'📋 سجل الأصول'!I251)),('📋 سجل الأصول'!H251-IF('📋 سجل الأصول'!I251="",0,'📋 سجل الأصول'!I251))*'📋 سجل الأصول'!J251/365*MAX(0,MIN(EOMONTH(DATE(2026,5,1),0),IF('📋 سجل الأصول'!M251="",DATE(9999,12,31),'📋 سجل الأصول'!M251))-'📋 سجل الأصول'!G251+1))-MIN(('📋 سجل الأصول'!H251-IF('📋 سجل الأصول'!I251="",0,'📋 سجل الأصول'!I251)),('📋 سجل الأصول'!H251-IF('📋 سجل الأصول'!I251="",0,'📋 سجل الأصول'!I251))*'📋 سجل الأصول'!J251/365*MAX(0,MIN(EOMONTH(DATE(2026,5,1),-1),IF('📋 سجل الأصول'!M251="",DATE(9999,12,31),'📋 سجل الأصول'!M251))-'📋 سجل الأصول'!G251+1))),0))</f>
        <v/>
      </c>
      <c r="L251" s="25" t="str">
        <f>IF('📋 سجل الأصول'!C251="","",IFERROR(MAX(0,MIN(('📋 سجل الأصول'!H251-IF('📋 سجل الأصول'!I251="",0,'📋 سجل الأصول'!I251)),('📋 سجل الأصول'!H251-IF('📋 سجل الأصول'!I251="",0,'📋 سجل الأصول'!I251))*'📋 سجل الأصول'!J251/365*MAX(0,MIN(EOMONTH(DATE(2026,6,1),0),IF('📋 سجل الأصول'!M251="",DATE(9999,12,31),'📋 سجل الأصول'!M251))-'📋 سجل الأصول'!G251+1))-MIN(('📋 سجل الأصول'!H251-IF('📋 سجل الأصول'!I251="",0,'📋 سجل الأصول'!I251)),('📋 سجل الأصول'!H251-IF('📋 سجل الأصول'!I251="",0,'📋 سجل الأصول'!I251))*'📋 سجل الأصول'!J251/365*MAX(0,MIN(EOMONTH(DATE(2026,6,1),-1),IF('📋 سجل الأصول'!M251="",DATE(9999,12,31),'📋 سجل الأصول'!M251))-'📋 سجل الأصول'!G251+1))),0))</f>
        <v/>
      </c>
      <c r="M251" s="25" t="str">
        <f>IF('📋 سجل الأصول'!C251="","",IFERROR(MAX(0,MIN(('📋 سجل الأصول'!H251-IF('📋 سجل الأصول'!I251="",0,'📋 سجل الأصول'!I251)),('📋 سجل الأصول'!H251-IF('📋 سجل الأصول'!I251="",0,'📋 سجل الأصول'!I251))*'📋 سجل الأصول'!J251/365*MAX(0,MIN(EOMONTH(DATE(2026,7,1),0),IF('📋 سجل الأصول'!M251="",DATE(9999,12,31),'📋 سجل الأصول'!M251))-'📋 سجل الأصول'!G251+1))-MIN(('📋 سجل الأصول'!H251-IF('📋 سجل الأصول'!I251="",0,'📋 سجل الأصول'!I251)),('📋 سجل الأصول'!H251-IF('📋 سجل الأصول'!I251="",0,'📋 سجل الأصول'!I251))*'📋 سجل الأصول'!J251/365*MAX(0,MIN(EOMONTH(DATE(2026,7,1),-1),IF('📋 سجل الأصول'!M251="",DATE(9999,12,31),'📋 سجل الأصول'!M251))-'📋 سجل الأصول'!G251+1))),0))</f>
        <v/>
      </c>
      <c r="N251" s="25" t="str">
        <f>IF('📋 سجل الأصول'!C251="","",IFERROR(MAX(0,MIN(('📋 سجل الأصول'!H251-IF('📋 سجل الأصول'!I251="",0,'📋 سجل الأصول'!I251)),('📋 سجل الأصول'!H251-IF('📋 سجل الأصول'!I251="",0,'📋 سجل الأصول'!I251))*'📋 سجل الأصول'!J251/365*MAX(0,MIN(EOMONTH(DATE(2026,8,1),0),IF('📋 سجل الأصول'!M251="",DATE(9999,12,31),'📋 سجل الأصول'!M251))-'📋 سجل الأصول'!G251+1))-MIN(('📋 سجل الأصول'!H251-IF('📋 سجل الأصول'!I251="",0,'📋 سجل الأصول'!I251)),('📋 سجل الأصول'!H251-IF('📋 سجل الأصول'!I251="",0,'📋 سجل الأصول'!I251))*'📋 سجل الأصول'!J251/365*MAX(0,MIN(EOMONTH(DATE(2026,8,1),-1),IF('📋 سجل الأصول'!M251="",DATE(9999,12,31),'📋 سجل الأصول'!M251))-'📋 سجل الأصول'!G251+1))),0))</f>
        <v/>
      </c>
      <c r="O251" s="25" t="str">
        <f>IF('📋 سجل الأصول'!C251="","",IFERROR(MAX(0,MIN(('📋 سجل الأصول'!H251-IF('📋 سجل الأصول'!I251="",0,'📋 سجل الأصول'!I251)),('📋 سجل الأصول'!H251-IF('📋 سجل الأصول'!I251="",0,'📋 سجل الأصول'!I251))*'📋 سجل الأصول'!J251/365*MAX(0,MIN(EOMONTH(DATE(2026,9,1),0),IF('📋 سجل الأصول'!M251="",DATE(9999,12,31),'📋 سجل الأصول'!M251))-'📋 سجل الأصول'!G251+1))-MIN(('📋 سجل الأصول'!H251-IF('📋 سجل الأصول'!I251="",0,'📋 سجل الأصول'!I251)),('📋 سجل الأصول'!H251-IF('📋 سجل الأصول'!I251="",0,'📋 سجل الأصول'!I251))*'📋 سجل الأصول'!J251/365*MAX(0,MIN(EOMONTH(DATE(2026,9,1),-1),IF('📋 سجل الأصول'!M251="",DATE(9999,12,31),'📋 سجل الأصول'!M251))-'📋 سجل الأصول'!G251+1))),0))</f>
        <v/>
      </c>
      <c r="P251" s="25" t="str">
        <f>IF('📋 سجل الأصول'!C251="","",IFERROR(MAX(0,MIN(('📋 سجل الأصول'!H251-IF('📋 سجل الأصول'!I251="",0,'📋 سجل الأصول'!I251)),('📋 سجل الأصول'!H251-IF('📋 سجل الأصول'!I251="",0,'📋 سجل الأصول'!I251))*'📋 سجل الأصول'!J251/365*MAX(0,MIN(EOMONTH(DATE(2026,10,1),0),IF('📋 سجل الأصول'!M251="",DATE(9999,12,31),'📋 سجل الأصول'!M251))-'📋 سجل الأصول'!G251+1))-MIN(('📋 سجل الأصول'!H251-IF('📋 سجل الأصول'!I251="",0,'📋 سجل الأصول'!I251)),('📋 سجل الأصول'!H251-IF('📋 سجل الأصول'!I251="",0,'📋 سجل الأصول'!I251))*'📋 سجل الأصول'!J251/365*MAX(0,MIN(EOMONTH(DATE(2026,10,1),-1),IF('📋 سجل الأصول'!M251="",DATE(9999,12,31),'📋 سجل الأصول'!M251))-'📋 سجل الأصول'!G251+1))),0))</f>
        <v/>
      </c>
      <c r="Q251" s="25" t="str">
        <f>IF('📋 سجل الأصول'!C251="","",IFERROR(MAX(0,MIN(('📋 سجل الأصول'!H251-IF('📋 سجل الأصول'!I251="",0,'📋 سجل الأصول'!I251)),('📋 سجل الأصول'!H251-IF('📋 سجل الأصول'!I251="",0,'📋 سجل الأصول'!I251))*'📋 سجل الأصول'!J251/365*MAX(0,MIN(EOMONTH(DATE(2026,11,1),0),IF('📋 سجل الأصول'!M251="",DATE(9999,12,31),'📋 سجل الأصول'!M251))-'📋 سجل الأصول'!G251+1))-MIN(('📋 سجل الأصول'!H251-IF('📋 سجل الأصول'!I251="",0,'📋 سجل الأصول'!I251)),('📋 سجل الأصول'!H251-IF('📋 سجل الأصول'!I251="",0,'📋 سجل الأصول'!I251))*'📋 سجل الأصول'!J251/365*MAX(0,MIN(EOMONTH(DATE(2026,11,1),-1),IF('📋 سجل الأصول'!M251="",DATE(9999,12,31),'📋 سجل الأصول'!M251))-'📋 سجل الأصول'!G251+1))),0))</f>
        <v/>
      </c>
      <c r="R251" s="25" t="str">
        <f>IF('📋 سجل الأصول'!C251="","",IFERROR(MAX(0,MIN(('📋 سجل الأصول'!H251-IF('📋 سجل الأصول'!I251="",0,'📋 سجل الأصول'!I251)),('📋 سجل الأصول'!H251-IF('📋 سجل الأصول'!I251="",0,'📋 سجل الأصول'!I251))*'📋 سجل الأصول'!J251/365*MAX(0,MIN(EOMONTH(DATE(2026,12,1),0),IF('📋 سجل الأصول'!M251="",DATE(9999,12,31),'📋 سجل الأصول'!M251))-'📋 سجل الأصول'!G251+1))-MIN(('📋 سجل الأصول'!H251-IF('📋 سجل الأصول'!I251="",0,'📋 سجل الأصول'!I251)),('📋 سجل الأصول'!H251-IF('📋 سجل الأصول'!I251="",0,'📋 سجل الأصول'!I251))*'📋 سجل الأصول'!J251/365*MAX(0,MIN(EOMONTH(DATE(2026,12,1),-1),IF('📋 سجل الأصول'!M251="",DATE(9999,12,31),'📋 سجل الأصول'!M251))-'📋 سجل الأصول'!G251+1))),0))</f>
        <v/>
      </c>
    </row>
    <row r="252" spans="1:18" ht="24.75" customHeight="1" x14ac:dyDescent="0.25">
      <c r="A252" s="26" t="str">
        <f>IF('📋 سجل الأصول'!C252="","",'📋 سجل الأصول'!A252)</f>
        <v/>
      </c>
      <c r="B252" s="26" t="str">
        <f>IF('📋 سجل الأصول'!C252="","",'📋 سجل الأصول'!B252)</f>
        <v/>
      </c>
      <c r="C252" s="38" t="str">
        <f>IF('📋 سجل الأصول'!C252="","",'📋 سجل الأصول'!C252)</f>
        <v/>
      </c>
      <c r="D252" s="26" t="str">
        <f>IF('📋 سجل الأصول'!C252="","",'📋 سجل الأصول'!E252)</f>
        <v/>
      </c>
      <c r="E252" s="39" t="str">
        <f>IF('📋 سجل الأصول'!C252="","",'📋 سجل الأصول'!G252)</f>
        <v/>
      </c>
      <c r="F252" s="33" t="str">
        <f>IF('📋 سجل الأصول'!C252="","",'📋 سجل الأصول'!H252)</f>
        <v/>
      </c>
      <c r="G252" s="33" t="str">
        <f>IF('📋 سجل الأصول'!C252="","",IFERROR(MAX(0,MIN(('📋 سجل الأصول'!H252-IF('📋 سجل الأصول'!I252="",0,'📋 سجل الأصول'!I252)),('📋 سجل الأصول'!H252-IF('📋 سجل الأصول'!I252="",0,'📋 سجل الأصول'!I252))*'📋 سجل الأصول'!J252/365*MAX(0,MIN(EOMONTH(DATE(2026,1,1),0),IF('📋 سجل الأصول'!M252="",DATE(9999,12,31),'📋 سجل الأصول'!M252))-'📋 سجل الأصول'!G252+1))-MIN(('📋 سجل الأصول'!H252-IF('📋 سجل الأصول'!I252="",0,'📋 سجل الأصول'!I252)),('📋 سجل الأصول'!H252-IF('📋 سجل الأصول'!I252="",0,'📋 سجل الأصول'!I252))*'📋 سجل الأصول'!J252/365*MAX(0,MIN(EOMONTH(DATE(2026,1,1),-1),IF('📋 سجل الأصول'!M252="",DATE(9999,12,31),'📋 سجل الأصول'!M252))-'📋 سجل الأصول'!G252+1))),0))</f>
        <v/>
      </c>
      <c r="H252" s="33" t="str">
        <f>IF('📋 سجل الأصول'!C252="","",IFERROR(MAX(0,MIN(('📋 سجل الأصول'!H252-IF('📋 سجل الأصول'!I252="",0,'📋 سجل الأصول'!I252)),('📋 سجل الأصول'!H252-IF('📋 سجل الأصول'!I252="",0,'📋 سجل الأصول'!I252))*'📋 سجل الأصول'!J252/365*MAX(0,MIN(EOMONTH(DATE(2026,2,1),0),IF('📋 سجل الأصول'!M252="",DATE(9999,12,31),'📋 سجل الأصول'!M252))-'📋 سجل الأصول'!G252+1))-MIN(('📋 سجل الأصول'!H252-IF('📋 سجل الأصول'!I252="",0,'📋 سجل الأصول'!I252)),('📋 سجل الأصول'!H252-IF('📋 سجل الأصول'!I252="",0,'📋 سجل الأصول'!I252))*'📋 سجل الأصول'!J252/365*MAX(0,MIN(EOMONTH(DATE(2026,2,1),-1),IF('📋 سجل الأصول'!M252="",DATE(9999,12,31),'📋 سجل الأصول'!M252))-'📋 سجل الأصول'!G252+1))),0))</f>
        <v/>
      </c>
      <c r="I252" s="33" t="str">
        <f>IF('📋 سجل الأصول'!C252="","",IFERROR(MAX(0,MIN(('📋 سجل الأصول'!H252-IF('📋 سجل الأصول'!I252="",0,'📋 سجل الأصول'!I252)),('📋 سجل الأصول'!H252-IF('📋 سجل الأصول'!I252="",0,'📋 سجل الأصول'!I252))*'📋 سجل الأصول'!J252/365*MAX(0,MIN(EOMONTH(DATE(2026,3,1),0),IF('📋 سجل الأصول'!M252="",DATE(9999,12,31),'📋 سجل الأصول'!M252))-'📋 سجل الأصول'!G252+1))-MIN(('📋 سجل الأصول'!H252-IF('📋 سجل الأصول'!I252="",0,'📋 سجل الأصول'!I252)),('📋 سجل الأصول'!H252-IF('📋 سجل الأصول'!I252="",0,'📋 سجل الأصول'!I252))*'📋 سجل الأصول'!J252/365*MAX(0,MIN(EOMONTH(DATE(2026,3,1),-1),IF('📋 سجل الأصول'!M252="",DATE(9999,12,31),'📋 سجل الأصول'!M252))-'📋 سجل الأصول'!G252+1))),0))</f>
        <v/>
      </c>
      <c r="J252" s="33" t="str">
        <f>IF('📋 سجل الأصول'!C252="","",IFERROR(MAX(0,MIN(('📋 سجل الأصول'!H252-IF('📋 سجل الأصول'!I252="",0,'📋 سجل الأصول'!I252)),('📋 سجل الأصول'!H252-IF('📋 سجل الأصول'!I252="",0,'📋 سجل الأصول'!I252))*'📋 سجل الأصول'!J252/365*MAX(0,MIN(EOMONTH(DATE(2026,4,1),0),IF('📋 سجل الأصول'!M252="",DATE(9999,12,31),'📋 سجل الأصول'!M252))-'📋 سجل الأصول'!G252+1))-MIN(('📋 سجل الأصول'!H252-IF('📋 سجل الأصول'!I252="",0,'📋 سجل الأصول'!I252)),('📋 سجل الأصول'!H252-IF('📋 سجل الأصول'!I252="",0,'📋 سجل الأصول'!I252))*'📋 سجل الأصول'!J252/365*MAX(0,MIN(EOMONTH(DATE(2026,4,1),-1),IF('📋 سجل الأصول'!M252="",DATE(9999,12,31),'📋 سجل الأصول'!M252))-'📋 سجل الأصول'!G252+1))),0))</f>
        <v/>
      </c>
      <c r="K252" s="33" t="str">
        <f>IF('📋 سجل الأصول'!C252="","",IFERROR(MAX(0,MIN(('📋 سجل الأصول'!H252-IF('📋 سجل الأصول'!I252="",0,'📋 سجل الأصول'!I252)),('📋 سجل الأصول'!H252-IF('📋 سجل الأصول'!I252="",0,'📋 سجل الأصول'!I252))*'📋 سجل الأصول'!J252/365*MAX(0,MIN(EOMONTH(DATE(2026,5,1),0),IF('📋 سجل الأصول'!M252="",DATE(9999,12,31),'📋 سجل الأصول'!M252))-'📋 سجل الأصول'!G252+1))-MIN(('📋 سجل الأصول'!H252-IF('📋 سجل الأصول'!I252="",0,'📋 سجل الأصول'!I252)),('📋 سجل الأصول'!H252-IF('📋 سجل الأصول'!I252="",0,'📋 سجل الأصول'!I252))*'📋 سجل الأصول'!J252/365*MAX(0,MIN(EOMONTH(DATE(2026,5,1),-1),IF('📋 سجل الأصول'!M252="",DATE(9999,12,31),'📋 سجل الأصول'!M252))-'📋 سجل الأصول'!G252+1))),0))</f>
        <v/>
      </c>
      <c r="L252" s="33" t="str">
        <f>IF('📋 سجل الأصول'!C252="","",IFERROR(MAX(0,MIN(('📋 سجل الأصول'!H252-IF('📋 سجل الأصول'!I252="",0,'📋 سجل الأصول'!I252)),('📋 سجل الأصول'!H252-IF('📋 سجل الأصول'!I252="",0,'📋 سجل الأصول'!I252))*'📋 سجل الأصول'!J252/365*MAX(0,MIN(EOMONTH(DATE(2026,6,1),0),IF('📋 سجل الأصول'!M252="",DATE(9999,12,31),'📋 سجل الأصول'!M252))-'📋 سجل الأصول'!G252+1))-MIN(('📋 سجل الأصول'!H252-IF('📋 سجل الأصول'!I252="",0,'📋 سجل الأصول'!I252)),('📋 سجل الأصول'!H252-IF('📋 سجل الأصول'!I252="",0,'📋 سجل الأصول'!I252))*'📋 سجل الأصول'!J252/365*MAX(0,MIN(EOMONTH(DATE(2026,6,1),-1),IF('📋 سجل الأصول'!M252="",DATE(9999,12,31),'📋 سجل الأصول'!M252))-'📋 سجل الأصول'!G252+1))),0))</f>
        <v/>
      </c>
      <c r="M252" s="33" t="str">
        <f>IF('📋 سجل الأصول'!C252="","",IFERROR(MAX(0,MIN(('📋 سجل الأصول'!H252-IF('📋 سجل الأصول'!I252="",0,'📋 سجل الأصول'!I252)),('📋 سجل الأصول'!H252-IF('📋 سجل الأصول'!I252="",0,'📋 سجل الأصول'!I252))*'📋 سجل الأصول'!J252/365*MAX(0,MIN(EOMONTH(DATE(2026,7,1),0),IF('📋 سجل الأصول'!M252="",DATE(9999,12,31),'📋 سجل الأصول'!M252))-'📋 سجل الأصول'!G252+1))-MIN(('📋 سجل الأصول'!H252-IF('📋 سجل الأصول'!I252="",0,'📋 سجل الأصول'!I252)),('📋 سجل الأصول'!H252-IF('📋 سجل الأصول'!I252="",0,'📋 سجل الأصول'!I252))*'📋 سجل الأصول'!J252/365*MAX(0,MIN(EOMONTH(DATE(2026,7,1),-1),IF('📋 سجل الأصول'!M252="",DATE(9999,12,31),'📋 سجل الأصول'!M252))-'📋 سجل الأصول'!G252+1))),0))</f>
        <v/>
      </c>
      <c r="N252" s="33" t="str">
        <f>IF('📋 سجل الأصول'!C252="","",IFERROR(MAX(0,MIN(('📋 سجل الأصول'!H252-IF('📋 سجل الأصول'!I252="",0,'📋 سجل الأصول'!I252)),('📋 سجل الأصول'!H252-IF('📋 سجل الأصول'!I252="",0,'📋 سجل الأصول'!I252))*'📋 سجل الأصول'!J252/365*MAX(0,MIN(EOMONTH(DATE(2026,8,1),0),IF('📋 سجل الأصول'!M252="",DATE(9999,12,31),'📋 سجل الأصول'!M252))-'📋 سجل الأصول'!G252+1))-MIN(('📋 سجل الأصول'!H252-IF('📋 سجل الأصول'!I252="",0,'📋 سجل الأصول'!I252)),('📋 سجل الأصول'!H252-IF('📋 سجل الأصول'!I252="",0,'📋 سجل الأصول'!I252))*'📋 سجل الأصول'!J252/365*MAX(0,MIN(EOMONTH(DATE(2026,8,1),-1),IF('📋 سجل الأصول'!M252="",DATE(9999,12,31),'📋 سجل الأصول'!M252))-'📋 سجل الأصول'!G252+1))),0))</f>
        <v/>
      </c>
      <c r="O252" s="33" t="str">
        <f>IF('📋 سجل الأصول'!C252="","",IFERROR(MAX(0,MIN(('📋 سجل الأصول'!H252-IF('📋 سجل الأصول'!I252="",0,'📋 سجل الأصول'!I252)),('📋 سجل الأصول'!H252-IF('📋 سجل الأصول'!I252="",0,'📋 سجل الأصول'!I252))*'📋 سجل الأصول'!J252/365*MAX(0,MIN(EOMONTH(DATE(2026,9,1),0),IF('📋 سجل الأصول'!M252="",DATE(9999,12,31),'📋 سجل الأصول'!M252))-'📋 سجل الأصول'!G252+1))-MIN(('📋 سجل الأصول'!H252-IF('📋 سجل الأصول'!I252="",0,'📋 سجل الأصول'!I252)),('📋 سجل الأصول'!H252-IF('📋 سجل الأصول'!I252="",0,'📋 سجل الأصول'!I252))*'📋 سجل الأصول'!J252/365*MAX(0,MIN(EOMONTH(DATE(2026,9,1),-1),IF('📋 سجل الأصول'!M252="",DATE(9999,12,31),'📋 سجل الأصول'!M252))-'📋 سجل الأصول'!G252+1))),0))</f>
        <v/>
      </c>
      <c r="P252" s="33" t="str">
        <f>IF('📋 سجل الأصول'!C252="","",IFERROR(MAX(0,MIN(('📋 سجل الأصول'!H252-IF('📋 سجل الأصول'!I252="",0,'📋 سجل الأصول'!I252)),('📋 سجل الأصول'!H252-IF('📋 سجل الأصول'!I252="",0,'📋 سجل الأصول'!I252))*'📋 سجل الأصول'!J252/365*MAX(0,MIN(EOMONTH(DATE(2026,10,1),0),IF('📋 سجل الأصول'!M252="",DATE(9999,12,31),'📋 سجل الأصول'!M252))-'📋 سجل الأصول'!G252+1))-MIN(('📋 سجل الأصول'!H252-IF('📋 سجل الأصول'!I252="",0,'📋 سجل الأصول'!I252)),('📋 سجل الأصول'!H252-IF('📋 سجل الأصول'!I252="",0,'📋 سجل الأصول'!I252))*'📋 سجل الأصول'!J252/365*MAX(0,MIN(EOMONTH(DATE(2026,10,1),-1),IF('📋 سجل الأصول'!M252="",DATE(9999,12,31),'📋 سجل الأصول'!M252))-'📋 سجل الأصول'!G252+1))),0))</f>
        <v/>
      </c>
      <c r="Q252" s="33" t="str">
        <f>IF('📋 سجل الأصول'!C252="","",IFERROR(MAX(0,MIN(('📋 سجل الأصول'!H252-IF('📋 سجل الأصول'!I252="",0,'📋 سجل الأصول'!I252)),('📋 سجل الأصول'!H252-IF('📋 سجل الأصول'!I252="",0,'📋 سجل الأصول'!I252))*'📋 سجل الأصول'!J252/365*MAX(0,MIN(EOMONTH(DATE(2026,11,1),0),IF('📋 سجل الأصول'!M252="",DATE(9999,12,31),'📋 سجل الأصول'!M252))-'📋 سجل الأصول'!G252+1))-MIN(('📋 سجل الأصول'!H252-IF('📋 سجل الأصول'!I252="",0,'📋 سجل الأصول'!I252)),('📋 سجل الأصول'!H252-IF('📋 سجل الأصول'!I252="",0,'📋 سجل الأصول'!I252))*'📋 سجل الأصول'!J252/365*MAX(0,MIN(EOMONTH(DATE(2026,11,1),-1),IF('📋 سجل الأصول'!M252="",DATE(9999,12,31),'📋 سجل الأصول'!M252))-'📋 سجل الأصول'!G252+1))),0))</f>
        <v/>
      </c>
      <c r="R252" s="33" t="str">
        <f>IF('📋 سجل الأصول'!C252="","",IFERROR(MAX(0,MIN(('📋 سجل الأصول'!H252-IF('📋 سجل الأصول'!I252="",0,'📋 سجل الأصول'!I252)),('📋 سجل الأصول'!H252-IF('📋 سجل الأصول'!I252="",0,'📋 سجل الأصول'!I252))*'📋 سجل الأصول'!J252/365*MAX(0,MIN(EOMONTH(DATE(2026,12,1),0),IF('📋 سجل الأصول'!M252="",DATE(9999,12,31),'📋 سجل الأصول'!M252))-'📋 سجل الأصول'!G252+1))-MIN(('📋 سجل الأصول'!H252-IF('📋 سجل الأصول'!I252="",0,'📋 سجل الأصول'!I252)),('📋 سجل الأصول'!H252-IF('📋 سجل الأصول'!I252="",0,'📋 سجل الأصول'!I252))*'📋 سجل الأصول'!J252/365*MAX(0,MIN(EOMONTH(DATE(2026,12,1),-1),IF('📋 سجل الأصول'!M252="",DATE(9999,12,31),'📋 سجل الأصول'!M252))-'📋 سجل الأصول'!G252+1))),0))</f>
        <v/>
      </c>
    </row>
    <row r="253" spans="1:18" ht="24.75" customHeight="1" x14ac:dyDescent="0.25">
      <c r="A253" s="18" t="str">
        <f>IF('📋 سجل الأصول'!C253="","",'📋 سجل الأصول'!A253)</f>
        <v/>
      </c>
      <c r="B253" s="18" t="str">
        <f>IF('📋 سجل الأصول'!C253="","",'📋 سجل الأصول'!B253)</f>
        <v/>
      </c>
      <c r="C253" s="36" t="str">
        <f>IF('📋 سجل الأصول'!C253="","",'📋 سجل الأصول'!C253)</f>
        <v/>
      </c>
      <c r="D253" s="18" t="str">
        <f>IF('📋 سجل الأصول'!C253="","",'📋 سجل الأصول'!E253)</f>
        <v/>
      </c>
      <c r="E253" s="37" t="str">
        <f>IF('📋 سجل الأصول'!C253="","",'📋 سجل الأصول'!G253)</f>
        <v/>
      </c>
      <c r="F253" s="25" t="str">
        <f>IF('📋 سجل الأصول'!C253="","",'📋 سجل الأصول'!H253)</f>
        <v/>
      </c>
      <c r="G253" s="25" t="str">
        <f>IF('📋 سجل الأصول'!C253="","",IFERROR(MAX(0,MIN(('📋 سجل الأصول'!H253-IF('📋 سجل الأصول'!I253="",0,'📋 سجل الأصول'!I253)),('📋 سجل الأصول'!H253-IF('📋 سجل الأصول'!I253="",0,'📋 سجل الأصول'!I253))*'📋 سجل الأصول'!J253/365*MAX(0,MIN(EOMONTH(DATE(2026,1,1),0),IF('📋 سجل الأصول'!M253="",DATE(9999,12,31),'📋 سجل الأصول'!M253))-'📋 سجل الأصول'!G253+1))-MIN(('📋 سجل الأصول'!H253-IF('📋 سجل الأصول'!I253="",0,'📋 سجل الأصول'!I253)),('📋 سجل الأصول'!H253-IF('📋 سجل الأصول'!I253="",0,'📋 سجل الأصول'!I253))*'📋 سجل الأصول'!J253/365*MAX(0,MIN(EOMONTH(DATE(2026,1,1),-1),IF('📋 سجل الأصول'!M253="",DATE(9999,12,31),'📋 سجل الأصول'!M253))-'📋 سجل الأصول'!G253+1))),0))</f>
        <v/>
      </c>
      <c r="H253" s="25" t="str">
        <f>IF('📋 سجل الأصول'!C253="","",IFERROR(MAX(0,MIN(('📋 سجل الأصول'!H253-IF('📋 سجل الأصول'!I253="",0,'📋 سجل الأصول'!I253)),('📋 سجل الأصول'!H253-IF('📋 سجل الأصول'!I253="",0,'📋 سجل الأصول'!I253))*'📋 سجل الأصول'!J253/365*MAX(0,MIN(EOMONTH(DATE(2026,2,1),0),IF('📋 سجل الأصول'!M253="",DATE(9999,12,31),'📋 سجل الأصول'!M253))-'📋 سجل الأصول'!G253+1))-MIN(('📋 سجل الأصول'!H253-IF('📋 سجل الأصول'!I253="",0,'📋 سجل الأصول'!I253)),('📋 سجل الأصول'!H253-IF('📋 سجل الأصول'!I253="",0,'📋 سجل الأصول'!I253))*'📋 سجل الأصول'!J253/365*MAX(0,MIN(EOMONTH(DATE(2026,2,1),-1),IF('📋 سجل الأصول'!M253="",DATE(9999,12,31),'📋 سجل الأصول'!M253))-'📋 سجل الأصول'!G253+1))),0))</f>
        <v/>
      </c>
      <c r="I253" s="25" t="str">
        <f>IF('📋 سجل الأصول'!C253="","",IFERROR(MAX(0,MIN(('📋 سجل الأصول'!H253-IF('📋 سجل الأصول'!I253="",0,'📋 سجل الأصول'!I253)),('📋 سجل الأصول'!H253-IF('📋 سجل الأصول'!I253="",0,'📋 سجل الأصول'!I253))*'📋 سجل الأصول'!J253/365*MAX(0,MIN(EOMONTH(DATE(2026,3,1),0),IF('📋 سجل الأصول'!M253="",DATE(9999,12,31),'📋 سجل الأصول'!M253))-'📋 سجل الأصول'!G253+1))-MIN(('📋 سجل الأصول'!H253-IF('📋 سجل الأصول'!I253="",0,'📋 سجل الأصول'!I253)),('📋 سجل الأصول'!H253-IF('📋 سجل الأصول'!I253="",0,'📋 سجل الأصول'!I253))*'📋 سجل الأصول'!J253/365*MAX(0,MIN(EOMONTH(DATE(2026,3,1),-1),IF('📋 سجل الأصول'!M253="",DATE(9999,12,31),'📋 سجل الأصول'!M253))-'📋 سجل الأصول'!G253+1))),0))</f>
        <v/>
      </c>
      <c r="J253" s="25" t="str">
        <f>IF('📋 سجل الأصول'!C253="","",IFERROR(MAX(0,MIN(('📋 سجل الأصول'!H253-IF('📋 سجل الأصول'!I253="",0,'📋 سجل الأصول'!I253)),('📋 سجل الأصول'!H253-IF('📋 سجل الأصول'!I253="",0,'📋 سجل الأصول'!I253))*'📋 سجل الأصول'!J253/365*MAX(0,MIN(EOMONTH(DATE(2026,4,1),0),IF('📋 سجل الأصول'!M253="",DATE(9999,12,31),'📋 سجل الأصول'!M253))-'📋 سجل الأصول'!G253+1))-MIN(('📋 سجل الأصول'!H253-IF('📋 سجل الأصول'!I253="",0,'📋 سجل الأصول'!I253)),('📋 سجل الأصول'!H253-IF('📋 سجل الأصول'!I253="",0,'📋 سجل الأصول'!I253))*'📋 سجل الأصول'!J253/365*MAX(0,MIN(EOMONTH(DATE(2026,4,1),-1),IF('📋 سجل الأصول'!M253="",DATE(9999,12,31),'📋 سجل الأصول'!M253))-'📋 سجل الأصول'!G253+1))),0))</f>
        <v/>
      </c>
      <c r="K253" s="25" t="str">
        <f>IF('📋 سجل الأصول'!C253="","",IFERROR(MAX(0,MIN(('📋 سجل الأصول'!H253-IF('📋 سجل الأصول'!I253="",0,'📋 سجل الأصول'!I253)),('📋 سجل الأصول'!H253-IF('📋 سجل الأصول'!I253="",0,'📋 سجل الأصول'!I253))*'📋 سجل الأصول'!J253/365*MAX(0,MIN(EOMONTH(DATE(2026,5,1),0),IF('📋 سجل الأصول'!M253="",DATE(9999,12,31),'📋 سجل الأصول'!M253))-'📋 سجل الأصول'!G253+1))-MIN(('📋 سجل الأصول'!H253-IF('📋 سجل الأصول'!I253="",0,'📋 سجل الأصول'!I253)),('📋 سجل الأصول'!H253-IF('📋 سجل الأصول'!I253="",0,'📋 سجل الأصول'!I253))*'📋 سجل الأصول'!J253/365*MAX(0,MIN(EOMONTH(DATE(2026,5,1),-1),IF('📋 سجل الأصول'!M253="",DATE(9999,12,31),'📋 سجل الأصول'!M253))-'📋 سجل الأصول'!G253+1))),0))</f>
        <v/>
      </c>
      <c r="L253" s="25" t="str">
        <f>IF('📋 سجل الأصول'!C253="","",IFERROR(MAX(0,MIN(('📋 سجل الأصول'!H253-IF('📋 سجل الأصول'!I253="",0,'📋 سجل الأصول'!I253)),('📋 سجل الأصول'!H253-IF('📋 سجل الأصول'!I253="",0,'📋 سجل الأصول'!I253))*'📋 سجل الأصول'!J253/365*MAX(0,MIN(EOMONTH(DATE(2026,6,1),0),IF('📋 سجل الأصول'!M253="",DATE(9999,12,31),'📋 سجل الأصول'!M253))-'📋 سجل الأصول'!G253+1))-MIN(('📋 سجل الأصول'!H253-IF('📋 سجل الأصول'!I253="",0,'📋 سجل الأصول'!I253)),('📋 سجل الأصول'!H253-IF('📋 سجل الأصول'!I253="",0,'📋 سجل الأصول'!I253))*'📋 سجل الأصول'!J253/365*MAX(0,MIN(EOMONTH(DATE(2026,6,1),-1),IF('📋 سجل الأصول'!M253="",DATE(9999,12,31),'📋 سجل الأصول'!M253))-'📋 سجل الأصول'!G253+1))),0))</f>
        <v/>
      </c>
      <c r="M253" s="25" t="str">
        <f>IF('📋 سجل الأصول'!C253="","",IFERROR(MAX(0,MIN(('📋 سجل الأصول'!H253-IF('📋 سجل الأصول'!I253="",0,'📋 سجل الأصول'!I253)),('📋 سجل الأصول'!H253-IF('📋 سجل الأصول'!I253="",0,'📋 سجل الأصول'!I253))*'📋 سجل الأصول'!J253/365*MAX(0,MIN(EOMONTH(DATE(2026,7,1),0),IF('📋 سجل الأصول'!M253="",DATE(9999,12,31),'📋 سجل الأصول'!M253))-'📋 سجل الأصول'!G253+1))-MIN(('📋 سجل الأصول'!H253-IF('📋 سجل الأصول'!I253="",0,'📋 سجل الأصول'!I253)),('📋 سجل الأصول'!H253-IF('📋 سجل الأصول'!I253="",0,'📋 سجل الأصول'!I253))*'📋 سجل الأصول'!J253/365*MAX(0,MIN(EOMONTH(DATE(2026,7,1),-1),IF('📋 سجل الأصول'!M253="",DATE(9999,12,31),'📋 سجل الأصول'!M253))-'📋 سجل الأصول'!G253+1))),0))</f>
        <v/>
      </c>
      <c r="N253" s="25" t="str">
        <f>IF('📋 سجل الأصول'!C253="","",IFERROR(MAX(0,MIN(('📋 سجل الأصول'!H253-IF('📋 سجل الأصول'!I253="",0,'📋 سجل الأصول'!I253)),('📋 سجل الأصول'!H253-IF('📋 سجل الأصول'!I253="",0,'📋 سجل الأصول'!I253))*'📋 سجل الأصول'!J253/365*MAX(0,MIN(EOMONTH(DATE(2026,8,1),0),IF('📋 سجل الأصول'!M253="",DATE(9999,12,31),'📋 سجل الأصول'!M253))-'📋 سجل الأصول'!G253+1))-MIN(('📋 سجل الأصول'!H253-IF('📋 سجل الأصول'!I253="",0,'📋 سجل الأصول'!I253)),('📋 سجل الأصول'!H253-IF('📋 سجل الأصول'!I253="",0,'📋 سجل الأصول'!I253))*'📋 سجل الأصول'!J253/365*MAX(0,MIN(EOMONTH(DATE(2026,8,1),-1),IF('📋 سجل الأصول'!M253="",DATE(9999,12,31),'📋 سجل الأصول'!M253))-'📋 سجل الأصول'!G253+1))),0))</f>
        <v/>
      </c>
      <c r="O253" s="25" t="str">
        <f>IF('📋 سجل الأصول'!C253="","",IFERROR(MAX(0,MIN(('📋 سجل الأصول'!H253-IF('📋 سجل الأصول'!I253="",0,'📋 سجل الأصول'!I253)),('📋 سجل الأصول'!H253-IF('📋 سجل الأصول'!I253="",0,'📋 سجل الأصول'!I253))*'📋 سجل الأصول'!J253/365*MAX(0,MIN(EOMONTH(DATE(2026,9,1),0),IF('📋 سجل الأصول'!M253="",DATE(9999,12,31),'📋 سجل الأصول'!M253))-'📋 سجل الأصول'!G253+1))-MIN(('📋 سجل الأصول'!H253-IF('📋 سجل الأصول'!I253="",0,'📋 سجل الأصول'!I253)),('📋 سجل الأصول'!H253-IF('📋 سجل الأصول'!I253="",0,'📋 سجل الأصول'!I253))*'📋 سجل الأصول'!J253/365*MAX(0,MIN(EOMONTH(DATE(2026,9,1),-1),IF('📋 سجل الأصول'!M253="",DATE(9999,12,31),'📋 سجل الأصول'!M253))-'📋 سجل الأصول'!G253+1))),0))</f>
        <v/>
      </c>
      <c r="P253" s="25" t="str">
        <f>IF('📋 سجل الأصول'!C253="","",IFERROR(MAX(0,MIN(('📋 سجل الأصول'!H253-IF('📋 سجل الأصول'!I253="",0,'📋 سجل الأصول'!I253)),('📋 سجل الأصول'!H253-IF('📋 سجل الأصول'!I253="",0,'📋 سجل الأصول'!I253))*'📋 سجل الأصول'!J253/365*MAX(0,MIN(EOMONTH(DATE(2026,10,1),0),IF('📋 سجل الأصول'!M253="",DATE(9999,12,31),'📋 سجل الأصول'!M253))-'📋 سجل الأصول'!G253+1))-MIN(('📋 سجل الأصول'!H253-IF('📋 سجل الأصول'!I253="",0,'📋 سجل الأصول'!I253)),('📋 سجل الأصول'!H253-IF('📋 سجل الأصول'!I253="",0,'📋 سجل الأصول'!I253))*'📋 سجل الأصول'!J253/365*MAX(0,MIN(EOMONTH(DATE(2026,10,1),-1),IF('📋 سجل الأصول'!M253="",DATE(9999,12,31),'📋 سجل الأصول'!M253))-'📋 سجل الأصول'!G253+1))),0))</f>
        <v/>
      </c>
      <c r="Q253" s="25" t="str">
        <f>IF('📋 سجل الأصول'!C253="","",IFERROR(MAX(0,MIN(('📋 سجل الأصول'!H253-IF('📋 سجل الأصول'!I253="",0,'📋 سجل الأصول'!I253)),('📋 سجل الأصول'!H253-IF('📋 سجل الأصول'!I253="",0,'📋 سجل الأصول'!I253))*'📋 سجل الأصول'!J253/365*MAX(0,MIN(EOMONTH(DATE(2026,11,1),0),IF('📋 سجل الأصول'!M253="",DATE(9999,12,31),'📋 سجل الأصول'!M253))-'📋 سجل الأصول'!G253+1))-MIN(('📋 سجل الأصول'!H253-IF('📋 سجل الأصول'!I253="",0,'📋 سجل الأصول'!I253)),('📋 سجل الأصول'!H253-IF('📋 سجل الأصول'!I253="",0,'📋 سجل الأصول'!I253))*'📋 سجل الأصول'!J253/365*MAX(0,MIN(EOMONTH(DATE(2026,11,1),-1),IF('📋 سجل الأصول'!M253="",DATE(9999,12,31),'📋 سجل الأصول'!M253))-'📋 سجل الأصول'!G253+1))),0))</f>
        <v/>
      </c>
      <c r="R253" s="25" t="str">
        <f>IF('📋 سجل الأصول'!C253="","",IFERROR(MAX(0,MIN(('📋 سجل الأصول'!H253-IF('📋 سجل الأصول'!I253="",0,'📋 سجل الأصول'!I253)),('📋 سجل الأصول'!H253-IF('📋 سجل الأصول'!I253="",0,'📋 سجل الأصول'!I253))*'📋 سجل الأصول'!J253/365*MAX(0,MIN(EOMONTH(DATE(2026,12,1),0),IF('📋 سجل الأصول'!M253="",DATE(9999,12,31),'📋 سجل الأصول'!M253))-'📋 سجل الأصول'!G253+1))-MIN(('📋 سجل الأصول'!H253-IF('📋 سجل الأصول'!I253="",0,'📋 سجل الأصول'!I253)),('📋 سجل الأصول'!H253-IF('📋 سجل الأصول'!I253="",0,'📋 سجل الأصول'!I253))*'📋 سجل الأصول'!J253/365*MAX(0,MIN(EOMONTH(DATE(2026,12,1),-1),IF('📋 سجل الأصول'!M253="",DATE(9999,12,31),'📋 سجل الأصول'!M253))-'📋 سجل الأصول'!G253+1))),0))</f>
        <v/>
      </c>
    </row>
    <row r="254" spans="1:18" ht="24.75" customHeight="1" x14ac:dyDescent="0.25">
      <c r="A254" s="26" t="str">
        <f>IF('📋 سجل الأصول'!C254="","",'📋 سجل الأصول'!A254)</f>
        <v/>
      </c>
      <c r="B254" s="26" t="str">
        <f>IF('📋 سجل الأصول'!C254="","",'📋 سجل الأصول'!B254)</f>
        <v/>
      </c>
      <c r="C254" s="38" t="str">
        <f>IF('📋 سجل الأصول'!C254="","",'📋 سجل الأصول'!C254)</f>
        <v/>
      </c>
      <c r="D254" s="26" t="str">
        <f>IF('📋 سجل الأصول'!C254="","",'📋 سجل الأصول'!E254)</f>
        <v/>
      </c>
      <c r="E254" s="39" t="str">
        <f>IF('📋 سجل الأصول'!C254="","",'📋 سجل الأصول'!G254)</f>
        <v/>
      </c>
      <c r="F254" s="33" t="str">
        <f>IF('📋 سجل الأصول'!C254="","",'📋 سجل الأصول'!H254)</f>
        <v/>
      </c>
      <c r="G254" s="33" t="str">
        <f>IF('📋 سجل الأصول'!C254="","",IFERROR(MAX(0,MIN(('📋 سجل الأصول'!H254-IF('📋 سجل الأصول'!I254="",0,'📋 سجل الأصول'!I254)),('📋 سجل الأصول'!H254-IF('📋 سجل الأصول'!I254="",0,'📋 سجل الأصول'!I254))*'📋 سجل الأصول'!J254/365*MAX(0,MIN(EOMONTH(DATE(2026,1,1),0),IF('📋 سجل الأصول'!M254="",DATE(9999,12,31),'📋 سجل الأصول'!M254))-'📋 سجل الأصول'!G254+1))-MIN(('📋 سجل الأصول'!H254-IF('📋 سجل الأصول'!I254="",0,'📋 سجل الأصول'!I254)),('📋 سجل الأصول'!H254-IF('📋 سجل الأصول'!I254="",0,'📋 سجل الأصول'!I254))*'📋 سجل الأصول'!J254/365*MAX(0,MIN(EOMONTH(DATE(2026,1,1),-1),IF('📋 سجل الأصول'!M254="",DATE(9999,12,31),'📋 سجل الأصول'!M254))-'📋 سجل الأصول'!G254+1))),0))</f>
        <v/>
      </c>
      <c r="H254" s="33" t="str">
        <f>IF('📋 سجل الأصول'!C254="","",IFERROR(MAX(0,MIN(('📋 سجل الأصول'!H254-IF('📋 سجل الأصول'!I254="",0,'📋 سجل الأصول'!I254)),('📋 سجل الأصول'!H254-IF('📋 سجل الأصول'!I254="",0,'📋 سجل الأصول'!I254))*'📋 سجل الأصول'!J254/365*MAX(0,MIN(EOMONTH(DATE(2026,2,1),0),IF('📋 سجل الأصول'!M254="",DATE(9999,12,31),'📋 سجل الأصول'!M254))-'📋 سجل الأصول'!G254+1))-MIN(('📋 سجل الأصول'!H254-IF('📋 سجل الأصول'!I254="",0,'📋 سجل الأصول'!I254)),('📋 سجل الأصول'!H254-IF('📋 سجل الأصول'!I254="",0,'📋 سجل الأصول'!I254))*'📋 سجل الأصول'!J254/365*MAX(0,MIN(EOMONTH(DATE(2026,2,1),-1),IF('📋 سجل الأصول'!M254="",DATE(9999,12,31),'📋 سجل الأصول'!M254))-'📋 سجل الأصول'!G254+1))),0))</f>
        <v/>
      </c>
      <c r="I254" s="33" t="str">
        <f>IF('📋 سجل الأصول'!C254="","",IFERROR(MAX(0,MIN(('📋 سجل الأصول'!H254-IF('📋 سجل الأصول'!I254="",0,'📋 سجل الأصول'!I254)),('📋 سجل الأصول'!H254-IF('📋 سجل الأصول'!I254="",0,'📋 سجل الأصول'!I254))*'📋 سجل الأصول'!J254/365*MAX(0,MIN(EOMONTH(DATE(2026,3,1),0),IF('📋 سجل الأصول'!M254="",DATE(9999,12,31),'📋 سجل الأصول'!M254))-'📋 سجل الأصول'!G254+1))-MIN(('📋 سجل الأصول'!H254-IF('📋 سجل الأصول'!I254="",0,'📋 سجل الأصول'!I254)),('📋 سجل الأصول'!H254-IF('📋 سجل الأصول'!I254="",0,'📋 سجل الأصول'!I254))*'📋 سجل الأصول'!J254/365*MAX(0,MIN(EOMONTH(DATE(2026,3,1),-1),IF('📋 سجل الأصول'!M254="",DATE(9999,12,31),'📋 سجل الأصول'!M254))-'📋 سجل الأصول'!G254+1))),0))</f>
        <v/>
      </c>
      <c r="J254" s="33" t="str">
        <f>IF('📋 سجل الأصول'!C254="","",IFERROR(MAX(0,MIN(('📋 سجل الأصول'!H254-IF('📋 سجل الأصول'!I254="",0,'📋 سجل الأصول'!I254)),('📋 سجل الأصول'!H254-IF('📋 سجل الأصول'!I254="",0,'📋 سجل الأصول'!I254))*'📋 سجل الأصول'!J254/365*MAX(0,MIN(EOMONTH(DATE(2026,4,1),0),IF('📋 سجل الأصول'!M254="",DATE(9999,12,31),'📋 سجل الأصول'!M254))-'📋 سجل الأصول'!G254+1))-MIN(('📋 سجل الأصول'!H254-IF('📋 سجل الأصول'!I254="",0,'📋 سجل الأصول'!I254)),('📋 سجل الأصول'!H254-IF('📋 سجل الأصول'!I254="",0,'📋 سجل الأصول'!I254))*'📋 سجل الأصول'!J254/365*MAX(0,MIN(EOMONTH(DATE(2026,4,1),-1),IF('📋 سجل الأصول'!M254="",DATE(9999,12,31),'📋 سجل الأصول'!M254))-'📋 سجل الأصول'!G254+1))),0))</f>
        <v/>
      </c>
      <c r="K254" s="33" t="str">
        <f>IF('📋 سجل الأصول'!C254="","",IFERROR(MAX(0,MIN(('📋 سجل الأصول'!H254-IF('📋 سجل الأصول'!I254="",0,'📋 سجل الأصول'!I254)),('📋 سجل الأصول'!H254-IF('📋 سجل الأصول'!I254="",0,'📋 سجل الأصول'!I254))*'📋 سجل الأصول'!J254/365*MAX(0,MIN(EOMONTH(DATE(2026,5,1),0),IF('📋 سجل الأصول'!M254="",DATE(9999,12,31),'📋 سجل الأصول'!M254))-'📋 سجل الأصول'!G254+1))-MIN(('📋 سجل الأصول'!H254-IF('📋 سجل الأصول'!I254="",0,'📋 سجل الأصول'!I254)),('📋 سجل الأصول'!H254-IF('📋 سجل الأصول'!I254="",0,'📋 سجل الأصول'!I254))*'📋 سجل الأصول'!J254/365*MAX(0,MIN(EOMONTH(DATE(2026,5,1),-1),IF('📋 سجل الأصول'!M254="",DATE(9999,12,31),'📋 سجل الأصول'!M254))-'📋 سجل الأصول'!G254+1))),0))</f>
        <v/>
      </c>
      <c r="L254" s="33" t="str">
        <f>IF('📋 سجل الأصول'!C254="","",IFERROR(MAX(0,MIN(('📋 سجل الأصول'!H254-IF('📋 سجل الأصول'!I254="",0,'📋 سجل الأصول'!I254)),('📋 سجل الأصول'!H254-IF('📋 سجل الأصول'!I254="",0,'📋 سجل الأصول'!I254))*'📋 سجل الأصول'!J254/365*MAX(0,MIN(EOMONTH(DATE(2026,6,1),0),IF('📋 سجل الأصول'!M254="",DATE(9999,12,31),'📋 سجل الأصول'!M254))-'📋 سجل الأصول'!G254+1))-MIN(('📋 سجل الأصول'!H254-IF('📋 سجل الأصول'!I254="",0,'📋 سجل الأصول'!I254)),('📋 سجل الأصول'!H254-IF('📋 سجل الأصول'!I254="",0,'📋 سجل الأصول'!I254))*'📋 سجل الأصول'!J254/365*MAX(0,MIN(EOMONTH(DATE(2026,6,1),-1),IF('📋 سجل الأصول'!M254="",DATE(9999,12,31),'📋 سجل الأصول'!M254))-'📋 سجل الأصول'!G254+1))),0))</f>
        <v/>
      </c>
      <c r="M254" s="33" t="str">
        <f>IF('📋 سجل الأصول'!C254="","",IFERROR(MAX(0,MIN(('📋 سجل الأصول'!H254-IF('📋 سجل الأصول'!I254="",0,'📋 سجل الأصول'!I254)),('📋 سجل الأصول'!H254-IF('📋 سجل الأصول'!I254="",0,'📋 سجل الأصول'!I254))*'📋 سجل الأصول'!J254/365*MAX(0,MIN(EOMONTH(DATE(2026,7,1),0),IF('📋 سجل الأصول'!M254="",DATE(9999,12,31),'📋 سجل الأصول'!M254))-'📋 سجل الأصول'!G254+1))-MIN(('📋 سجل الأصول'!H254-IF('📋 سجل الأصول'!I254="",0,'📋 سجل الأصول'!I254)),('📋 سجل الأصول'!H254-IF('📋 سجل الأصول'!I254="",0,'📋 سجل الأصول'!I254))*'📋 سجل الأصول'!J254/365*MAX(0,MIN(EOMONTH(DATE(2026,7,1),-1),IF('📋 سجل الأصول'!M254="",DATE(9999,12,31),'📋 سجل الأصول'!M254))-'📋 سجل الأصول'!G254+1))),0))</f>
        <v/>
      </c>
      <c r="N254" s="33" t="str">
        <f>IF('📋 سجل الأصول'!C254="","",IFERROR(MAX(0,MIN(('📋 سجل الأصول'!H254-IF('📋 سجل الأصول'!I254="",0,'📋 سجل الأصول'!I254)),('📋 سجل الأصول'!H254-IF('📋 سجل الأصول'!I254="",0,'📋 سجل الأصول'!I254))*'📋 سجل الأصول'!J254/365*MAX(0,MIN(EOMONTH(DATE(2026,8,1),0),IF('📋 سجل الأصول'!M254="",DATE(9999,12,31),'📋 سجل الأصول'!M254))-'📋 سجل الأصول'!G254+1))-MIN(('📋 سجل الأصول'!H254-IF('📋 سجل الأصول'!I254="",0,'📋 سجل الأصول'!I254)),('📋 سجل الأصول'!H254-IF('📋 سجل الأصول'!I254="",0,'📋 سجل الأصول'!I254))*'📋 سجل الأصول'!J254/365*MAX(0,MIN(EOMONTH(DATE(2026,8,1),-1),IF('📋 سجل الأصول'!M254="",DATE(9999,12,31),'📋 سجل الأصول'!M254))-'📋 سجل الأصول'!G254+1))),0))</f>
        <v/>
      </c>
      <c r="O254" s="33" t="str">
        <f>IF('📋 سجل الأصول'!C254="","",IFERROR(MAX(0,MIN(('📋 سجل الأصول'!H254-IF('📋 سجل الأصول'!I254="",0,'📋 سجل الأصول'!I254)),('📋 سجل الأصول'!H254-IF('📋 سجل الأصول'!I254="",0,'📋 سجل الأصول'!I254))*'📋 سجل الأصول'!J254/365*MAX(0,MIN(EOMONTH(DATE(2026,9,1),0),IF('📋 سجل الأصول'!M254="",DATE(9999,12,31),'📋 سجل الأصول'!M254))-'📋 سجل الأصول'!G254+1))-MIN(('📋 سجل الأصول'!H254-IF('📋 سجل الأصول'!I254="",0,'📋 سجل الأصول'!I254)),('📋 سجل الأصول'!H254-IF('📋 سجل الأصول'!I254="",0,'📋 سجل الأصول'!I254))*'📋 سجل الأصول'!J254/365*MAX(0,MIN(EOMONTH(DATE(2026,9,1),-1),IF('📋 سجل الأصول'!M254="",DATE(9999,12,31),'📋 سجل الأصول'!M254))-'📋 سجل الأصول'!G254+1))),0))</f>
        <v/>
      </c>
      <c r="P254" s="33" t="str">
        <f>IF('📋 سجل الأصول'!C254="","",IFERROR(MAX(0,MIN(('📋 سجل الأصول'!H254-IF('📋 سجل الأصول'!I254="",0,'📋 سجل الأصول'!I254)),('📋 سجل الأصول'!H254-IF('📋 سجل الأصول'!I254="",0,'📋 سجل الأصول'!I254))*'📋 سجل الأصول'!J254/365*MAX(0,MIN(EOMONTH(DATE(2026,10,1),0),IF('📋 سجل الأصول'!M254="",DATE(9999,12,31),'📋 سجل الأصول'!M254))-'📋 سجل الأصول'!G254+1))-MIN(('📋 سجل الأصول'!H254-IF('📋 سجل الأصول'!I254="",0,'📋 سجل الأصول'!I254)),('📋 سجل الأصول'!H254-IF('📋 سجل الأصول'!I254="",0,'📋 سجل الأصول'!I254))*'📋 سجل الأصول'!J254/365*MAX(0,MIN(EOMONTH(DATE(2026,10,1),-1),IF('📋 سجل الأصول'!M254="",DATE(9999,12,31),'📋 سجل الأصول'!M254))-'📋 سجل الأصول'!G254+1))),0))</f>
        <v/>
      </c>
      <c r="Q254" s="33" t="str">
        <f>IF('📋 سجل الأصول'!C254="","",IFERROR(MAX(0,MIN(('📋 سجل الأصول'!H254-IF('📋 سجل الأصول'!I254="",0,'📋 سجل الأصول'!I254)),('📋 سجل الأصول'!H254-IF('📋 سجل الأصول'!I254="",0,'📋 سجل الأصول'!I254))*'📋 سجل الأصول'!J254/365*MAX(0,MIN(EOMONTH(DATE(2026,11,1),0),IF('📋 سجل الأصول'!M254="",DATE(9999,12,31),'📋 سجل الأصول'!M254))-'📋 سجل الأصول'!G254+1))-MIN(('📋 سجل الأصول'!H254-IF('📋 سجل الأصول'!I254="",0,'📋 سجل الأصول'!I254)),('📋 سجل الأصول'!H254-IF('📋 سجل الأصول'!I254="",0,'📋 سجل الأصول'!I254))*'📋 سجل الأصول'!J254/365*MAX(0,MIN(EOMONTH(DATE(2026,11,1),-1),IF('📋 سجل الأصول'!M254="",DATE(9999,12,31),'📋 سجل الأصول'!M254))-'📋 سجل الأصول'!G254+1))),0))</f>
        <v/>
      </c>
      <c r="R254" s="33" t="str">
        <f>IF('📋 سجل الأصول'!C254="","",IFERROR(MAX(0,MIN(('📋 سجل الأصول'!H254-IF('📋 سجل الأصول'!I254="",0,'📋 سجل الأصول'!I254)),('📋 سجل الأصول'!H254-IF('📋 سجل الأصول'!I254="",0,'📋 سجل الأصول'!I254))*'📋 سجل الأصول'!J254/365*MAX(0,MIN(EOMONTH(DATE(2026,12,1),0),IF('📋 سجل الأصول'!M254="",DATE(9999,12,31),'📋 سجل الأصول'!M254))-'📋 سجل الأصول'!G254+1))-MIN(('📋 سجل الأصول'!H254-IF('📋 سجل الأصول'!I254="",0,'📋 سجل الأصول'!I254)),('📋 سجل الأصول'!H254-IF('📋 سجل الأصول'!I254="",0,'📋 سجل الأصول'!I254))*'📋 سجل الأصول'!J254/365*MAX(0,MIN(EOMONTH(DATE(2026,12,1),-1),IF('📋 سجل الأصول'!M254="",DATE(9999,12,31),'📋 سجل الأصول'!M254))-'📋 سجل الأصول'!G254+1))),0))</f>
        <v/>
      </c>
    </row>
    <row r="255" spans="1:18" ht="24.75" customHeight="1" x14ac:dyDescent="0.25">
      <c r="A255" s="18" t="str">
        <f>IF('📋 سجل الأصول'!C255="","",'📋 سجل الأصول'!A255)</f>
        <v/>
      </c>
      <c r="B255" s="18" t="str">
        <f>IF('📋 سجل الأصول'!C255="","",'📋 سجل الأصول'!B255)</f>
        <v/>
      </c>
      <c r="C255" s="36" t="str">
        <f>IF('📋 سجل الأصول'!C255="","",'📋 سجل الأصول'!C255)</f>
        <v/>
      </c>
      <c r="D255" s="18" t="str">
        <f>IF('📋 سجل الأصول'!C255="","",'📋 سجل الأصول'!E255)</f>
        <v/>
      </c>
      <c r="E255" s="37" t="str">
        <f>IF('📋 سجل الأصول'!C255="","",'📋 سجل الأصول'!G255)</f>
        <v/>
      </c>
      <c r="F255" s="25" t="str">
        <f>IF('📋 سجل الأصول'!C255="","",'📋 سجل الأصول'!H255)</f>
        <v/>
      </c>
      <c r="G255" s="25" t="str">
        <f>IF('📋 سجل الأصول'!C255="","",IFERROR(MAX(0,MIN(('📋 سجل الأصول'!H255-IF('📋 سجل الأصول'!I255="",0,'📋 سجل الأصول'!I255)),('📋 سجل الأصول'!H255-IF('📋 سجل الأصول'!I255="",0,'📋 سجل الأصول'!I255))*'📋 سجل الأصول'!J255/365*MAX(0,MIN(EOMONTH(DATE(2026,1,1),0),IF('📋 سجل الأصول'!M255="",DATE(9999,12,31),'📋 سجل الأصول'!M255))-'📋 سجل الأصول'!G255+1))-MIN(('📋 سجل الأصول'!H255-IF('📋 سجل الأصول'!I255="",0,'📋 سجل الأصول'!I255)),('📋 سجل الأصول'!H255-IF('📋 سجل الأصول'!I255="",0,'📋 سجل الأصول'!I255))*'📋 سجل الأصول'!J255/365*MAX(0,MIN(EOMONTH(DATE(2026,1,1),-1),IF('📋 سجل الأصول'!M255="",DATE(9999,12,31),'📋 سجل الأصول'!M255))-'📋 سجل الأصول'!G255+1))),0))</f>
        <v/>
      </c>
      <c r="H255" s="25" t="str">
        <f>IF('📋 سجل الأصول'!C255="","",IFERROR(MAX(0,MIN(('📋 سجل الأصول'!H255-IF('📋 سجل الأصول'!I255="",0,'📋 سجل الأصول'!I255)),('📋 سجل الأصول'!H255-IF('📋 سجل الأصول'!I255="",0,'📋 سجل الأصول'!I255))*'📋 سجل الأصول'!J255/365*MAX(0,MIN(EOMONTH(DATE(2026,2,1),0),IF('📋 سجل الأصول'!M255="",DATE(9999,12,31),'📋 سجل الأصول'!M255))-'📋 سجل الأصول'!G255+1))-MIN(('📋 سجل الأصول'!H255-IF('📋 سجل الأصول'!I255="",0,'📋 سجل الأصول'!I255)),('📋 سجل الأصول'!H255-IF('📋 سجل الأصول'!I255="",0,'📋 سجل الأصول'!I255))*'📋 سجل الأصول'!J255/365*MAX(0,MIN(EOMONTH(DATE(2026,2,1),-1),IF('📋 سجل الأصول'!M255="",DATE(9999,12,31),'📋 سجل الأصول'!M255))-'📋 سجل الأصول'!G255+1))),0))</f>
        <v/>
      </c>
      <c r="I255" s="25" t="str">
        <f>IF('📋 سجل الأصول'!C255="","",IFERROR(MAX(0,MIN(('📋 سجل الأصول'!H255-IF('📋 سجل الأصول'!I255="",0,'📋 سجل الأصول'!I255)),('📋 سجل الأصول'!H255-IF('📋 سجل الأصول'!I255="",0,'📋 سجل الأصول'!I255))*'📋 سجل الأصول'!J255/365*MAX(0,MIN(EOMONTH(DATE(2026,3,1),0),IF('📋 سجل الأصول'!M255="",DATE(9999,12,31),'📋 سجل الأصول'!M255))-'📋 سجل الأصول'!G255+1))-MIN(('📋 سجل الأصول'!H255-IF('📋 سجل الأصول'!I255="",0,'📋 سجل الأصول'!I255)),('📋 سجل الأصول'!H255-IF('📋 سجل الأصول'!I255="",0,'📋 سجل الأصول'!I255))*'📋 سجل الأصول'!J255/365*MAX(0,MIN(EOMONTH(DATE(2026,3,1),-1),IF('📋 سجل الأصول'!M255="",DATE(9999,12,31),'📋 سجل الأصول'!M255))-'📋 سجل الأصول'!G255+1))),0))</f>
        <v/>
      </c>
      <c r="J255" s="25" t="str">
        <f>IF('📋 سجل الأصول'!C255="","",IFERROR(MAX(0,MIN(('📋 سجل الأصول'!H255-IF('📋 سجل الأصول'!I255="",0,'📋 سجل الأصول'!I255)),('📋 سجل الأصول'!H255-IF('📋 سجل الأصول'!I255="",0,'📋 سجل الأصول'!I255))*'📋 سجل الأصول'!J255/365*MAX(0,MIN(EOMONTH(DATE(2026,4,1),0),IF('📋 سجل الأصول'!M255="",DATE(9999,12,31),'📋 سجل الأصول'!M255))-'📋 سجل الأصول'!G255+1))-MIN(('📋 سجل الأصول'!H255-IF('📋 سجل الأصول'!I255="",0,'📋 سجل الأصول'!I255)),('📋 سجل الأصول'!H255-IF('📋 سجل الأصول'!I255="",0,'📋 سجل الأصول'!I255))*'📋 سجل الأصول'!J255/365*MAX(0,MIN(EOMONTH(DATE(2026,4,1),-1),IF('📋 سجل الأصول'!M255="",DATE(9999,12,31),'📋 سجل الأصول'!M255))-'📋 سجل الأصول'!G255+1))),0))</f>
        <v/>
      </c>
      <c r="K255" s="25" t="str">
        <f>IF('📋 سجل الأصول'!C255="","",IFERROR(MAX(0,MIN(('📋 سجل الأصول'!H255-IF('📋 سجل الأصول'!I255="",0,'📋 سجل الأصول'!I255)),('📋 سجل الأصول'!H255-IF('📋 سجل الأصول'!I255="",0,'📋 سجل الأصول'!I255))*'📋 سجل الأصول'!J255/365*MAX(0,MIN(EOMONTH(DATE(2026,5,1),0),IF('📋 سجل الأصول'!M255="",DATE(9999,12,31),'📋 سجل الأصول'!M255))-'📋 سجل الأصول'!G255+1))-MIN(('📋 سجل الأصول'!H255-IF('📋 سجل الأصول'!I255="",0,'📋 سجل الأصول'!I255)),('📋 سجل الأصول'!H255-IF('📋 سجل الأصول'!I255="",0,'📋 سجل الأصول'!I255))*'📋 سجل الأصول'!J255/365*MAX(0,MIN(EOMONTH(DATE(2026,5,1),-1),IF('📋 سجل الأصول'!M255="",DATE(9999,12,31),'📋 سجل الأصول'!M255))-'📋 سجل الأصول'!G255+1))),0))</f>
        <v/>
      </c>
      <c r="L255" s="25" t="str">
        <f>IF('📋 سجل الأصول'!C255="","",IFERROR(MAX(0,MIN(('📋 سجل الأصول'!H255-IF('📋 سجل الأصول'!I255="",0,'📋 سجل الأصول'!I255)),('📋 سجل الأصول'!H255-IF('📋 سجل الأصول'!I255="",0,'📋 سجل الأصول'!I255))*'📋 سجل الأصول'!J255/365*MAX(0,MIN(EOMONTH(DATE(2026,6,1),0),IF('📋 سجل الأصول'!M255="",DATE(9999,12,31),'📋 سجل الأصول'!M255))-'📋 سجل الأصول'!G255+1))-MIN(('📋 سجل الأصول'!H255-IF('📋 سجل الأصول'!I255="",0,'📋 سجل الأصول'!I255)),('📋 سجل الأصول'!H255-IF('📋 سجل الأصول'!I255="",0,'📋 سجل الأصول'!I255))*'📋 سجل الأصول'!J255/365*MAX(0,MIN(EOMONTH(DATE(2026,6,1),-1),IF('📋 سجل الأصول'!M255="",DATE(9999,12,31),'📋 سجل الأصول'!M255))-'📋 سجل الأصول'!G255+1))),0))</f>
        <v/>
      </c>
      <c r="M255" s="25" t="str">
        <f>IF('📋 سجل الأصول'!C255="","",IFERROR(MAX(0,MIN(('📋 سجل الأصول'!H255-IF('📋 سجل الأصول'!I255="",0,'📋 سجل الأصول'!I255)),('📋 سجل الأصول'!H255-IF('📋 سجل الأصول'!I255="",0,'📋 سجل الأصول'!I255))*'📋 سجل الأصول'!J255/365*MAX(0,MIN(EOMONTH(DATE(2026,7,1),0),IF('📋 سجل الأصول'!M255="",DATE(9999,12,31),'📋 سجل الأصول'!M255))-'📋 سجل الأصول'!G255+1))-MIN(('📋 سجل الأصول'!H255-IF('📋 سجل الأصول'!I255="",0,'📋 سجل الأصول'!I255)),('📋 سجل الأصول'!H255-IF('📋 سجل الأصول'!I255="",0,'📋 سجل الأصول'!I255))*'📋 سجل الأصول'!J255/365*MAX(0,MIN(EOMONTH(DATE(2026,7,1),-1),IF('📋 سجل الأصول'!M255="",DATE(9999,12,31),'📋 سجل الأصول'!M255))-'📋 سجل الأصول'!G255+1))),0))</f>
        <v/>
      </c>
      <c r="N255" s="25" t="str">
        <f>IF('📋 سجل الأصول'!C255="","",IFERROR(MAX(0,MIN(('📋 سجل الأصول'!H255-IF('📋 سجل الأصول'!I255="",0,'📋 سجل الأصول'!I255)),('📋 سجل الأصول'!H255-IF('📋 سجل الأصول'!I255="",0,'📋 سجل الأصول'!I255))*'📋 سجل الأصول'!J255/365*MAX(0,MIN(EOMONTH(DATE(2026,8,1),0),IF('📋 سجل الأصول'!M255="",DATE(9999,12,31),'📋 سجل الأصول'!M255))-'📋 سجل الأصول'!G255+1))-MIN(('📋 سجل الأصول'!H255-IF('📋 سجل الأصول'!I255="",0,'📋 سجل الأصول'!I255)),('📋 سجل الأصول'!H255-IF('📋 سجل الأصول'!I255="",0,'📋 سجل الأصول'!I255))*'📋 سجل الأصول'!J255/365*MAX(0,MIN(EOMONTH(DATE(2026,8,1),-1),IF('📋 سجل الأصول'!M255="",DATE(9999,12,31),'📋 سجل الأصول'!M255))-'📋 سجل الأصول'!G255+1))),0))</f>
        <v/>
      </c>
      <c r="O255" s="25" t="str">
        <f>IF('📋 سجل الأصول'!C255="","",IFERROR(MAX(0,MIN(('📋 سجل الأصول'!H255-IF('📋 سجل الأصول'!I255="",0,'📋 سجل الأصول'!I255)),('📋 سجل الأصول'!H255-IF('📋 سجل الأصول'!I255="",0,'📋 سجل الأصول'!I255))*'📋 سجل الأصول'!J255/365*MAX(0,MIN(EOMONTH(DATE(2026,9,1),0),IF('📋 سجل الأصول'!M255="",DATE(9999,12,31),'📋 سجل الأصول'!M255))-'📋 سجل الأصول'!G255+1))-MIN(('📋 سجل الأصول'!H255-IF('📋 سجل الأصول'!I255="",0,'📋 سجل الأصول'!I255)),('📋 سجل الأصول'!H255-IF('📋 سجل الأصول'!I255="",0,'📋 سجل الأصول'!I255))*'📋 سجل الأصول'!J255/365*MAX(0,MIN(EOMONTH(DATE(2026,9,1),-1),IF('📋 سجل الأصول'!M255="",DATE(9999,12,31),'📋 سجل الأصول'!M255))-'📋 سجل الأصول'!G255+1))),0))</f>
        <v/>
      </c>
      <c r="P255" s="25" t="str">
        <f>IF('📋 سجل الأصول'!C255="","",IFERROR(MAX(0,MIN(('📋 سجل الأصول'!H255-IF('📋 سجل الأصول'!I255="",0,'📋 سجل الأصول'!I255)),('📋 سجل الأصول'!H255-IF('📋 سجل الأصول'!I255="",0,'📋 سجل الأصول'!I255))*'📋 سجل الأصول'!J255/365*MAX(0,MIN(EOMONTH(DATE(2026,10,1),0),IF('📋 سجل الأصول'!M255="",DATE(9999,12,31),'📋 سجل الأصول'!M255))-'📋 سجل الأصول'!G255+1))-MIN(('📋 سجل الأصول'!H255-IF('📋 سجل الأصول'!I255="",0,'📋 سجل الأصول'!I255)),('📋 سجل الأصول'!H255-IF('📋 سجل الأصول'!I255="",0,'📋 سجل الأصول'!I255))*'📋 سجل الأصول'!J255/365*MAX(0,MIN(EOMONTH(DATE(2026,10,1),-1),IF('📋 سجل الأصول'!M255="",DATE(9999,12,31),'📋 سجل الأصول'!M255))-'📋 سجل الأصول'!G255+1))),0))</f>
        <v/>
      </c>
      <c r="Q255" s="25" t="str">
        <f>IF('📋 سجل الأصول'!C255="","",IFERROR(MAX(0,MIN(('📋 سجل الأصول'!H255-IF('📋 سجل الأصول'!I255="",0,'📋 سجل الأصول'!I255)),('📋 سجل الأصول'!H255-IF('📋 سجل الأصول'!I255="",0,'📋 سجل الأصول'!I255))*'📋 سجل الأصول'!J255/365*MAX(0,MIN(EOMONTH(DATE(2026,11,1),0),IF('📋 سجل الأصول'!M255="",DATE(9999,12,31),'📋 سجل الأصول'!M255))-'📋 سجل الأصول'!G255+1))-MIN(('📋 سجل الأصول'!H255-IF('📋 سجل الأصول'!I255="",0,'📋 سجل الأصول'!I255)),('📋 سجل الأصول'!H255-IF('📋 سجل الأصول'!I255="",0,'📋 سجل الأصول'!I255))*'📋 سجل الأصول'!J255/365*MAX(0,MIN(EOMONTH(DATE(2026,11,1),-1),IF('📋 سجل الأصول'!M255="",DATE(9999,12,31),'📋 سجل الأصول'!M255))-'📋 سجل الأصول'!G255+1))),0))</f>
        <v/>
      </c>
      <c r="R255" s="25" t="str">
        <f>IF('📋 سجل الأصول'!C255="","",IFERROR(MAX(0,MIN(('📋 سجل الأصول'!H255-IF('📋 سجل الأصول'!I255="",0,'📋 سجل الأصول'!I255)),('📋 سجل الأصول'!H255-IF('📋 سجل الأصول'!I255="",0,'📋 سجل الأصول'!I255))*'📋 سجل الأصول'!J255/365*MAX(0,MIN(EOMONTH(DATE(2026,12,1),0),IF('📋 سجل الأصول'!M255="",DATE(9999,12,31),'📋 سجل الأصول'!M255))-'📋 سجل الأصول'!G255+1))-MIN(('📋 سجل الأصول'!H255-IF('📋 سجل الأصول'!I255="",0,'📋 سجل الأصول'!I255)),('📋 سجل الأصول'!H255-IF('📋 سجل الأصول'!I255="",0,'📋 سجل الأصول'!I255))*'📋 سجل الأصول'!J255/365*MAX(0,MIN(EOMONTH(DATE(2026,12,1),-1),IF('📋 سجل الأصول'!M255="",DATE(9999,12,31),'📋 سجل الأصول'!M255))-'📋 سجل الأصول'!G255+1))),0))</f>
        <v/>
      </c>
    </row>
    <row r="256" spans="1:18" ht="24.75" customHeight="1" x14ac:dyDescent="0.25">
      <c r="A256" s="26" t="str">
        <f>IF('📋 سجل الأصول'!C256="","",'📋 سجل الأصول'!A256)</f>
        <v/>
      </c>
      <c r="B256" s="26" t="str">
        <f>IF('📋 سجل الأصول'!C256="","",'📋 سجل الأصول'!B256)</f>
        <v/>
      </c>
      <c r="C256" s="38" t="str">
        <f>IF('📋 سجل الأصول'!C256="","",'📋 سجل الأصول'!C256)</f>
        <v/>
      </c>
      <c r="D256" s="26" t="str">
        <f>IF('📋 سجل الأصول'!C256="","",'📋 سجل الأصول'!E256)</f>
        <v/>
      </c>
      <c r="E256" s="39" t="str">
        <f>IF('📋 سجل الأصول'!C256="","",'📋 سجل الأصول'!G256)</f>
        <v/>
      </c>
      <c r="F256" s="33" t="str">
        <f>IF('📋 سجل الأصول'!C256="","",'📋 سجل الأصول'!H256)</f>
        <v/>
      </c>
      <c r="G256" s="33" t="str">
        <f>IF('📋 سجل الأصول'!C256="","",IFERROR(MAX(0,MIN(('📋 سجل الأصول'!H256-IF('📋 سجل الأصول'!I256="",0,'📋 سجل الأصول'!I256)),('📋 سجل الأصول'!H256-IF('📋 سجل الأصول'!I256="",0,'📋 سجل الأصول'!I256))*'📋 سجل الأصول'!J256/365*MAX(0,MIN(EOMONTH(DATE(2026,1,1),0),IF('📋 سجل الأصول'!M256="",DATE(9999,12,31),'📋 سجل الأصول'!M256))-'📋 سجل الأصول'!G256+1))-MIN(('📋 سجل الأصول'!H256-IF('📋 سجل الأصول'!I256="",0,'📋 سجل الأصول'!I256)),('📋 سجل الأصول'!H256-IF('📋 سجل الأصول'!I256="",0,'📋 سجل الأصول'!I256))*'📋 سجل الأصول'!J256/365*MAX(0,MIN(EOMONTH(DATE(2026,1,1),-1),IF('📋 سجل الأصول'!M256="",DATE(9999,12,31),'📋 سجل الأصول'!M256))-'📋 سجل الأصول'!G256+1))),0))</f>
        <v/>
      </c>
      <c r="H256" s="33" t="str">
        <f>IF('📋 سجل الأصول'!C256="","",IFERROR(MAX(0,MIN(('📋 سجل الأصول'!H256-IF('📋 سجل الأصول'!I256="",0,'📋 سجل الأصول'!I256)),('📋 سجل الأصول'!H256-IF('📋 سجل الأصول'!I256="",0,'📋 سجل الأصول'!I256))*'📋 سجل الأصول'!J256/365*MAX(0,MIN(EOMONTH(DATE(2026,2,1),0),IF('📋 سجل الأصول'!M256="",DATE(9999,12,31),'📋 سجل الأصول'!M256))-'📋 سجل الأصول'!G256+1))-MIN(('📋 سجل الأصول'!H256-IF('📋 سجل الأصول'!I256="",0,'📋 سجل الأصول'!I256)),('📋 سجل الأصول'!H256-IF('📋 سجل الأصول'!I256="",0,'📋 سجل الأصول'!I256))*'📋 سجل الأصول'!J256/365*MAX(0,MIN(EOMONTH(DATE(2026,2,1),-1),IF('📋 سجل الأصول'!M256="",DATE(9999,12,31),'📋 سجل الأصول'!M256))-'📋 سجل الأصول'!G256+1))),0))</f>
        <v/>
      </c>
      <c r="I256" s="33" t="str">
        <f>IF('📋 سجل الأصول'!C256="","",IFERROR(MAX(0,MIN(('📋 سجل الأصول'!H256-IF('📋 سجل الأصول'!I256="",0,'📋 سجل الأصول'!I256)),('📋 سجل الأصول'!H256-IF('📋 سجل الأصول'!I256="",0,'📋 سجل الأصول'!I256))*'📋 سجل الأصول'!J256/365*MAX(0,MIN(EOMONTH(DATE(2026,3,1),0),IF('📋 سجل الأصول'!M256="",DATE(9999,12,31),'📋 سجل الأصول'!M256))-'📋 سجل الأصول'!G256+1))-MIN(('📋 سجل الأصول'!H256-IF('📋 سجل الأصول'!I256="",0,'📋 سجل الأصول'!I256)),('📋 سجل الأصول'!H256-IF('📋 سجل الأصول'!I256="",0,'📋 سجل الأصول'!I256))*'📋 سجل الأصول'!J256/365*MAX(0,MIN(EOMONTH(DATE(2026,3,1),-1),IF('📋 سجل الأصول'!M256="",DATE(9999,12,31),'📋 سجل الأصول'!M256))-'📋 سجل الأصول'!G256+1))),0))</f>
        <v/>
      </c>
      <c r="J256" s="33" t="str">
        <f>IF('📋 سجل الأصول'!C256="","",IFERROR(MAX(0,MIN(('📋 سجل الأصول'!H256-IF('📋 سجل الأصول'!I256="",0,'📋 سجل الأصول'!I256)),('📋 سجل الأصول'!H256-IF('📋 سجل الأصول'!I256="",0,'📋 سجل الأصول'!I256))*'📋 سجل الأصول'!J256/365*MAX(0,MIN(EOMONTH(DATE(2026,4,1),0),IF('📋 سجل الأصول'!M256="",DATE(9999,12,31),'📋 سجل الأصول'!M256))-'📋 سجل الأصول'!G256+1))-MIN(('📋 سجل الأصول'!H256-IF('📋 سجل الأصول'!I256="",0,'📋 سجل الأصول'!I256)),('📋 سجل الأصول'!H256-IF('📋 سجل الأصول'!I256="",0,'📋 سجل الأصول'!I256))*'📋 سجل الأصول'!J256/365*MAX(0,MIN(EOMONTH(DATE(2026,4,1),-1),IF('📋 سجل الأصول'!M256="",DATE(9999,12,31),'📋 سجل الأصول'!M256))-'📋 سجل الأصول'!G256+1))),0))</f>
        <v/>
      </c>
      <c r="K256" s="33" t="str">
        <f>IF('📋 سجل الأصول'!C256="","",IFERROR(MAX(0,MIN(('📋 سجل الأصول'!H256-IF('📋 سجل الأصول'!I256="",0,'📋 سجل الأصول'!I256)),('📋 سجل الأصول'!H256-IF('📋 سجل الأصول'!I256="",0,'📋 سجل الأصول'!I256))*'📋 سجل الأصول'!J256/365*MAX(0,MIN(EOMONTH(DATE(2026,5,1),0),IF('📋 سجل الأصول'!M256="",DATE(9999,12,31),'📋 سجل الأصول'!M256))-'📋 سجل الأصول'!G256+1))-MIN(('📋 سجل الأصول'!H256-IF('📋 سجل الأصول'!I256="",0,'📋 سجل الأصول'!I256)),('📋 سجل الأصول'!H256-IF('📋 سجل الأصول'!I256="",0,'📋 سجل الأصول'!I256))*'📋 سجل الأصول'!J256/365*MAX(0,MIN(EOMONTH(DATE(2026,5,1),-1),IF('📋 سجل الأصول'!M256="",DATE(9999,12,31),'📋 سجل الأصول'!M256))-'📋 سجل الأصول'!G256+1))),0))</f>
        <v/>
      </c>
      <c r="L256" s="33" t="str">
        <f>IF('📋 سجل الأصول'!C256="","",IFERROR(MAX(0,MIN(('📋 سجل الأصول'!H256-IF('📋 سجل الأصول'!I256="",0,'📋 سجل الأصول'!I256)),('📋 سجل الأصول'!H256-IF('📋 سجل الأصول'!I256="",0,'📋 سجل الأصول'!I256))*'📋 سجل الأصول'!J256/365*MAX(0,MIN(EOMONTH(DATE(2026,6,1),0),IF('📋 سجل الأصول'!M256="",DATE(9999,12,31),'📋 سجل الأصول'!M256))-'📋 سجل الأصول'!G256+1))-MIN(('📋 سجل الأصول'!H256-IF('📋 سجل الأصول'!I256="",0,'📋 سجل الأصول'!I256)),('📋 سجل الأصول'!H256-IF('📋 سجل الأصول'!I256="",0,'📋 سجل الأصول'!I256))*'📋 سجل الأصول'!J256/365*MAX(0,MIN(EOMONTH(DATE(2026,6,1),-1),IF('📋 سجل الأصول'!M256="",DATE(9999,12,31),'📋 سجل الأصول'!M256))-'📋 سجل الأصول'!G256+1))),0))</f>
        <v/>
      </c>
      <c r="M256" s="33" t="str">
        <f>IF('📋 سجل الأصول'!C256="","",IFERROR(MAX(0,MIN(('📋 سجل الأصول'!H256-IF('📋 سجل الأصول'!I256="",0,'📋 سجل الأصول'!I256)),('📋 سجل الأصول'!H256-IF('📋 سجل الأصول'!I256="",0,'📋 سجل الأصول'!I256))*'📋 سجل الأصول'!J256/365*MAX(0,MIN(EOMONTH(DATE(2026,7,1),0),IF('📋 سجل الأصول'!M256="",DATE(9999,12,31),'📋 سجل الأصول'!M256))-'📋 سجل الأصول'!G256+1))-MIN(('📋 سجل الأصول'!H256-IF('📋 سجل الأصول'!I256="",0,'📋 سجل الأصول'!I256)),('📋 سجل الأصول'!H256-IF('📋 سجل الأصول'!I256="",0,'📋 سجل الأصول'!I256))*'📋 سجل الأصول'!J256/365*MAX(0,MIN(EOMONTH(DATE(2026,7,1),-1),IF('📋 سجل الأصول'!M256="",DATE(9999,12,31),'📋 سجل الأصول'!M256))-'📋 سجل الأصول'!G256+1))),0))</f>
        <v/>
      </c>
      <c r="N256" s="33" t="str">
        <f>IF('📋 سجل الأصول'!C256="","",IFERROR(MAX(0,MIN(('📋 سجل الأصول'!H256-IF('📋 سجل الأصول'!I256="",0,'📋 سجل الأصول'!I256)),('📋 سجل الأصول'!H256-IF('📋 سجل الأصول'!I256="",0,'📋 سجل الأصول'!I256))*'📋 سجل الأصول'!J256/365*MAX(0,MIN(EOMONTH(DATE(2026,8,1),0),IF('📋 سجل الأصول'!M256="",DATE(9999,12,31),'📋 سجل الأصول'!M256))-'📋 سجل الأصول'!G256+1))-MIN(('📋 سجل الأصول'!H256-IF('📋 سجل الأصول'!I256="",0,'📋 سجل الأصول'!I256)),('📋 سجل الأصول'!H256-IF('📋 سجل الأصول'!I256="",0,'📋 سجل الأصول'!I256))*'📋 سجل الأصول'!J256/365*MAX(0,MIN(EOMONTH(DATE(2026,8,1),-1),IF('📋 سجل الأصول'!M256="",DATE(9999,12,31),'📋 سجل الأصول'!M256))-'📋 سجل الأصول'!G256+1))),0))</f>
        <v/>
      </c>
      <c r="O256" s="33" t="str">
        <f>IF('📋 سجل الأصول'!C256="","",IFERROR(MAX(0,MIN(('📋 سجل الأصول'!H256-IF('📋 سجل الأصول'!I256="",0,'📋 سجل الأصول'!I256)),('📋 سجل الأصول'!H256-IF('📋 سجل الأصول'!I256="",0,'📋 سجل الأصول'!I256))*'📋 سجل الأصول'!J256/365*MAX(0,MIN(EOMONTH(DATE(2026,9,1),0),IF('📋 سجل الأصول'!M256="",DATE(9999,12,31),'📋 سجل الأصول'!M256))-'📋 سجل الأصول'!G256+1))-MIN(('📋 سجل الأصول'!H256-IF('📋 سجل الأصول'!I256="",0,'📋 سجل الأصول'!I256)),('📋 سجل الأصول'!H256-IF('📋 سجل الأصول'!I256="",0,'📋 سجل الأصول'!I256))*'📋 سجل الأصول'!J256/365*MAX(0,MIN(EOMONTH(DATE(2026,9,1),-1),IF('📋 سجل الأصول'!M256="",DATE(9999,12,31),'📋 سجل الأصول'!M256))-'📋 سجل الأصول'!G256+1))),0))</f>
        <v/>
      </c>
      <c r="P256" s="33" t="str">
        <f>IF('📋 سجل الأصول'!C256="","",IFERROR(MAX(0,MIN(('📋 سجل الأصول'!H256-IF('📋 سجل الأصول'!I256="",0,'📋 سجل الأصول'!I256)),('📋 سجل الأصول'!H256-IF('📋 سجل الأصول'!I256="",0,'📋 سجل الأصول'!I256))*'📋 سجل الأصول'!J256/365*MAX(0,MIN(EOMONTH(DATE(2026,10,1),0),IF('📋 سجل الأصول'!M256="",DATE(9999,12,31),'📋 سجل الأصول'!M256))-'📋 سجل الأصول'!G256+1))-MIN(('📋 سجل الأصول'!H256-IF('📋 سجل الأصول'!I256="",0,'📋 سجل الأصول'!I256)),('📋 سجل الأصول'!H256-IF('📋 سجل الأصول'!I256="",0,'📋 سجل الأصول'!I256))*'📋 سجل الأصول'!J256/365*MAX(0,MIN(EOMONTH(DATE(2026,10,1),-1),IF('📋 سجل الأصول'!M256="",DATE(9999,12,31),'📋 سجل الأصول'!M256))-'📋 سجل الأصول'!G256+1))),0))</f>
        <v/>
      </c>
      <c r="Q256" s="33" t="str">
        <f>IF('📋 سجل الأصول'!C256="","",IFERROR(MAX(0,MIN(('📋 سجل الأصول'!H256-IF('📋 سجل الأصول'!I256="",0,'📋 سجل الأصول'!I256)),('📋 سجل الأصول'!H256-IF('📋 سجل الأصول'!I256="",0,'📋 سجل الأصول'!I256))*'📋 سجل الأصول'!J256/365*MAX(0,MIN(EOMONTH(DATE(2026,11,1),0),IF('📋 سجل الأصول'!M256="",DATE(9999,12,31),'📋 سجل الأصول'!M256))-'📋 سجل الأصول'!G256+1))-MIN(('📋 سجل الأصول'!H256-IF('📋 سجل الأصول'!I256="",0,'📋 سجل الأصول'!I256)),('📋 سجل الأصول'!H256-IF('📋 سجل الأصول'!I256="",0,'📋 سجل الأصول'!I256))*'📋 سجل الأصول'!J256/365*MAX(0,MIN(EOMONTH(DATE(2026,11,1),-1),IF('📋 سجل الأصول'!M256="",DATE(9999,12,31),'📋 سجل الأصول'!M256))-'📋 سجل الأصول'!G256+1))),0))</f>
        <v/>
      </c>
      <c r="R256" s="33" t="str">
        <f>IF('📋 سجل الأصول'!C256="","",IFERROR(MAX(0,MIN(('📋 سجل الأصول'!H256-IF('📋 سجل الأصول'!I256="",0,'📋 سجل الأصول'!I256)),('📋 سجل الأصول'!H256-IF('📋 سجل الأصول'!I256="",0,'📋 سجل الأصول'!I256))*'📋 سجل الأصول'!J256/365*MAX(0,MIN(EOMONTH(DATE(2026,12,1),0),IF('📋 سجل الأصول'!M256="",DATE(9999,12,31),'📋 سجل الأصول'!M256))-'📋 سجل الأصول'!G256+1))-MIN(('📋 سجل الأصول'!H256-IF('📋 سجل الأصول'!I256="",0,'📋 سجل الأصول'!I256)),('📋 سجل الأصول'!H256-IF('📋 سجل الأصول'!I256="",0,'📋 سجل الأصول'!I256))*'📋 سجل الأصول'!J256/365*MAX(0,MIN(EOMONTH(DATE(2026,12,1),-1),IF('📋 سجل الأصول'!M256="",DATE(9999,12,31),'📋 سجل الأصول'!M256))-'📋 سجل الأصول'!G256+1))),0))</f>
        <v/>
      </c>
    </row>
    <row r="257" spans="1:18" ht="24.75" customHeight="1" x14ac:dyDescent="0.25">
      <c r="A257" s="18" t="str">
        <f>IF('📋 سجل الأصول'!C257="","",'📋 سجل الأصول'!A257)</f>
        <v/>
      </c>
      <c r="B257" s="18" t="str">
        <f>IF('📋 سجل الأصول'!C257="","",'📋 سجل الأصول'!B257)</f>
        <v/>
      </c>
      <c r="C257" s="36" t="str">
        <f>IF('📋 سجل الأصول'!C257="","",'📋 سجل الأصول'!C257)</f>
        <v/>
      </c>
      <c r="D257" s="18" t="str">
        <f>IF('📋 سجل الأصول'!C257="","",'📋 سجل الأصول'!E257)</f>
        <v/>
      </c>
      <c r="E257" s="37" t="str">
        <f>IF('📋 سجل الأصول'!C257="","",'📋 سجل الأصول'!G257)</f>
        <v/>
      </c>
      <c r="F257" s="25" t="str">
        <f>IF('📋 سجل الأصول'!C257="","",'📋 سجل الأصول'!H257)</f>
        <v/>
      </c>
      <c r="G257" s="25" t="str">
        <f>IF('📋 سجل الأصول'!C257="","",IFERROR(MAX(0,MIN(('📋 سجل الأصول'!H257-IF('📋 سجل الأصول'!I257="",0,'📋 سجل الأصول'!I257)),('📋 سجل الأصول'!H257-IF('📋 سجل الأصول'!I257="",0,'📋 سجل الأصول'!I257))*'📋 سجل الأصول'!J257/365*MAX(0,MIN(EOMONTH(DATE(2026,1,1),0),IF('📋 سجل الأصول'!M257="",DATE(9999,12,31),'📋 سجل الأصول'!M257))-'📋 سجل الأصول'!G257+1))-MIN(('📋 سجل الأصول'!H257-IF('📋 سجل الأصول'!I257="",0,'📋 سجل الأصول'!I257)),('📋 سجل الأصول'!H257-IF('📋 سجل الأصول'!I257="",0,'📋 سجل الأصول'!I257))*'📋 سجل الأصول'!J257/365*MAX(0,MIN(EOMONTH(DATE(2026,1,1),-1),IF('📋 سجل الأصول'!M257="",DATE(9999,12,31),'📋 سجل الأصول'!M257))-'📋 سجل الأصول'!G257+1))),0))</f>
        <v/>
      </c>
      <c r="H257" s="25" t="str">
        <f>IF('📋 سجل الأصول'!C257="","",IFERROR(MAX(0,MIN(('📋 سجل الأصول'!H257-IF('📋 سجل الأصول'!I257="",0,'📋 سجل الأصول'!I257)),('📋 سجل الأصول'!H257-IF('📋 سجل الأصول'!I257="",0,'📋 سجل الأصول'!I257))*'📋 سجل الأصول'!J257/365*MAX(0,MIN(EOMONTH(DATE(2026,2,1),0),IF('📋 سجل الأصول'!M257="",DATE(9999,12,31),'📋 سجل الأصول'!M257))-'📋 سجل الأصول'!G257+1))-MIN(('📋 سجل الأصول'!H257-IF('📋 سجل الأصول'!I257="",0,'📋 سجل الأصول'!I257)),('📋 سجل الأصول'!H257-IF('📋 سجل الأصول'!I257="",0,'📋 سجل الأصول'!I257))*'📋 سجل الأصول'!J257/365*MAX(0,MIN(EOMONTH(DATE(2026,2,1),-1),IF('📋 سجل الأصول'!M257="",DATE(9999,12,31),'📋 سجل الأصول'!M257))-'📋 سجل الأصول'!G257+1))),0))</f>
        <v/>
      </c>
      <c r="I257" s="25" t="str">
        <f>IF('📋 سجل الأصول'!C257="","",IFERROR(MAX(0,MIN(('📋 سجل الأصول'!H257-IF('📋 سجل الأصول'!I257="",0,'📋 سجل الأصول'!I257)),('📋 سجل الأصول'!H257-IF('📋 سجل الأصول'!I257="",0,'📋 سجل الأصول'!I257))*'📋 سجل الأصول'!J257/365*MAX(0,MIN(EOMONTH(DATE(2026,3,1),0),IF('📋 سجل الأصول'!M257="",DATE(9999,12,31),'📋 سجل الأصول'!M257))-'📋 سجل الأصول'!G257+1))-MIN(('📋 سجل الأصول'!H257-IF('📋 سجل الأصول'!I257="",0,'📋 سجل الأصول'!I257)),('📋 سجل الأصول'!H257-IF('📋 سجل الأصول'!I257="",0,'📋 سجل الأصول'!I257))*'📋 سجل الأصول'!J257/365*MAX(0,MIN(EOMONTH(DATE(2026,3,1),-1),IF('📋 سجل الأصول'!M257="",DATE(9999,12,31),'📋 سجل الأصول'!M257))-'📋 سجل الأصول'!G257+1))),0))</f>
        <v/>
      </c>
      <c r="J257" s="25" t="str">
        <f>IF('📋 سجل الأصول'!C257="","",IFERROR(MAX(0,MIN(('📋 سجل الأصول'!H257-IF('📋 سجل الأصول'!I257="",0,'📋 سجل الأصول'!I257)),('📋 سجل الأصول'!H257-IF('📋 سجل الأصول'!I257="",0,'📋 سجل الأصول'!I257))*'📋 سجل الأصول'!J257/365*MAX(0,MIN(EOMONTH(DATE(2026,4,1),0),IF('📋 سجل الأصول'!M257="",DATE(9999,12,31),'📋 سجل الأصول'!M257))-'📋 سجل الأصول'!G257+1))-MIN(('📋 سجل الأصول'!H257-IF('📋 سجل الأصول'!I257="",0,'📋 سجل الأصول'!I257)),('📋 سجل الأصول'!H257-IF('📋 سجل الأصول'!I257="",0,'📋 سجل الأصول'!I257))*'📋 سجل الأصول'!J257/365*MAX(0,MIN(EOMONTH(DATE(2026,4,1),-1),IF('📋 سجل الأصول'!M257="",DATE(9999,12,31),'📋 سجل الأصول'!M257))-'📋 سجل الأصول'!G257+1))),0))</f>
        <v/>
      </c>
      <c r="K257" s="25" t="str">
        <f>IF('📋 سجل الأصول'!C257="","",IFERROR(MAX(0,MIN(('📋 سجل الأصول'!H257-IF('📋 سجل الأصول'!I257="",0,'📋 سجل الأصول'!I257)),('📋 سجل الأصول'!H257-IF('📋 سجل الأصول'!I257="",0,'📋 سجل الأصول'!I257))*'📋 سجل الأصول'!J257/365*MAX(0,MIN(EOMONTH(DATE(2026,5,1),0),IF('📋 سجل الأصول'!M257="",DATE(9999,12,31),'📋 سجل الأصول'!M257))-'📋 سجل الأصول'!G257+1))-MIN(('📋 سجل الأصول'!H257-IF('📋 سجل الأصول'!I257="",0,'📋 سجل الأصول'!I257)),('📋 سجل الأصول'!H257-IF('📋 سجل الأصول'!I257="",0,'📋 سجل الأصول'!I257))*'📋 سجل الأصول'!J257/365*MAX(0,MIN(EOMONTH(DATE(2026,5,1),-1),IF('📋 سجل الأصول'!M257="",DATE(9999,12,31),'📋 سجل الأصول'!M257))-'📋 سجل الأصول'!G257+1))),0))</f>
        <v/>
      </c>
      <c r="L257" s="25" t="str">
        <f>IF('📋 سجل الأصول'!C257="","",IFERROR(MAX(0,MIN(('📋 سجل الأصول'!H257-IF('📋 سجل الأصول'!I257="",0,'📋 سجل الأصول'!I257)),('📋 سجل الأصول'!H257-IF('📋 سجل الأصول'!I257="",0,'📋 سجل الأصول'!I257))*'📋 سجل الأصول'!J257/365*MAX(0,MIN(EOMONTH(DATE(2026,6,1),0),IF('📋 سجل الأصول'!M257="",DATE(9999,12,31),'📋 سجل الأصول'!M257))-'📋 سجل الأصول'!G257+1))-MIN(('📋 سجل الأصول'!H257-IF('📋 سجل الأصول'!I257="",0,'📋 سجل الأصول'!I257)),('📋 سجل الأصول'!H257-IF('📋 سجل الأصول'!I257="",0,'📋 سجل الأصول'!I257))*'📋 سجل الأصول'!J257/365*MAX(0,MIN(EOMONTH(DATE(2026,6,1),-1),IF('📋 سجل الأصول'!M257="",DATE(9999,12,31),'📋 سجل الأصول'!M257))-'📋 سجل الأصول'!G257+1))),0))</f>
        <v/>
      </c>
      <c r="M257" s="25" t="str">
        <f>IF('📋 سجل الأصول'!C257="","",IFERROR(MAX(0,MIN(('📋 سجل الأصول'!H257-IF('📋 سجل الأصول'!I257="",0,'📋 سجل الأصول'!I257)),('📋 سجل الأصول'!H257-IF('📋 سجل الأصول'!I257="",0,'📋 سجل الأصول'!I257))*'📋 سجل الأصول'!J257/365*MAX(0,MIN(EOMONTH(DATE(2026,7,1),0),IF('📋 سجل الأصول'!M257="",DATE(9999,12,31),'📋 سجل الأصول'!M257))-'📋 سجل الأصول'!G257+1))-MIN(('📋 سجل الأصول'!H257-IF('📋 سجل الأصول'!I257="",0,'📋 سجل الأصول'!I257)),('📋 سجل الأصول'!H257-IF('📋 سجل الأصول'!I257="",0,'📋 سجل الأصول'!I257))*'📋 سجل الأصول'!J257/365*MAX(0,MIN(EOMONTH(DATE(2026,7,1),-1),IF('📋 سجل الأصول'!M257="",DATE(9999,12,31),'📋 سجل الأصول'!M257))-'📋 سجل الأصول'!G257+1))),0))</f>
        <v/>
      </c>
      <c r="N257" s="25" t="str">
        <f>IF('📋 سجل الأصول'!C257="","",IFERROR(MAX(0,MIN(('📋 سجل الأصول'!H257-IF('📋 سجل الأصول'!I257="",0,'📋 سجل الأصول'!I257)),('📋 سجل الأصول'!H257-IF('📋 سجل الأصول'!I257="",0,'📋 سجل الأصول'!I257))*'📋 سجل الأصول'!J257/365*MAX(0,MIN(EOMONTH(DATE(2026,8,1),0),IF('📋 سجل الأصول'!M257="",DATE(9999,12,31),'📋 سجل الأصول'!M257))-'📋 سجل الأصول'!G257+1))-MIN(('📋 سجل الأصول'!H257-IF('📋 سجل الأصول'!I257="",0,'📋 سجل الأصول'!I257)),('📋 سجل الأصول'!H257-IF('📋 سجل الأصول'!I257="",0,'📋 سجل الأصول'!I257))*'📋 سجل الأصول'!J257/365*MAX(0,MIN(EOMONTH(DATE(2026,8,1),-1),IF('📋 سجل الأصول'!M257="",DATE(9999,12,31),'📋 سجل الأصول'!M257))-'📋 سجل الأصول'!G257+1))),0))</f>
        <v/>
      </c>
      <c r="O257" s="25" t="str">
        <f>IF('📋 سجل الأصول'!C257="","",IFERROR(MAX(0,MIN(('📋 سجل الأصول'!H257-IF('📋 سجل الأصول'!I257="",0,'📋 سجل الأصول'!I257)),('📋 سجل الأصول'!H257-IF('📋 سجل الأصول'!I257="",0,'📋 سجل الأصول'!I257))*'📋 سجل الأصول'!J257/365*MAX(0,MIN(EOMONTH(DATE(2026,9,1),0),IF('📋 سجل الأصول'!M257="",DATE(9999,12,31),'📋 سجل الأصول'!M257))-'📋 سجل الأصول'!G257+1))-MIN(('📋 سجل الأصول'!H257-IF('📋 سجل الأصول'!I257="",0,'📋 سجل الأصول'!I257)),('📋 سجل الأصول'!H257-IF('📋 سجل الأصول'!I257="",0,'📋 سجل الأصول'!I257))*'📋 سجل الأصول'!J257/365*MAX(0,MIN(EOMONTH(DATE(2026,9,1),-1),IF('📋 سجل الأصول'!M257="",DATE(9999,12,31),'📋 سجل الأصول'!M257))-'📋 سجل الأصول'!G257+1))),0))</f>
        <v/>
      </c>
      <c r="P257" s="25" t="str">
        <f>IF('📋 سجل الأصول'!C257="","",IFERROR(MAX(0,MIN(('📋 سجل الأصول'!H257-IF('📋 سجل الأصول'!I257="",0,'📋 سجل الأصول'!I257)),('📋 سجل الأصول'!H257-IF('📋 سجل الأصول'!I257="",0,'📋 سجل الأصول'!I257))*'📋 سجل الأصول'!J257/365*MAX(0,MIN(EOMONTH(DATE(2026,10,1),0),IF('📋 سجل الأصول'!M257="",DATE(9999,12,31),'📋 سجل الأصول'!M257))-'📋 سجل الأصول'!G257+1))-MIN(('📋 سجل الأصول'!H257-IF('📋 سجل الأصول'!I257="",0,'📋 سجل الأصول'!I257)),('📋 سجل الأصول'!H257-IF('📋 سجل الأصول'!I257="",0,'📋 سجل الأصول'!I257))*'📋 سجل الأصول'!J257/365*MAX(0,MIN(EOMONTH(DATE(2026,10,1),-1),IF('📋 سجل الأصول'!M257="",DATE(9999,12,31),'📋 سجل الأصول'!M257))-'📋 سجل الأصول'!G257+1))),0))</f>
        <v/>
      </c>
      <c r="Q257" s="25" t="str">
        <f>IF('📋 سجل الأصول'!C257="","",IFERROR(MAX(0,MIN(('📋 سجل الأصول'!H257-IF('📋 سجل الأصول'!I257="",0,'📋 سجل الأصول'!I257)),('📋 سجل الأصول'!H257-IF('📋 سجل الأصول'!I257="",0,'📋 سجل الأصول'!I257))*'📋 سجل الأصول'!J257/365*MAX(0,MIN(EOMONTH(DATE(2026,11,1),0),IF('📋 سجل الأصول'!M257="",DATE(9999,12,31),'📋 سجل الأصول'!M257))-'📋 سجل الأصول'!G257+1))-MIN(('📋 سجل الأصول'!H257-IF('📋 سجل الأصول'!I257="",0,'📋 سجل الأصول'!I257)),('📋 سجل الأصول'!H257-IF('📋 سجل الأصول'!I257="",0,'📋 سجل الأصول'!I257))*'📋 سجل الأصول'!J257/365*MAX(0,MIN(EOMONTH(DATE(2026,11,1),-1),IF('📋 سجل الأصول'!M257="",DATE(9999,12,31),'📋 سجل الأصول'!M257))-'📋 سجل الأصول'!G257+1))),0))</f>
        <v/>
      </c>
      <c r="R257" s="25" t="str">
        <f>IF('📋 سجل الأصول'!C257="","",IFERROR(MAX(0,MIN(('📋 سجل الأصول'!H257-IF('📋 سجل الأصول'!I257="",0,'📋 سجل الأصول'!I257)),('📋 سجل الأصول'!H257-IF('📋 سجل الأصول'!I257="",0,'📋 سجل الأصول'!I257))*'📋 سجل الأصول'!J257/365*MAX(0,MIN(EOMONTH(DATE(2026,12,1),0),IF('📋 سجل الأصول'!M257="",DATE(9999,12,31),'📋 سجل الأصول'!M257))-'📋 سجل الأصول'!G257+1))-MIN(('📋 سجل الأصول'!H257-IF('📋 سجل الأصول'!I257="",0,'📋 سجل الأصول'!I257)),('📋 سجل الأصول'!H257-IF('📋 سجل الأصول'!I257="",0,'📋 سجل الأصول'!I257))*'📋 سجل الأصول'!J257/365*MAX(0,MIN(EOMONTH(DATE(2026,12,1),-1),IF('📋 سجل الأصول'!M257="",DATE(9999,12,31),'📋 سجل الأصول'!M257))-'📋 سجل الأصول'!G257+1))),0))</f>
        <v/>
      </c>
    </row>
    <row r="258" spans="1:18" ht="24.75" customHeight="1" x14ac:dyDescent="0.25">
      <c r="A258" s="26" t="str">
        <f>IF('📋 سجل الأصول'!C258="","",'📋 سجل الأصول'!A258)</f>
        <v/>
      </c>
      <c r="B258" s="26" t="str">
        <f>IF('📋 سجل الأصول'!C258="","",'📋 سجل الأصول'!B258)</f>
        <v/>
      </c>
      <c r="C258" s="38" t="str">
        <f>IF('📋 سجل الأصول'!C258="","",'📋 سجل الأصول'!C258)</f>
        <v/>
      </c>
      <c r="D258" s="26" t="str">
        <f>IF('📋 سجل الأصول'!C258="","",'📋 سجل الأصول'!E258)</f>
        <v/>
      </c>
      <c r="E258" s="39" t="str">
        <f>IF('📋 سجل الأصول'!C258="","",'📋 سجل الأصول'!G258)</f>
        <v/>
      </c>
      <c r="F258" s="33" t="str">
        <f>IF('📋 سجل الأصول'!C258="","",'📋 سجل الأصول'!H258)</f>
        <v/>
      </c>
      <c r="G258" s="33" t="str">
        <f>IF('📋 سجل الأصول'!C258="","",IFERROR(MAX(0,MIN(('📋 سجل الأصول'!H258-IF('📋 سجل الأصول'!I258="",0,'📋 سجل الأصول'!I258)),('📋 سجل الأصول'!H258-IF('📋 سجل الأصول'!I258="",0,'📋 سجل الأصول'!I258))*'📋 سجل الأصول'!J258/365*MAX(0,MIN(EOMONTH(DATE(2026,1,1),0),IF('📋 سجل الأصول'!M258="",DATE(9999,12,31),'📋 سجل الأصول'!M258))-'📋 سجل الأصول'!G258+1))-MIN(('📋 سجل الأصول'!H258-IF('📋 سجل الأصول'!I258="",0,'📋 سجل الأصول'!I258)),('📋 سجل الأصول'!H258-IF('📋 سجل الأصول'!I258="",0,'📋 سجل الأصول'!I258))*'📋 سجل الأصول'!J258/365*MAX(0,MIN(EOMONTH(DATE(2026,1,1),-1),IF('📋 سجل الأصول'!M258="",DATE(9999,12,31),'📋 سجل الأصول'!M258))-'📋 سجل الأصول'!G258+1))),0))</f>
        <v/>
      </c>
      <c r="H258" s="33" t="str">
        <f>IF('📋 سجل الأصول'!C258="","",IFERROR(MAX(0,MIN(('📋 سجل الأصول'!H258-IF('📋 سجل الأصول'!I258="",0,'📋 سجل الأصول'!I258)),('📋 سجل الأصول'!H258-IF('📋 سجل الأصول'!I258="",0,'📋 سجل الأصول'!I258))*'📋 سجل الأصول'!J258/365*MAX(0,MIN(EOMONTH(DATE(2026,2,1),0),IF('📋 سجل الأصول'!M258="",DATE(9999,12,31),'📋 سجل الأصول'!M258))-'📋 سجل الأصول'!G258+1))-MIN(('📋 سجل الأصول'!H258-IF('📋 سجل الأصول'!I258="",0,'📋 سجل الأصول'!I258)),('📋 سجل الأصول'!H258-IF('📋 سجل الأصول'!I258="",0,'📋 سجل الأصول'!I258))*'📋 سجل الأصول'!J258/365*MAX(0,MIN(EOMONTH(DATE(2026,2,1),-1),IF('📋 سجل الأصول'!M258="",DATE(9999,12,31),'📋 سجل الأصول'!M258))-'📋 سجل الأصول'!G258+1))),0))</f>
        <v/>
      </c>
      <c r="I258" s="33" t="str">
        <f>IF('📋 سجل الأصول'!C258="","",IFERROR(MAX(0,MIN(('📋 سجل الأصول'!H258-IF('📋 سجل الأصول'!I258="",0,'📋 سجل الأصول'!I258)),('📋 سجل الأصول'!H258-IF('📋 سجل الأصول'!I258="",0,'📋 سجل الأصول'!I258))*'📋 سجل الأصول'!J258/365*MAX(0,MIN(EOMONTH(DATE(2026,3,1),0),IF('📋 سجل الأصول'!M258="",DATE(9999,12,31),'📋 سجل الأصول'!M258))-'📋 سجل الأصول'!G258+1))-MIN(('📋 سجل الأصول'!H258-IF('📋 سجل الأصول'!I258="",0,'📋 سجل الأصول'!I258)),('📋 سجل الأصول'!H258-IF('📋 سجل الأصول'!I258="",0,'📋 سجل الأصول'!I258))*'📋 سجل الأصول'!J258/365*MAX(0,MIN(EOMONTH(DATE(2026,3,1),-1),IF('📋 سجل الأصول'!M258="",DATE(9999,12,31),'📋 سجل الأصول'!M258))-'📋 سجل الأصول'!G258+1))),0))</f>
        <v/>
      </c>
      <c r="J258" s="33" t="str">
        <f>IF('📋 سجل الأصول'!C258="","",IFERROR(MAX(0,MIN(('📋 سجل الأصول'!H258-IF('📋 سجل الأصول'!I258="",0,'📋 سجل الأصول'!I258)),('📋 سجل الأصول'!H258-IF('📋 سجل الأصول'!I258="",0,'📋 سجل الأصول'!I258))*'📋 سجل الأصول'!J258/365*MAX(0,MIN(EOMONTH(DATE(2026,4,1),0),IF('📋 سجل الأصول'!M258="",DATE(9999,12,31),'📋 سجل الأصول'!M258))-'📋 سجل الأصول'!G258+1))-MIN(('📋 سجل الأصول'!H258-IF('📋 سجل الأصول'!I258="",0,'📋 سجل الأصول'!I258)),('📋 سجل الأصول'!H258-IF('📋 سجل الأصول'!I258="",0,'📋 سجل الأصول'!I258))*'📋 سجل الأصول'!J258/365*MAX(0,MIN(EOMONTH(DATE(2026,4,1),-1),IF('📋 سجل الأصول'!M258="",DATE(9999,12,31),'📋 سجل الأصول'!M258))-'📋 سجل الأصول'!G258+1))),0))</f>
        <v/>
      </c>
      <c r="K258" s="33" t="str">
        <f>IF('📋 سجل الأصول'!C258="","",IFERROR(MAX(0,MIN(('📋 سجل الأصول'!H258-IF('📋 سجل الأصول'!I258="",0,'📋 سجل الأصول'!I258)),('📋 سجل الأصول'!H258-IF('📋 سجل الأصول'!I258="",0,'📋 سجل الأصول'!I258))*'📋 سجل الأصول'!J258/365*MAX(0,MIN(EOMONTH(DATE(2026,5,1),0),IF('📋 سجل الأصول'!M258="",DATE(9999,12,31),'📋 سجل الأصول'!M258))-'📋 سجل الأصول'!G258+1))-MIN(('📋 سجل الأصول'!H258-IF('📋 سجل الأصول'!I258="",0,'📋 سجل الأصول'!I258)),('📋 سجل الأصول'!H258-IF('📋 سجل الأصول'!I258="",0,'📋 سجل الأصول'!I258))*'📋 سجل الأصول'!J258/365*MAX(0,MIN(EOMONTH(DATE(2026,5,1),-1),IF('📋 سجل الأصول'!M258="",DATE(9999,12,31),'📋 سجل الأصول'!M258))-'📋 سجل الأصول'!G258+1))),0))</f>
        <v/>
      </c>
      <c r="L258" s="33" t="str">
        <f>IF('📋 سجل الأصول'!C258="","",IFERROR(MAX(0,MIN(('📋 سجل الأصول'!H258-IF('📋 سجل الأصول'!I258="",0,'📋 سجل الأصول'!I258)),('📋 سجل الأصول'!H258-IF('📋 سجل الأصول'!I258="",0,'📋 سجل الأصول'!I258))*'📋 سجل الأصول'!J258/365*MAX(0,MIN(EOMONTH(DATE(2026,6,1),0),IF('📋 سجل الأصول'!M258="",DATE(9999,12,31),'📋 سجل الأصول'!M258))-'📋 سجل الأصول'!G258+1))-MIN(('📋 سجل الأصول'!H258-IF('📋 سجل الأصول'!I258="",0,'📋 سجل الأصول'!I258)),('📋 سجل الأصول'!H258-IF('📋 سجل الأصول'!I258="",0,'📋 سجل الأصول'!I258))*'📋 سجل الأصول'!J258/365*MAX(0,MIN(EOMONTH(DATE(2026,6,1),-1),IF('📋 سجل الأصول'!M258="",DATE(9999,12,31),'📋 سجل الأصول'!M258))-'📋 سجل الأصول'!G258+1))),0))</f>
        <v/>
      </c>
      <c r="M258" s="33" t="str">
        <f>IF('📋 سجل الأصول'!C258="","",IFERROR(MAX(0,MIN(('📋 سجل الأصول'!H258-IF('📋 سجل الأصول'!I258="",0,'📋 سجل الأصول'!I258)),('📋 سجل الأصول'!H258-IF('📋 سجل الأصول'!I258="",0,'📋 سجل الأصول'!I258))*'📋 سجل الأصول'!J258/365*MAX(0,MIN(EOMONTH(DATE(2026,7,1),0),IF('📋 سجل الأصول'!M258="",DATE(9999,12,31),'📋 سجل الأصول'!M258))-'📋 سجل الأصول'!G258+1))-MIN(('📋 سجل الأصول'!H258-IF('📋 سجل الأصول'!I258="",0,'📋 سجل الأصول'!I258)),('📋 سجل الأصول'!H258-IF('📋 سجل الأصول'!I258="",0,'📋 سجل الأصول'!I258))*'📋 سجل الأصول'!J258/365*MAX(0,MIN(EOMONTH(DATE(2026,7,1),-1),IF('📋 سجل الأصول'!M258="",DATE(9999,12,31),'📋 سجل الأصول'!M258))-'📋 سجل الأصول'!G258+1))),0))</f>
        <v/>
      </c>
      <c r="N258" s="33" t="str">
        <f>IF('📋 سجل الأصول'!C258="","",IFERROR(MAX(0,MIN(('📋 سجل الأصول'!H258-IF('📋 سجل الأصول'!I258="",0,'📋 سجل الأصول'!I258)),('📋 سجل الأصول'!H258-IF('📋 سجل الأصول'!I258="",0,'📋 سجل الأصول'!I258))*'📋 سجل الأصول'!J258/365*MAX(0,MIN(EOMONTH(DATE(2026,8,1),0),IF('📋 سجل الأصول'!M258="",DATE(9999,12,31),'📋 سجل الأصول'!M258))-'📋 سجل الأصول'!G258+1))-MIN(('📋 سجل الأصول'!H258-IF('📋 سجل الأصول'!I258="",0,'📋 سجل الأصول'!I258)),('📋 سجل الأصول'!H258-IF('📋 سجل الأصول'!I258="",0,'📋 سجل الأصول'!I258))*'📋 سجل الأصول'!J258/365*MAX(0,MIN(EOMONTH(DATE(2026,8,1),-1),IF('📋 سجل الأصول'!M258="",DATE(9999,12,31),'📋 سجل الأصول'!M258))-'📋 سجل الأصول'!G258+1))),0))</f>
        <v/>
      </c>
      <c r="O258" s="33" t="str">
        <f>IF('📋 سجل الأصول'!C258="","",IFERROR(MAX(0,MIN(('📋 سجل الأصول'!H258-IF('📋 سجل الأصول'!I258="",0,'📋 سجل الأصول'!I258)),('📋 سجل الأصول'!H258-IF('📋 سجل الأصول'!I258="",0,'📋 سجل الأصول'!I258))*'📋 سجل الأصول'!J258/365*MAX(0,MIN(EOMONTH(DATE(2026,9,1),0),IF('📋 سجل الأصول'!M258="",DATE(9999,12,31),'📋 سجل الأصول'!M258))-'📋 سجل الأصول'!G258+1))-MIN(('📋 سجل الأصول'!H258-IF('📋 سجل الأصول'!I258="",0,'📋 سجل الأصول'!I258)),('📋 سجل الأصول'!H258-IF('📋 سجل الأصول'!I258="",0,'📋 سجل الأصول'!I258))*'📋 سجل الأصول'!J258/365*MAX(0,MIN(EOMONTH(DATE(2026,9,1),-1),IF('📋 سجل الأصول'!M258="",DATE(9999,12,31),'📋 سجل الأصول'!M258))-'📋 سجل الأصول'!G258+1))),0))</f>
        <v/>
      </c>
      <c r="P258" s="33" t="str">
        <f>IF('📋 سجل الأصول'!C258="","",IFERROR(MAX(0,MIN(('📋 سجل الأصول'!H258-IF('📋 سجل الأصول'!I258="",0,'📋 سجل الأصول'!I258)),('📋 سجل الأصول'!H258-IF('📋 سجل الأصول'!I258="",0,'📋 سجل الأصول'!I258))*'📋 سجل الأصول'!J258/365*MAX(0,MIN(EOMONTH(DATE(2026,10,1),0),IF('📋 سجل الأصول'!M258="",DATE(9999,12,31),'📋 سجل الأصول'!M258))-'📋 سجل الأصول'!G258+1))-MIN(('📋 سجل الأصول'!H258-IF('📋 سجل الأصول'!I258="",0,'📋 سجل الأصول'!I258)),('📋 سجل الأصول'!H258-IF('📋 سجل الأصول'!I258="",0,'📋 سجل الأصول'!I258))*'📋 سجل الأصول'!J258/365*MAX(0,MIN(EOMONTH(DATE(2026,10,1),-1),IF('📋 سجل الأصول'!M258="",DATE(9999,12,31),'📋 سجل الأصول'!M258))-'📋 سجل الأصول'!G258+1))),0))</f>
        <v/>
      </c>
      <c r="Q258" s="33" t="str">
        <f>IF('📋 سجل الأصول'!C258="","",IFERROR(MAX(0,MIN(('📋 سجل الأصول'!H258-IF('📋 سجل الأصول'!I258="",0,'📋 سجل الأصول'!I258)),('📋 سجل الأصول'!H258-IF('📋 سجل الأصول'!I258="",0,'📋 سجل الأصول'!I258))*'📋 سجل الأصول'!J258/365*MAX(0,MIN(EOMONTH(DATE(2026,11,1),0),IF('📋 سجل الأصول'!M258="",DATE(9999,12,31),'📋 سجل الأصول'!M258))-'📋 سجل الأصول'!G258+1))-MIN(('📋 سجل الأصول'!H258-IF('📋 سجل الأصول'!I258="",0,'📋 سجل الأصول'!I258)),('📋 سجل الأصول'!H258-IF('📋 سجل الأصول'!I258="",0,'📋 سجل الأصول'!I258))*'📋 سجل الأصول'!J258/365*MAX(0,MIN(EOMONTH(DATE(2026,11,1),-1),IF('📋 سجل الأصول'!M258="",DATE(9999,12,31),'📋 سجل الأصول'!M258))-'📋 سجل الأصول'!G258+1))),0))</f>
        <v/>
      </c>
      <c r="R258" s="33" t="str">
        <f>IF('📋 سجل الأصول'!C258="","",IFERROR(MAX(0,MIN(('📋 سجل الأصول'!H258-IF('📋 سجل الأصول'!I258="",0,'📋 سجل الأصول'!I258)),('📋 سجل الأصول'!H258-IF('📋 سجل الأصول'!I258="",0,'📋 سجل الأصول'!I258))*'📋 سجل الأصول'!J258/365*MAX(0,MIN(EOMONTH(DATE(2026,12,1),0),IF('📋 سجل الأصول'!M258="",DATE(9999,12,31),'📋 سجل الأصول'!M258))-'📋 سجل الأصول'!G258+1))-MIN(('📋 سجل الأصول'!H258-IF('📋 سجل الأصول'!I258="",0,'📋 سجل الأصول'!I258)),('📋 سجل الأصول'!H258-IF('📋 سجل الأصول'!I258="",0,'📋 سجل الأصول'!I258))*'📋 سجل الأصول'!J258/365*MAX(0,MIN(EOMONTH(DATE(2026,12,1),-1),IF('📋 سجل الأصول'!M258="",DATE(9999,12,31),'📋 سجل الأصول'!M258))-'📋 سجل الأصول'!G258+1))),0))</f>
        <v/>
      </c>
    </row>
    <row r="259" spans="1:18" ht="24.75" customHeight="1" x14ac:dyDescent="0.25">
      <c r="A259" s="18" t="str">
        <f>IF('📋 سجل الأصول'!C259="","",'📋 سجل الأصول'!A259)</f>
        <v/>
      </c>
      <c r="B259" s="18" t="str">
        <f>IF('📋 سجل الأصول'!C259="","",'📋 سجل الأصول'!B259)</f>
        <v/>
      </c>
      <c r="C259" s="36" t="str">
        <f>IF('📋 سجل الأصول'!C259="","",'📋 سجل الأصول'!C259)</f>
        <v/>
      </c>
      <c r="D259" s="18" t="str">
        <f>IF('📋 سجل الأصول'!C259="","",'📋 سجل الأصول'!E259)</f>
        <v/>
      </c>
      <c r="E259" s="37" t="str">
        <f>IF('📋 سجل الأصول'!C259="","",'📋 سجل الأصول'!G259)</f>
        <v/>
      </c>
      <c r="F259" s="25" t="str">
        <f>IF('📋 سجل الأصول'!C259="","",'📋 سجل الأصول'!H259)</f>
        <v/>
      </c>
      <c r="G259" s="25" t="str">
        <f>IF('📋 سجل الأصول'!C259="","",IFERROR(MAX(0,MIN(('📋 سجل الأصول'!H259-IF('📋 سجل الأصول'!I259="",0,'📋 سجل الأصول'!I259)),('📋 سجل الأصول'!H259-IF('📋 سجل الأصول'!I259="",0,'📋 سجل الأصول'!I259))*'📋 سجل الأصول'!J259/365*MAX(0,MIN(EOMONTH(DATE(2026,1,1),0),IF('📋 سجل الأصول'!M259="",DATE(9999,12,31),'📋 سجل الأصول'!M259))-'📋 سجل الأصول'!G259+1))-MIN(('📋 سجل الأصول'!H259-IF('📋 سجل الأصول'!I259="",0,'📋 سجل الأصول'!I259)),('📋 سجل الأصول'!H259-IF('📋 سجل الأصول'!I259="",0,'📋 سجل الأصول'!I259))*'📋 سجل الأصول'!J259/365*MAX(0,MIN(EOMONTH(DATE(2026,1,1),-1),IF('📋 سجل الأصول'!M259="",DATE(9999,12,31),'📋 سجل الأصول'!M259))-'📋 سجل الأصول'!G259+1))),0))</f>
        <v/>
      </c>
      <c r="H259" s="25" t="str">
        <f>IF('📋 سجل الأصول'!C259="","",IFERROR(MAX(0,MIN(('📋 سجل الأصول'!H259-IF('📋 سجل الأصول'!I259="",0,'📋 سجل الأصول'!I259)),('📋 سجل الأصول'!H259-IF('📋 سجل الأصول'!I259="",0,'📋 سجل الأصول'!I259))*'📋 سجل الأصول'!J259/365*MAX(0,MIN(EOMONTH(DATE(2026,2,1),0),IF('📋 سجل الأصول'!M259="",DATE(9999,12,31),'📋 سجل الأصول'!M259))-'📋 سجل الأصول'!G259+1))-MIN(('📋 سجل الأصول'!H259-IF('📋 سجل الأصول'!I259="",0,'📋 سجل الأصول'!I259)),('📋 سجل الأصول'!H259-IF('📋 سجل الأصول'!I259="",0,'📋 سجل الأصول'!I259))*'📋 سجل الأصول'!J259/365*MAX(0,MIN(EOMONTH(DATE(2026,2,1),-1),IF('📋 سجل الأصول'!M259="",DATE(9999,12,31),'📋 سجل الأصول'!M259))-'📋 سجل الأصول'!G259+1))),0))</f>
        <v/>
      </c>
      <c r="I259" s="25" t="str">
        <f>IF('📋 سجل الأصول'!C259="","",IFERROR(MAX(0,MIN(('📋 سجل الأصول'!H259-IF('📋 سجل الأصول'!I259="",0,'📋 سجل الأصول'!I259)),('📋 سجل الأصول'!H259-IF('📋 سجل الأصول'!I259="",0,'📋 سجل الأصول'!I259))*'📋 سجل الأصول'!J259/365*MAX(0,MIN(EOMONTH(DATE(2026,3,1),0),IF('📋 سجل الأصول'!M259="",DATE(9999,12,31),'📋 سجل الأصول'!M259))-'📋 سجل الأصول'!G259+1))-MIN(('📋 سجل الأصول'!H259-IF('📋 سجل الأصول'!I259="",0,'📋 سجل الأصول'!I259)),('📋 سجل الأصول'!H259-IF('📋 سجل الأصول'!I259="",0,'📋 سجل الأصول'!I259))*'📋 سجل الأصول'!J259/365*MAX(0,MIN(EOMONTH(DATE(2026,3,1),-1),IF('📋 سجل الأصول'!M259="",DATE(9999,12,31),'📋 سجل الأصول'!M259))-'📋 سجل الأصول'!G259+1))),0))</f>
        <v/>
      </c>
      <c r="J259" s="25" t="str">
        <f>IF('📋 سجل الأصول'!C259="","",IFERROR(MAX(0,MIN(('📋 سجل الأصول'!H259-IF('📋 سجل الأصول'!I259="",0,'📋 سجل الأصول'!I259)),('📋 سجل الأصول'!H259-IF('📋 سجل الأصول'!I259="",0,'📋 سجل الأصول'!I259))*'📋 سجل الأصول'!J259/365*MAX(0,MIN(EOMONTH(DATE(2026,4,1),0),IF('📋 سجل الأصول'!M259="",DATE(9999,12,31),'📋 سجل الأصول'!M259))-'📋 سجل الأصول'!G259+1))-MIN(('📋 سجل الأصول'!H259-IF('📋 سجل الأصول'!I259="",0,'📋 سجل الأصول'!I259)),('📋 سجل الأصول'!H259-IF('📋 سجل الأصول'!I259="",0,'📋 سجل الأصول'!I259))*'📋 سجل الأصول'!J259/365*MAX(0,MIN(EOMONTH(DATE(2026,4,1),-1),IF('📋 سجل الأصول'!M259="",DATE(9999,12,31),'📋 سجل الأصول'!M259))-'📋 سجل الأصول'!G259+1))),0))</f>
        <v/>
      </c>
      <c r="K259" s="25" t="str">
        <f>IF('📋 سجل الأصول'!C259="","",IFERROR(MAX(0,MIN(('📋 سجل الأصول'!H259-IF('📋 سجل الأصول'!I259="",0,'📋 سجل الأصول'!I259)),('📋 سجل الأصول'!H259-IF('📋 سجل الأصول'!I259="",0,'📋 سجل الأصول'!I259))*'📋 سجل الأصول'!J259/365*MAX(0,MIN(EOMONTH(DATE(2026,5,1),0),IF('📋 سجل الأصول'!M259="",DATE(9999,12,31),'📋 سجل الأصول'!M259))-'📋 سجل الأصول'!G259+1))-MIN(('📋 سجل الأصول'!H259-IF('📋 سجل الأصول'!I259="",0,'📋 سجل الأصول'!I259)),('📋 سجل الأصول'!H259-IF('📋 سجل الأصول'!I259="",0,'📋 سجل الأصول'!I259))*'📋 سجل الأصول'!J259/365*MAX(0,MIN(EOMONTH(DATE(2026,5,1),-1),IF('📋 سجل الأصول'!M259="",DATE(9999,12,31),'📋 سجل الأصول'!M259))-'📋 سجل الأصول'!G259+1))),0))</f>
        <v/>
      </c>
      <c r="L259" s="25" t="str">
        <f>IF('📋 سجل الأصول'!C259="","",IFERROR(MAX(0,MIN(('📋 سجل الأصول'!H259-IF('📋 سجل الأصول'!I259="",0,'📋 سجل الأصول'!I259)),('📋 سجل الأصول'!H259-IF('📋 سجل الأصول'!I259="",0,'📋 سجل الأصول'!I259))*'📋 سجل الأصول'!J259/365*MAX(0,MIN(EOMONTH(DATE(2026,6,1),0),IF('📋 سجل الأصول'!M259="",DATE(9999,12,31),'📋 سجل الأصول'!M259))-'📋 سجل الأصول'!G259+1))-MIN(('📋 سجل الأصول'!H259-IF('📋 سجل الأصول'!I259="",0,'📋 سجل الأصول'!I259)),('📋 سجل الأصول'!H259-IF('📋 سجل الأصول'!I259="",0,'📋 سجل الأصول'!I259))*'📋 سجل الأصول'!J259/365*MAX(0,MIN(EOMONTH(DATE(2026,6,1),-1),IF('📋 سجل الأصول'!M259="",DATE(9999,12,31),'📋 سجل الأصول'!M259))-'📋 سجل الأصول'!G259+1))),0))</f>
        <v/>
      </c>
      <c r="M259" s="25" t="str">
        <f>IF('📋 سجل الأصول'!C259="","",IFERROR(MAX(0,MIN(('📋 سجل الأصول'!H259-IF('📋 سجل الأصول'!I259="",0,'📋 سجل الأصول'!I259)),('📋 سجل الأصول'!H259-IF('📋 سجل الأصول'!I259="",0,'📋 سجل الأصول'!I259))*'📋 سجل الأصول'!J259/365*MAX(0,MIN(EOMONTH(DATE(2026,7,1),0),IF('📋 سجل الأصول'!M259="",DATE(9999,12,31),'📋 سجل الأصول'!M259))-'📋 سجل الأصول'!G259+1))-MIN(('📋 سجل الأصول'!H259-IF('📋 سجل الأصول'!I259="",0,'📋 سجل الأصول'!I259)),('📋 سجل الأصول'!H259-IF('📋 سجل الأصول'!I259="",0,'📋 سجل الأصول'!I259))*'📋 سجل الأصول'!J259/365*MAX(0,MIN(EOMONTH(DATE(2026,7,1),-1),IF('📋 سجل الأصول'!M259="",DATE(9999,12,31),'📋 سجل الأصول'!M259))-'📋 سجل الأصول'!G259+1))),0))</f>
        <v/>
      </c>
      <c r="N259" s="25" t="str">
        <f>IF('📋 سجل الأصول'!C259="","",IFERROR(MAX(0,MIN(('📋 سجل الأصول'!H259-IF('📋 سجل الأصول'!I259="",0,'📋 سجل الأصول'!I259)),('📋 سجل الأصول'!H259-IF('📋 سجل الأصول'!I259="",0,'📋 سجل الأصول'!I259))*'📋 سجل الأصول'!J259/365*MAX(0,MIN(EOMONTH(DATE(2026,8,1),0),IF('📋 سجل الأصول'!M259="",DATE(9999,12,31),'📋 سجل الأصول'!M259))-'📋 سجل الأصول'!G259+1))-MIN(('📋 سجل الأصول'!H259-IF('📋 سجل الأصول'!I259="",0,'📋 سجل الأصول'!I259)),('📋 سجل الأصول'!H259-IF('📋 سجل الأصول'!I259="",0,'📋 سجل الأصول'!I259))*'📋 سجل الأصول'!J259/365*MAX(0,MIN(EOMONTH(DATE(2026,8,1),-1),IF('📋 سجل الأصول'!M259="",DATE(9999,12,31),'📋 سجل الأصول'!M259))-'📋 سجل الأصول'!G259+1))),0))</f>
        <v/>
      </c>
      <c r="O259" s="25" t="str">
        <f>IF('📋 سجل الأصول'!C259="","",IFERROR(MAX(0,MIN(('📋 سجل الأصول'!H259-IF('📋 سجل الأصول'!I259="",0,'📋 سجل الأصول'!I259)),('📋 سجل الأصول'!H259-IF('📋 سجل الأصول'!I259="",0,'📋 سجل الأصول'!I259))*'📋 سجل الأصول'!J259/365*MAX(0,MIN(EOMONTH(DATE(2026,9,1),0),IF('📋 سجل الأصول'!M259="",DATE(9999,12,31),'📋 سجل الأصول'!M259))-'📋 سجل الأصول'!G259+1))-MIN(('📋 سجل الأصول'!H259-IF('📋 سجل الأصول'!I259="",0,'📋 سجل الأصول'!I259)),('📋 سجل الأصول'!H259-IF('📋 سجل الأصول'!I259="",0,'📋 سجل الأصول'!I259))*'📋 سجل الأصول'!J259/365*MAX(0,MIN(EOMONTH(DATE(2026,9,1),-1),IF('📋 سجل الأصول'!M259="",DATE(9999,12,31),'📋 سجل الأصول'!M259))-'📋 سجل الأصول'!G259+1))),0))</f>
        <v/>
      </c>
      <c r="P259" s="25" t="str">
        <f>IF('📋 سجل الأصول'!C259="","",IFERROR(MAX(0,MIN(('📋 سجل الأصول'!H259-IF('📋 سجل الأصول'!I259="",0,'📋 سجل الأصول'!I259)),('📋 سجل الأصول'!H259-IF('📋 سجل الأصول'!I259="",0,'📋 سجل الأصول'!I259))*'📋 سجل الأصول'!J259/365*MAX(0,MIN(EOMONTH(DATE(2026,10,1),0),IF('📋 سجل الأصول'!M259="",DATE(9999,12,31),'📋 سجل الأصول'!M259))-'📋 سجل الأصول'!G259+1))-MIN(('📋 سجل الأصول'!H259-IF('📋 سجل الأصول'!I259="",0,'📋 سجل الأصول'!I259)),('📋 سجل الأصول'!H259-IF('📋 سجل الأصول'!I259="",0,'📋 سجل الأصول'!I259))*'📋 سجل الأصول'!J259/365*MAX(0,MIN(EOMONTH(DATE(2026,10,1),-1),IF('📋 سجل الأصول'!M259="",DATE(9999,12,31),'📋 سجل الأصول'!M259))-'📋 سجل الأصول'!G259+1))),0))</f>
        <v/>
      </c>
      <c r="Q259" s="25" t="str">
        <f>IF('📋 سجل الأصول'!C259="","",IFERROR(MAX(0,MIN(('📋 سجل الأصول'!H259-IF('📋 سجل الأصول'!I259="",0,'📋 سجل الأصول'!I259)),('📋 سجل الأصول'!H259-IF('📋 سجل الأصول'!I259="",0,'📋 سجل الأصول'!I259))*'📋 سجل الأصول'!J259/365*MAX(0,MIN(EOMONTH(DATE(2026,11,1),0),IF('📋 سجل الأصول'!M259="",DATE(9999,12,31),'📋 سجل الأصول'!M259))-'📋 سجل الأصول'!G259+1))-MIN(('📋 سجل الأصول'!H259-IF('📋 سجل الأصول'!I259="",0,'📋 سجل الأصول'!I259)),('📋 سجل الأصول'!H259-IF('📋 سجل الأصول'!I259="",0,'📋 سجل الأصول'!I259))*'📋 سجل الأصول'!J259/365*MAX(0,MIN(EOMONTH(DATE(2026,11,1),-1),IF('📋 سجل الأصول'!M259="",DATE(9999,12,31),'📋 سجل الأصول'!M259))-'📋 سجل الأصول'!G259+1))),0))</f>
        <v/>
      </c>
      <c r="R259" s="25" t="str">
        <f>IF('📋 سجل الأصول'!C259="","",IFERROR(MAX(0,MIN(('📋 سجل الأصول'!H259-IF('📋 سجل الأصول'!I259="",0,'📋 سجل الأصول'!I259)),('📋 سجل الأصول'!H259-IF('📋 سجل الأصول'!I259="",0,'📋 سجل الأصول'!I259))*'📋 سجل الأصول'!J259/365*MAX(0,MIN(EOMONTH(DATE(2026,12,1),0),IF('📋 سجل الأصول'!M259="",DATE(9999,12,31),'📋 سجل الأصول'!M259))-'📋 سجل الأصول'!G259+1))-MIN(('📋 سجل الأصول'!H259-IF('📋 سجل الأصول'!I259="",0,'📋 سجل الأصول'!I259)),('📋 سجل الأصول'!H259-IF('📋 سجل الأصول'!I259="",0,'📋 سجل الأصول'!I259))*'📋 سجل الأصول'!J259/365*MAX(0,MIN(EOMONTH(DATE(2026,12,1),-1),IF('📋 سجل الأصول'!M259="",DATE(9999,12,31),'📋 سجل الأصول'!M259))-'📋 سجل الأصول'!G259+1))),0))</f>
        <v/>
      </c>
    </row>
    <row r="260" spans="1:18" ht="24.75" customHeight="1" x14ac:dyDescent="0.25">
      <c r="A260" s="26" t="str">
        <f>IF('📋 سجل الأصول'!C260="","",'📋 سجل الأصول'!A260)</f>
        <v/>
      </c>
      <c r="B260" s="26" t="str">
        <f>IF('📋 سجل الأصول'!C260="","",'📋 سجل الأصول'!B260)</f>
        <v/>
      </c>
      <c r="C260" s="38" t="str">
        <f>IF('📋 سجل الأصول'!C260="","",'📋 سجل الأصول'!C260)</f>
        <v/>
      </c>
      <c r="D260" s="26" t="str">
        <f>IF('📋 سجل الأصول'!C260="","",'📋 سجل الأصول'!E260)</f>
        <v/>
      </c>
      <c r="E260" s="39" t="str">
        <f>IF('📋 سجل الأصول'!C260="","",'📋 سجل الأصول'!G260)</f>
        <v/>
      </c>
      <c r="F260" s="33" t="str">
        <f>IF('📋 سجل الأصول'!C260="","",'📋 سجل الأصول'!H260)</f>
        <v/>
      </c>
      <c r="G260" s="33" t="str">
        <f>IF('📋 سجل الأصول'!C260="","",IFERROR(MAX(0,MIN(('📋 سجل الأصول'!H260-IF('📋 سجل الأصول'!I260="",0,'📋 سجل الأصول'!I260)),('📋 سجل الأصول'!H260-IF('📋 سجل الأصول'!I260="",0,'📋 سجل الأصول'!I260))*'📋 سجل الأصول'!J260/365*MAX(0,MIN(EOMONTH(DATE(2026,1,1),0),IF('📋 سجل الأصول'!M260="",DATE(9999,12,31),'📋 سجل الأصول'!M260))-'📋 سجل الأصول'!G260+1))-MIN(('📋 سجل الأصول'!H260-IF('📋 سجل الأصول'!I260="",0,'📋 سجل الأصول'!I260)),('📋 سجل الأصول'!H260-IF('📋 سجل الأصول'!I260="",0,'📋 سجل الأصول'!I260))*'📋 سجل الأصول'!J260/365*MAX(0,MIN(EOMONTH(DATE(2026,1,1),-1),IF('📋 سجل الأصول'!M260="",DATE(9999,12,31),'📋 سجل الأصول'!M260))-'📋 سجل الأصول'!G260+1))),0))</f>
        <v/>
      </c>
      <c r="H260" s="33" t="str">
        <f>IF('📋 سجل الأصول'!C260="","",IFERROR(MAX(0,MIN(('📋 سجل الأصول'!H260-IF('📋 سجل الأصول'!I260="",0,'📋 سجل الأصول'!I260)),('📋 سجل الأصول'!H260-IF('📋 سجل الأصول'!I260="",0,'📋 سجل الأصول'!I260))*'📋 سجل الأصول'!J260/365*MAX(0,MIN(EOMONTH(DATE(2026,2,1),0),IF('📋 سجل الأصول'!M260="",DATE(9999,12,31),'📋 سجل الأصول'!M260))-'📋 سجل الأصول'!G260+1))-MIN(('📋 سجل الأصول'!H260-IF('📋 سجل الأصول'!I260="",0,'📋 سجل الأصول'!I260)),('📋 سجل الأصول'!H260-IF('📋 سجل الأصول'!I260="",0,'📋 سجل الأصول'!I260))*'📋 سجل الأصول'!J260/365*MAX(0,MIN(EOMONTH(DATE(2026,2,1),-1),IF('📋 سجل الأصول'!M260="",DATE(9999,12,31),'📋 سجل الأصول'!M260))-'📋 سجل الأصول'!G260+1))),0))</f>
        <v/>
      </c>
      <c r="I260" s="33" t="str">
        <f>IF('📋 سجل الأصول'!C260="","",IFERROR(MAX(0,MIN(('📋 سجل الأصول'!H260-IF('📋 سجل الأصول'!I260="",0,'📋 سجل الأصول'!I260)),('📋 سجل الأصول'!H260-IF('📋 سجل الأصول'!I260="",0,'📋 سجل الأصول'!I260))*'📋 سجل الأصول'!J260/365*MAX(0,MIN(EOMONTH(DATE(2026,3,1),0),IF('📋 سجل الأصول'!M260="",DATE(9999,12,31),'📋 سجل الأصول'!M260))-'📋 سجل الأصول'!G260+1))-MIN(('📋 سجل الأصول'!H260-IF('📋 سجل الأصول'!I260="",0,'📋 سجل الأصول'!I260)),('📋 سجل الأصول'!H260-IF('📋 سجل الأصول'!I260="",0,'📋 سجل الأصول'!I260))*'📋 سجل الأصول'!J260/365*MAX(0,MIN(EOMONTH(DATE(2026,3,1),-1),IF('📋 سجل الأصول'!M260="",DATE(9999,12,31),'📋 سجل الأصول'!M260))-'📋 سجل الأصول'!G260+1))),0))</f>
        <v/>
      </c>
      <c r="J260" s="33" t="str">
        <f>IF('📋 سجل الأصول'!C260="","",IFERROR(MAX(0,MIN(('📋 سجل الأصول'!H260-IF('📋 سجل الأصول'!I260="",0,'📋 سجل الأصول'!I260)),('📋 سجل الأصول'!H260-IF('📋 سجل الأصول'!I260="",0,'📋 سجل الأصول'!I260))*'📋 سجل الأصول'!J260/365*MAX(0,MIN(EOMONTH(DATE(2026,4,1),0),IF('📋 سجل الأصول'!M260="",DATE(9999,12,31),'📋 سجل الأصول'!M260))-'📋 سجل الأصول'!G260+1))-MIN(('📋 سجل الأصول'!H260-IF('📋 سجل الأصول'!I260="",0,'📋 سجل الأصول'!I260)),('📋 سجل الأصول'!H260-IF('📋 سجل الأصول'!I260="",0,'📋 سجل الأصول'!I260))*'📋 سجل الأصول'!J260/365*MAX(0,MIN(EOMONTH(DATE(2026,4,1),-1),IF('📋 سجل الأصول'!M260="",DATE(9999,12,31),'📋 سجل الأصول'!M260))-'📋 سجل الأصول'!G260+1))),0))</f>
        <v/>
      </c>
      <c r="K260" s="33" t="str">
        <f>IF('📋 سجل الأصول'!C260="","",IFERROR(MAX(0,MIN(('📋 سجل الأصول'!H260-IF('📋 سجل الأصول'!I260="",0,'📋 سجل الأصول'!I260)),('📋 سجل الأصول'!H260-IF('📋 سجل الأصول'!I260="",0,'📋 سجل الأصول'!I260))*'📋 سجل الأصول'!J260/365*MAX(0,MIN(EOMONTH(DATE(2026,5,1),0),IF('📋 سجل الأصول'!M260="",DATE(9999,12,31),'📋 سجل الأصول'!M260))-'📋 سجل الأصول'!G260+1))-MIN(('📋 سجل الأصول'!H260-IF('📋 سجل الأصول'!I260="",0,'📋 سجل الأصول'!I260)),('📋 سجل الأصول'!H260-IF('📋 سجل الأصول'!I260="",0,'📋 سجل الأصول'!I260))*'📋 سجل الأصول'!J260/365*MAX(0,MIN(EOMONTH(DATE(2026,5,1),-1),IF('📋 سجل الأصول'!M260="",DATE(9999,12,31),'📋 سجل الأصول'!M260))-'📋 سجل الأصول'!G260+1))),0))</f>
        <v/>
      </c>
      <c r="L260" s="33" t="str">
        <f>IF('📋 سجل الأصول'!C260="","",IFERROR(MAX(0,MIN(('📋 سجل الأصول'!H260-IF('📋 سجل الأصول'!I260="",0,'📋 سجل الأصول'!I260)),('📋 سجل الأصول'!H260-IF('📋 سجل الأصول'!I260="",0,'📋 سجل الأصول'!I260))*'📋 سجل الأصول'!J260/365*MAX(0,MIN(EOMONTH(DATE(2026,6,1),0),IF('📋 سجل الأصول'!M260="",DATE(9999,12,31),'📋 سجل الأصول'!M260))-'📋 سجل الأصول'!G260+1))-MIN(('📋 سجل الأصول'!H260-IF('📋 سجل الأصول'!I260="",0,'📋 سجل الأصول'!I260)),('📋 سجل الأصول'!H260-IF('📋 سجل الأصول'!I260="",0,'📋 سجل الأصول'!I260))*'📋 سجل الأصول'!J260/365*MAX(0,MIN(EOMONTH(DATE(2026,6,1),-1),IF('📋 سجل الأصول'!M260="",DATE(9999,12,31),'📋 سجل الأصول'!M260))-'📋 سجل الأصول'!G260+1))),0))</f>
        <v/>
      </c>
      <c r="M260" s="33" t="str">
        <f>IF('📋 سجل الأصول'!C260="","",IFERROR(MAX(0,MIN(('📋 سجل الأصول'!H260-IF('📋 سجل الأصول'!I260="",0,'📋 سجل الأصول'!I260)),('📋 سجل الأصول'!H260-IF('📋 سجل الأصول'!I260="",0,'📋 سجل الأصول'!I260))*'📋 سجل الأصول'!J260/365*MAX(0,MIN(EOMONTH(DATE(2026,7,1),0),IF('📋 سجل الأصول'!M260="",DATE(9999,12,31),'📋 سجل الأصول'!M260))-'📋 سجل الأصول'!G260+1))-MIN(('📋 سجل الأصول'!H260-IF('📋 سجل الأصول'!I260="",0,'📋 سجل الأصول'!I260)),('📋 سجل الأصول'!H260-IF('📋 سجل الأصول'!I260="",0,'📋 سجل الأصول'!I260))*'📋 سجل الأصول'!J260/365*MAX(0,MIN(EOMONTH(DATE(2026,7,1),-1),IF('📋 سجل الأصول'!M260="",DATE(9999,12,31),'📋 سجل الأصول'!M260))-'📋 سجل الأصول'!G260+1))),0))</f>
        <v/>
      </c>
      <c r="N260" s="33" t="str">
        <f>IF('📋 سجل الأصول'!C260="","",IFERROR(MAX(0,MIN(('📋 سجل الأصول'!H260-IF('📋 سجل الأصول'!I260="",0,'📋 سجل الأصول'!I260)),('📋 سجل الأصول'!H260-IF('📋 سجل الأصول'!I260="",0,'📋 سجل الأصول'!I260))*'📋 سجل الأصول'!J260/365*MAX(0,MIN(EOMONTH(DATE(2026,8,1),0),IF('📋 سجل الأصول'!M260="",DATE(9999,12,31),'📋 سجل الأصول'!M260))-'📋 سجل الأصول'!G260+1))-MIN(('📋 سجل الأصول'!H260-IF('📋 سجل الأصول'!I260="",0,'📋 سجل الأصول'!I260)),('📋 سجل الأصول'!H260-IF('📋 سجل الأصول'!I260="",0,'📋 سجل الأصول'!I260))*'📋 سجل الأصول'!J260/365*MAX(0,MIN(EOMONTH(DATE(2026,8,1),-1),IF('📋 سجل الأصول'!M260="",DATE(9999,12,31),'📋 سجل الأصول'!M260))-'📋 سجل الأصول'!G260+1))),0))</f>
        <v/>
      </c>
      <c r="O260" s="33" t="str">
        <f>IF('📋 سجل الأصول'!C260="","",IFERROR(MAX(0,MIN(('📋 سجل الأصول'!H260-IF('📋 سجل الأصول'!I260="",0,'📋 سجل الأصول'!I260)),('📋 سجل الأصول'!H260-IF('📋 سجل الأصول'!I260="",0,'📋 سجل الأصول'!I260))*'📋 سجل الأصول'!J260/365*MAX(0,MIN(EOMONTH(DATE(2026,9,1),0),IF('📋 سجل الأصول'!M260="",DATE(9999,12,31),'📋 سجل الأصول'!M260))-'📋 سجل الأصول'!G260+1))-MIN(('📋 سجل الأصول'!H260-IF('📋 سجل الأصول'!I260="",0,'📋 سجل الأصول'!I260)),('📋 سجل الأصول'!H260-IF('📋 سجل الأصول'!I260="",0,'📋 سجل الأصول'!I260))*'📋 سجل الأصول'!J260/365*MAX(0,MIN(EOMONTH(DATE(2026,9,1),-1),IF('📋 سجل الأصول'!M260="",DATE(9999,12,31),'📋 سجل الأصول'!M260))-'📋 سجل الأصول'!G260+1))),0))</f>
        <v/>
      </c>
      <c r="P260" s="33" t="str">
        <f>IF('📋 سجل الأصول'!C260="","",IFERROR(MAX(0,MIN(('📋 سجل الأصول'!H260-IF('📋 سجل الأصول'!I260="",0,'📋 سجل الأصول'!I260)),('📋 سجل الأصول'!H260-IF('📋 سجل الأصول'!I260="",0,'📋 سجل الأصول'!I260))*'📋 سجل الأصول'!J260/365*MAX(0,MIN(EOMONTH(DATE(2026,10,1),0),IF('📋 سجل الأصول'!M260="",DATE(9999,12,31),'📋 سجل الأصول'!M260))-'📋 سجل الأصول'!G260+1))-MIN(('📋 سجل الأصول'!H260-IF('📋 سجل الأصول'!I260="",0,'📋 سجل الأصول'!I260)),('📋 سجل الأصول'!H260-IF('📋 سجل الأصول'!I260="",0,'📋 سجل الأصول'!I260))*'📋 سجل الأصول'!J260/365*MAX(0,MIN(EOMONTH(DATE(2026,10,1),-1),IF('📋 سجل الأصول'!M260="",DATE(9999,12,31),'📋 سجل الأصول'!M260))-'📋 سجل الأصول'!G260+1))),0))</f>
        <v/>
      </c>
      <c r="Q260" s="33" t="str">
        <f>IF('📋 سجل الأصول'!C260="","",IFERROR(MAX(0,MIN(('📋 سجل الأصول'!H260-IF('📋 سجل الأصول'!I260="",0,'📋 سجل الأصول'!I260)),('📋 سجل الأصول'!H260-IF('📋 سجل الأصول'!I260="",0,'📋 سجل الأصول'!I260))*'📋 سجل الأصول'!J260/365*MAX(0,MIN(EOMONTH(DATE(2026,11,1),0),IF('📋 سجل الأصول'!M260="",DATE(9999,12,31),'📋 سجل الأصول'!M260))-'📋 سجل الأصول'!G260+1))-MIN(('📋 سجل الأصول'!H260-IF('📋 سجل الأصول'!I260="",0,'📋 سجل الأصول'!I260)),('📋 سجل الأصول'!H260-IF('📋 سجل الأصول'!I260="",0,'📋 سجل الأصول'!I260))*'📋 سجل الأصول'!J260/365*MAX(0,MIN(EOMONTH(DATE(2026,11,1),-1),IF('📋 سجل الأصول'!M260="",DATE(9999,12,31),'📋 سجل الأصول'!M260))-'📋 سجل الأصول'!G260+1))),0))</f>
        <v/>
      </c>
      <c r="R260" s="33" t="str">
        <f>IF('📋 سجل الأصول'!C260="","",IFERROR(MAX(0,MIN(('📋 سجل الأصول'!H260-IF('📋 سجل الأصول'!I260="",0,'📋 سجل الأصول'!I260)),('📋 سجل الأصول'!H260-IF('📋 سجل الأصول'!I260="",0,'📋 سجل الأصول'!I260))*'📋 سجل الأصول'!J260/365*MAX(0,MIN(EOMONTH(DATE(2026,12,1),0),IF('📋 سجل الأصول'!M260="",DATE(9999,12,31),'📋 سجل الأصول'!M260))-'📋 سجل الأصول'!G260+1))-MIN(('📋 سجل الأصول'!H260-IF('📋 سجل الأصول'!I260="",0,'📋 سجل الأصول'!I260)),('📋 سجل الأصول'!H260-IF('📋 سجل الأصول'!I260="",0,'📋 سجل الأصول'!I260))*'📋 سجل الأصول'!J260/365*MAX(0,MIN(EOMONTH(DATE(2026,12,1),-1),IF('📋 سجل الأصول'!M260="",DATE(9999,12,31),'📋 سجل الأصول'!M260))-'📋 سجل الأصول'!G260+1))),0))</f>
        <v/>
      </c>
    </row>
    <row r="261" spans="1:18" ht="24.75" customHeight="1" x14ac:dyDescent="0.25">
      <c r="A261" s="18" t="str">
        <f>IF('📋 سجل الأصول'!C261="","",'📋 سجل الأصول'!A261)</f>
        <v/>
      </c>
      <c r="B261" s="18" t="str">
        <f>IF('📋 سجل الأصول'!C261="","",'📋 سجل الأصول'!B261)</f>
        <v/>
      </c>
      <c r="C261" s="36" t="str">
        <f>IF('📋 سجل الأصول'!C261="","",'📋 سجل الأصول'!C261)</f>
        <v/>
      </c>
      <c r="D261" s="18" t="str">
        <f>IF('📋 سجل الأصول'!C261="","",'📋 سجل الأصول'!E261)</f>
        <v/>
      </c>
      <c r="E261" s="37" t="str">
        <f>IF('📋 سجل الأصول'!C261="","",'📋 سجل الأصول'!G261)</f>
        <v/>
      </c>
      <c r="F261" s="25" t="str">
        <f>IF('📋 سجل الأصول'!C261="","",'📋 سجل الأصول'!H261)</f>
        <v/>
      </c>
      <c r="G261" s="25" t="str">
        <f>IF('📋 سجل الأصول'!C261="","",IFERROR(MAX(0,MIN(('📋 سجل الأصول'!H261-IF('📋 سجل الأصول'!I261="",0,'📋 سجل الأصول'!I261)),('📋 سجل الأصول'!H261-IF('📋 سجل الأصول'!I261="",0,'📋 سجل الأصول'!I261))*'📋 سجل الأصول'!J261/365*MAX(0,MIN(EOMONTH(DATE(2026,1,1),0),IF('📋 سجل الأصول'!M261="",DATE(9999,12,31),'📋 سجل الأصول'!M261))-'📋 سجل الأصول'!G261+1))-MIN(('📋 سجل الأصول'!H261-IF('📋 سجل الأصول'!I261="",0,'📋 سجل الأصول'!I261)),('📋 سجل الأصول'!H261-IF('📋 سجل الأصول'!I261="",0,'📋 سجل الأصول'!I261))*'📋 سجل الأصول'!J261/365*MAX(0,MIN(EOMONTH(DATE(2026,1,1),-1),IF('📋 سجل الأصول'!M261="",DATE(9999,12,31),'📋 سجل الأصول'!M261))-'📋 سجل الأصول'!G261+1))),0))</f>
        <v/>
      </c>
      <c r="H261" s="25" t="str">
        <f>IF('📋 سجل الأصول'!C261="","",IFERROR(MAX(0,MIN(('📋 سجل الأصول'!H261-IF('📋 سجل الأصول'!I261="",0,'📋 سجل الأصول'!I261)),('📋 سجل الأصول'!H261-IF('📋 سجل الأصول'!I261="",0,'📋 سجل الأصول'!I261))*'📋 سجل الأصول'!J261/365*MAX(0,MIN(EOMONTH(DATE(2026,2,1),0),IF('📋 سجل الأصول'!M261="",DATE(9999,12,31),'📋 سجل الأصول'!M261))-'📋 سجل الأصول'!G261+1))-MIN(('📋 سجل الأصول'!H261-IF('📋 سجل الأصول'!I261="",0,'📋 سجل الأصول'!I261)),('📋 سجل الأصول'!H261-IF('📋 سجل الأصول'!I261="",0,'📋 سجل الأصول'!I261))*'📋 سجل الأصول'!J261/365*MAX(0,MIN(EOMONTH(DATE(2026,2,1),-1),IF('📋 سجل الأصول'!M261="",DATE(9999,12,31),'📋 سجل الأصول'!M261))-'📋 سجل الأصول'!G261+1))),0))</f>
        <v/>
      </c>
      <c r="I261" s="25" t="str">
        <f>IF('📋 سجل الأصول'!C261="","",IFERROR(MAX(0,MIN(('📋 سجل الأصول'!H261-IF('📋 سجل الأصول'!I261="",0,'📋 سجل الأصول'!I261)),('📋 سجل الأصول'!H261-IF('📋 سجل الأصول'!I261="",0,'📋 سجل الأصول'!I261))*'📋 سجل الأصول'!J261/365*MAX(0,MIN(EOMONTH(DATE(2026,3,1),0),IF('📋 سجل الأصول'!M261="",DATE(9999,12,31),'📋 سجل الأصول'!M261))-'📋 سجل الأصول'!G261+1))-MIN(('📋 سجل الأصول'!H261-IF('📋 سجل الأصول'!I261="",0,'📋 سجل الأصول'!I261)),('📋 سجل الأصول'!H261-IF('📋 سجل الأصول'!I261="",0,'📋 سجل الأصول'!I261))*'📋 سجل الأصول'!J261/365*MAX(0,MIN(EOMONTH(DATE(2026,3,1),-1),IF('📋 سجل الأصول'!M261="",DATE(9999,12,31),'📋 سجل الأصول'!M261))-'📋 سجل الأصول'!G261+1))),0))</f>
        <v/>
      </c>
      <c r="J261" s="25" t="str">
        <f>IF('📋 سجل الأصول'!C261="","",IFERROR(MAX(0,MIN(('📋 سجل الأصول'!H261-IF('📋 سجل الأصول'!I261="",0,'📋 سجل الأصول'!I261)),('📋 سجل الأصول'!H261-IF('📋 سجل الأصول'!I261="",0,'📋 سجل الأصول'!I261))*'📋 سجل الأصول'!J261/365*MAX(0,MIN(EOMONTH(DATE(2026,4,1),0),IF('📋 سجل الأصول'!M261="",DATE(9999,12,31),'📋 سجل الأصول'!M261))-'📋 سجل الأصول'!G261+1))-MIN(('📋 سجل الأصول'!H261-IF('📋 سجل الأصول'!I261="",0,'📋 سجل الأصول'!I261)),('📋 سجل الأصول'!H261-IF('📋 سجل الأصول'!I261="",0,'📋 سجل الأصول'!I261))*'📋 سجل الأصول'!J261/365*MAX(0,MIN(EOMONTH(DATE(2026,4,1),-1),IF('📋 سجل الأصول'!M261="",DATE(9999,12,31),'📋 سجل الأصول'!M261))-'📋 سجل الأصول'!G261+1))),0))</f>
        <v/>
      </c>
      <c r="K261" s="25" t="str">
        <f>IF('📋 سجل الأصول'!C261="","",IFERROR(MAX(0,MIN(('📋 سجل الأصول'!H261-IF('📋 سجل الأصول'!I261="",0,'📋 سجل الأصول'!I261)),('📋 سجل الأصول'!H261-IF('📋 سجل الأصول'!I261="",0,'📋 سجل الأصول'!I261))*'📋 سجل الأصول'!J261/365*MAX(0,MIN(EOMONTH(DATE(2026,5,1),0),IF('📋 سجل الأصول'!M261="",DATE(9999,12,31),'📋 سجل الأصول'!M261))-'📋 سجل الأصول'!G261+1))-MIN(('📋 سجل الأصول'!H261-IF('📋 سجل الأصول'!I261="",0,'📋 سجل الأصول'!I261)),('📋 سجل الأصول'!H261-IF('📋 سجل الأصول'!I261="",0,'📋 سجل الأصول'!I261))*'📋 سجل الأصول'!J261/365*MAX(0,MIN(EOMONTH(DATE(2026,5,1),-1),IF('📋 سجل الأصول'!M261="",DATE(9999,12,31),'📋 سجل الأصول'!M261))-'📋 سجل الأصول'!G261+1))),0))</f>
        <v/>
      </c>
      <c r="L261" s="25" t="str">
        <f>IF('📋 سجل الأصول'!C261="","",IFERROR(MAX(0,MIN(('📋 سجل الأصول'!H261-IF('📋 سجل الأصول'!I261="",0,'📋 سجل الأصول'!I261)),('📋 سجل الأصول'!H261-IF('📋 سجل الأصول'!I261="",0,'📋 سجل الأصول'!I261))*'📋 سجل الأصول'!J261/365*MAX(0,MIN(EOMONTH(DATE(2026,6,1),0),IF('📋 سجل الأصول'!M261="",DATE(9999,12,31),'📋 سجل الأصول'!M261))-'📋 سجل الأصول'!G261+1))-MIN(('📋 سجل الأصول'!H261-IF('📋 سجل الأصول'!I261="",0,'📋 سجل الأصول'!I261)),('📋 سجل الأصول'!H261-IF('📋 سجل الأصول'!I261="",0,'📋 سجل الأصول'!I261))*'📋 سجل الأصول'!J261/365*MAX(0,MIN(EOMONTH(DATE(2026,6,1),-1),IF('📋 سجل الأصول'!M261="",DATE(9999,12,31),'📋 سجل الأصول'!M261))-'📋 سجل الأصول'!G261+1))),0))</f>
        <v/>
      </c>
      <c r="M261" s="25" t="str">
        <f>IF('📋 سجل الأصول'!C261="","",IFERROR(MAX(0,MIN(('📋 سجل الأصول'!H261-IF('📋 سجل الأصول'!I261="",0,'📋 سجل الأصول'!I261)),('📋 سجل الأصول'!H261-IF('📋 سجل الأصول'!I261="",0,'📋 سجل الأصول'!I261))*'📋 سجل الأصول'!J261/365*MAX(0,MIN(EOMONTH(DATE(2026,7,1),0),IF('📋 سجل الأصول'!M261="",DATE(9999,12,31),'📋 سجل الأصول'!M261))-'📋 سجل الأصول'!G261+1))-MIN(('📋 سجل الأصول'!H261-IF('📋 سجل الأصول'!I261="",0,'📋 سجل الأصول'!I261)),('📋 سجل الأصول'!H261-IF('📋 سجل الأصول'!I261="",0,'📋 سجل الأصول'!I261))*'📋 سجل الأصول'!J261/365*MAX(0,MIN(EOMONTH(DATE(2026,7,1),-1),IF('📋 سجل الأصول'!M261="",DATE(9999,12,31),'📋 سجل الأصول'!M261))-'📋 سجل الأصول'!G261+1))),0))</f>
        <v/>
      </c>
      <c r="N261" s="25" t="str">
        <f>IF('📋 سجل الأصول'!C261="","",IFERROR(MAX(0,MIN(('📋 سجل الأصول'!H261-IF('📋 سجل الأصول'!I261="",0,'📋 سجل الأصول'!I261)),('📋 سجل الأصول'!H261-IF('📋 سجل الأصول'!I261="",0,'📋 سجل الأصول'!I261))*'📋 سجل الأصول'!J261/365*MAX(0,MIN(EOMONTH(DATE(2026,8,1),0),IF('📋 سجل الأصول'!M261="",DATE(9999,12,31),'📋 سجل الأصول'!M261))-'📋 سجل الأصول'!G261+1))-MIN(('📋 سجل الأصول'!H261-IF('📋 سجل الأصول'!I261="",0,'📋 سجل الأصول'!I261)),('📋 سجل الأصول'!H261-IF('📋 سجل الأصول'!I261="",0,'📋 سجل الأصول'!I261))*'📋 سجل الأصول'!J261/365*MAX(0,MIN(EOMONTH(DATE(2026,8,1),-1),IF('📋 سجل الأصول'!M261="",DATE(9999,12,31),'📋 سجل الأصول'!M261))-'📋 سجل الأصول'!G261+1))),0))</f>
        <v/>
      </c>
      <c r="O261" s="25" t="str">
        <f>IF('📋 سجل الأصول'!C261="","",IFERROR(MAX(0,MIN(('📋 سجل الأصول'!H261-IF('📋 سجل الأصول'!I261="",0,'📋 سجل الأصول'!I261)),('📋 سجل الأصول'!H261-IF('📋 سجل الأصول'!I261="",0,'📋 سجل الأصول'!I261))*'📋 سجل الأصول'!J261/365*MAX(0,MIN(EOMONTH(DATE(2026,9,1),0),IF('📋 سجل الأصول'!M261="",DATE(9999,12,31),'📋 سجل الأصول'!M261))-'📋 سجل الأصول'!G261+1))-MIN(('📋 سجل الأصول'!H261-IF('📋 سجل الأصول'!I261="",0,'📋 سجل الأصول'!I261)),('📋 سجل الأصول'!H261-IF('📋 سجل الأصول'!I261="",0,'📋 سجل الأصول'!I261))*'📋 سجل الأصول'!J261/365*MAX(0,MIN(EOMONTH(DATE(2026,9,1),-1),IF('📋 سجل الأصول'!M261="",DATE(9999,12,31),'📋 سجل الأصول'!M261))-'📋 سجل الأصول'!G261+1))),0))</f>
        <v/>
      </c>
      <c r="P261" s="25" t="str">
        <f>IF('📋 سجل الأصول'!C261="","",IFERROR(MAX(0,MIN(('📋 سجل الأصول'!H261-IF('📋 سجل الأصول'!I261="",0,'📋 سجل الأصول'!I261)),('📋 سجل الأصول'!H261-IF('📋 سجل الأصول'!I261="",0,'📋 سجل الأصول'!I261))*'📋 سجل الأصول'!J261/365*MAX(0,MIN(EOMONTH(DATE(2026,10,1),0),IF('📋 سجل الأصول'!M261="",DATE(9999,12,31),'📋 سجل الأصول'!M261))-'📋 سجل الأصول'!G261+1))-MIN(('📋 سجل الأصول'!H261-IF('📋 سجل الأصول'!I261="",0,'📋 سجل الأصول'!I261)),('📋 سجل الأصول'!H261-IF('📋 سجل الأصول'!I261="",0,'📋 سجل الأصول'!I261))*'📋 سجل الأصول'!J261/365*MAX(0,MIN(EOMONTH(DATE(2026,10,1),-1),IF('📋 سجل الأصول'!M261="",DATE(9999,12,31),'📋 سجل الأصول'!M261))-'📋 سجل الأصول'!G261+1))),0))</f>
        <v/>
      </c>
      <c r="Q261" s="25" t="str">
        <f>IF('📋 سجل الأصول'!C261="","",IFERROR(MAX(0,MIN(('📋 سجل الأصول'!H261-IF('📋 سجل الأصول'!I261="",0,'📋 سجل الأصول'!I261)),('📋 سجل الأصول'!H261-IF('📋 سجل الأصول'!I261="",0,'📋 سجل الأصول'!I261))*'📋 سجل الأصول'!J261/365*MAX(0,MIN(EOMONTH(DATE(2026,11,1),0),IF('📋 سجل الأصول'!M261="",DATE(9999,12,31),'📋 سجل الأصول'!M261))-'📋 سجل الأصول'!G261+1))-MIN(('📋 سجل الأصول'!H261-IF('📋 سجل الأصول'!I261="",0,'📋 سجل الأصول'!I261)),('📋 سجل الأصول'!H261-IF('📋 سجل الأصول'!I261="",0,'📋 سجل الأصول'!I261))*'📋 سجل الأصول'!J261/365*MAX(0,MIN(EOMONTH(DATE(2026,11,1),-1),IF('📋 سجل الأصول'!M261="",DATE(9999,12,31),'📋 سجل الأصول'!M261))-'📋 سجل الأصول'!G261+1))),0))</f>
        <v/>
      </c>
      <c r="R261" s="25" t="str">
        <f>IF('📋 سجل الأصول'!C261="","",IFERROR(MAX(0,MIN(('📋 سجل الأصول'!H261-IF('📋 سجل الأصول'!I261="",0,'📋 سجل الأصول'!I261)),('📋 سجل الأصول'!H261-IF('📋 سجل الأصول'!I261="",0,'📋 سجل الأصول'!I261))*'📋 سجل الأصول'!J261/365*MAX(0,MIN(EOMONTH(DATE(2026,12,1),0),IF('📋 سجل الأصول'!M261="",DATE(9999,12,31),'📋 سجل الأصول'!M261))-'📋 سجل الأصول'!G261+1))-MIN(('📋 سجل الأصول'!H261-IF('📋 سجل الأصول'!I261="",0,'📋 سجل الأصول'!I261)),('📋 سجل الأصول'!H261-IF('📋 سجل الأصول'!I261="",0,'📋 سجل الأصول'!I261))*'📋 سجل الأصول'!J261/365*MAX(0,MIN(EOMONTH(DATE(2026,12,1),-1),IF('📋 سجل الأصول'!M261="",DATE(9999,12,31),'📋 سجل الأصول'!M261))-'📋 سجل الأصول'!G261+1))),0))</f>
        <v/>
      </c>
    </row>
    <row r="262" spans="1:18" ht="24.75" customHeight="1" x14ac:dyDescent="0.25">
      <c r="A262" s="26" t="str">
        <f>IF('📋 سجل الأصول'!C262="","",'📋 سجل الأصول'!A262)</f>
        <v/>
      </c>
      <c r="B262" s="26" t="str">
        <f>IF('📋 سجل الأصول'!C262="","",'📋 سجل الأصول'!B262)</f>
        <v/>
      </c>
      <c r="C262" s="38" t="str">
        <f>IF('📋 سجل الأصول'!C262="","",'📋 سجل الأصول'!C262)</f>
        <v/>
      </c>
      <c r="D262" s="26" t="str">
        <f>IF('📋 سجل الأصول'!C262="","",'📋 سجل الأصول'!E262)</f>
        <v/>
      </c>
      <c r="E262" s="39" t="str">
        <f>IF('📋 سجل الأصول'!C262="","",'📋 سجل الأصول'!G262)</f>
        <v/>
      </c>
      <c r="F262" s="33" t="str">
        <f>IF('📋 سجل الأصول'!C262="","",'📋 سجل الأصول'!H262)</f>
        <v/>
      </c>
      <c r="G262" s="33" t="str">
        <f>IF('📋 سجل الأصول'!C262="","",IFERROR(MAX(0,MIN(('📋 سجل الأصول'!H262-IF('📋 سجل الأصول'!I262="",0,'📋 سجل الأصول'!I262)),('📋 سجل الأصول'!H262-IF('📋 سجل الأصول'!I262="",0,'📋 سجل الأصول'!I262))*'📋 سجل الأصول'!J262/365*MAX(0,MIN(EOMONTH(DATE(2026,1,1),0),IF('📋 سجل الأصول'!M262="",DATE(9999,12,31),'📋 سجل الأصول'!M262))-'📋 سجل الأصول'!G262+1))-MIN(('📋 سجل الأصول'!H262-IF('📋 سجل الأصول'!I262="",0,'📋 سجل الأصول'!I262)),('📋 سجل الأصول'!H262-IF('📋 سجل الأصول'!I262="",0,'📋 سجل الأصول'!I262))*'📋 سجل الأصول'!J262/365*MAX(0,MIN(EOMONTH(DATE(2026,1,1),-1),IF('📋 سجل الأصول'!M262="",DATE(9999,12,31),'📋 سجل الأصول'!M262))-'📋 سجل الأصول'!G262+1))),0))</f>
        <v/>
      </c>
      <c r="H262" s="33" t="str">
        <f>IF('📋 سجل الأصول'!C262="","",IFERROR(MAX(0,MIN(('📋 سجل الأصول'!H262-IF('📋 سجل الأصول'!I262="",0,'📋 سجل الأصول'!I262)),('📋 سجل الأصول'!H262-IF('📋 سجل الأصول'!I262="",0,'📋 سجل الأصول'!I262))*'📋 سجل الأصول'!J262/365*MAX(0,MIN(EOMONTH(DATE(2026,2,1),0),IF('📋 سجل الأصول'!M262="",DATE(9999,12,31),'📋 سجل الأصول'!M262))-'📋 سجل الأصول'!G262+1))-MIN(('📋 سجل الأصول'!H262-IF('📋 سجل الأصول'!I262="",0,'📋 سجل الأصول'!I262)),('📋 سجل الأصول'!H262-IF('📋 سجل الأصول'!I262="",0,'📋 سجل الأصول'!I262))*'📋 سجل الأصول'!J262/365*MAX(0,MIN(EOMONTH(DATE(2026,2,1),-1),IF('📋 سجل الأصول'!M262="",DATE(9999,12,31),'📋 سجل الأصول'!M262))-'📋 سجل الأصول'!G262+1))),0))</f>
        <v/>
      </c>
      <c r="I262" s="33" t="str">
        <f>IF('📋 سجل الأصول'!C262="","",IFERROR(MAX(0,MIN(('📋 سجل الأصول'!H262-IF('📋 سجل الأصول'!I262="",0,'📋 سجل الأصول'!I262)),('📋 سجل الأصول'!H262-IF('📋 سجل الأصول'!I262="",0,'📋 سجل الأصول'!I262))*'📋 سجل الأصول'!J262/365*MAX(0,MIN(EOMONTH(DATE(2026,3,1),0),IF('📋 سجل الأصول'!M262="",DATE(9999,12,31),'📋 سجل الأصول'!M262))-'📋 سجل الأصول'!G262+1))-MIN(('📋 سجل الأصول'!H262-IF('📋 سجل الأصول'!I262="",0,'📋 سجل الأصول'!I262)),('📋 سجل الأصول'!H262-IF('📋 سجل الأصول'!I262="",0,'📋 سجل الأصول'!I262))*'📋 سجل الأصول'!J262/365*MAX(0,MIN(EOMONTH(DATE(2026,3,1),-1),IF('📋 سجل الأصول'!M262="",DATE(9999,12,31),'📋 سجل الأصول'!M262))-'📋 سجل الأصول'!G262+1))),0))</f>
        <v/>
      </c>
      <c r="J262" s="33" t="str">
        <f>IF('📋 سجل الأصول'!C262="","",IFERROR(MAX(0,MIN(('📋 سجل الأصول'!H262-IF('📋 سجل الأصول'!I262="",0,'📋 سجل الأصول'!I262)),('📋 سجل الأصول'!H262-IF('📋 سجل الأصول'!I262="",0,'📋 سجل الأصول'!I262))*'📋 سجل الأصول'!J262/365*MAX(0,MIN(EOMONTH(DATE(2026,4,1),0),IF('📋 سجل الأصول'!M262="",DATE(9999,12,31),'📋 سجل الأصول'!M262))-'📋 سجل الأصول'!G262+1))-MIN(('📋 سجل الأصول'!H262-IF('📋 سجل الأصول'!I262="",0,'📋 سجل الأصول'!I262)),('📋 سجل الأصول'!H262-IF('📋 سجل الأصول'!I262="",0,'📋 سجل الأصول'!I262))*'📋 سجل الأصول'!J262/365*MAX(0,MIN(EOMONTH(DATE(2026,4,1),-1),IF('📋 سجل الأصول'!M262="",DATE(9999,12,31),'📋 سجل الأصول'!M262))-'📋 سجل الأصول'!G262+1))),0))</f>
        <v/>
      </c>
      <c r="K262" s="33" t="str">
        <f>IF('📋 سجل الأصول'!C262="","",IFERROR(MAX(0,MIN(('📋 سجل الأصول'!H262-IF('📋 سجل الأصول'!I262="",0,'📋 سجل الأصول'!I262)),('📋 سجل الأصول'!H262-IF('📋 سجل الأصول'!I262="",0,'📋 سجل الأصول'!I262))*'📋 سجل الأصول'!J262/365*MAX(0,MIN(EOMONTH(DATE(2026,5,1),0),IF('📋 سجل الأصول'!M262="",DATE(9999,12,31),'📋 سجل الأصول'!M262))-'📋 سجل الأصول'!G262+1))-MIN(('📋 سجل الأصول'!H262-IF('📋 سجل الأصول'!I262="",0,'📋 سجل الأصول'!I262)),('📋 سجل الأصول'!H262-IF('📋 سجل الأصول'!I262="",0,'📋 سجل الأصول'!I262))*'📋 سجل الأصول'!J262/365*MAX(0,MIN(EOMONTH(DATE(2026,5,1),-1),IF('📋 سجل الأصول'!M262="",DATE(9999,12,31),'📋 سجل الأصول'!M262))-'📋 سجل الأصول'!G262+1))),0))</f>
        <v/>
      </c>
      <c r="L262" s="33" t="str">
        <f>IF('📋 سجل الأصول'!C262="","",IFERROR(MAX(0,MIN(('📋 سجل الأصول'!H262-IF('📋 سجل الأصول'!I262="",0,'📋 سجل الأصول'!I262)),('📋 سجل الأصول'!H262-IF('📋 سجل الأصول'!I262="",0,'📋 سجل الأصول'!I262))*'📋 سجل الأصول'!J262/365*MAX(0,MIN(EOMONTH(DATE(2026,6,1),0),IF('📋 سجل الأصول'!M262="",DATE(9999,12,31),'📋 سجل الأصول'!M262))-'📋 سجل الأصول'!G262+1))-MIN(('📋 سجل الأصول'!H262-IF('📋 سجل الأصول'!I262="",0,'📋 سجل الأصول'!I262)),('📋 سجل الأصول'!H262-IF('📋 سجل الأصول'!I262="",0,'📋 سجل الأصول'!I262))*'📋 سجل الأصول'!J262/365*MAX(0,MIN(EOMONTH(DATE(2026,6,1),-1),IF('📋 سجل الأصول'!M262="",DATE(9999,12,31),'📋 سجل الأصول'!M262))-'📋 سجل الأصول'!G262+1))),0))</f>
        <v/>
      </c>
      <c r="M262" s="33" t="str">
        <f>IF('📋 سجل الأصول'!C262="","",IFERROR(MAX(0,MIN(('📋 سجل الأصول'!H262-IF('📋 سجل الأصول'!I262="",0,'📋 سجل الأصول'!I262)),('📋 سجل الأصول'!H262-IF('📋 سجل الأصول'!I262="",0,'📋 سجل الأصول'!I262))*'📋 سجل الأصول'!J262/365*MAX(0,MIN(EOMONTH(DATE(2026,7,1),0),IF('📋 سجل الأصول'!M262="",DATE(9999,12,31),'📋 سجل الأصول'!M262))-'📋 سجل الأصول'!G262+1))-MIN(('📋 سجل الأصول'!H262-IF('📋 سجل الأصول'!I262="",0,'📋 سجل الأصول'!I262)),('📋 سجل الأصول'!H262-IF('📋 سجل الأصول'!I262="",0,'📋 سجل الأصول'!I262))*'📋 سجل الأصول'!J262/365*MAX(0,MIN(EOMONTH(DATE(2026,7,1),-1),IF('📋 سجل الأصول'!M262="",DATE(9999,12,31),'📋 سجل الأصول'!M262))-'📋 سجل الأصول'!G262+1))),0))</f>
        <v/>
      </c>
      <c r="N262" s="33" t="str">
        <f>IF('📋 سجل الأصول'!C262="","",IFERROR(MAX(0,MIN(('📋 سجل الأصول'!H262-IF('📋 سجل الأصول'!I262="",0,'📋 سجل الأصول'!I262)),('📋 سجل الأصول'!H262-IF('📋 سجل الأصول'!I262="",0,'📋 سجل الأصول'!I262))*'📋 سجل الأصول'!J262/365*MAX(0,MIN(EOMONTH(DATE(2026,8,1),0),IF('📋 سجل الأصول'!M262="",DATE(9999,12,31),'📋 سجل الأصول'!M262))-'📋 سجل الأصول'!G262+1))-MIN(('📋 سجل الأصول'!H262-IF('📋 سجل الأصول'!I262="",0,'📋 سجل الأصول'!I262)),('📋 سجل الأصول'!H262-IF('📋 سجل الأصول'!I262="",0,'📋 سجل الأصول'!I262))*'📋 سجل الأصول'!J262/365*MAX(0,MIN(EOMONTH(DATE(2026,8,1),-1),IF('📋 سجل الأصول'!M262="",DATE(9999,12,31),'📋 سجل الأصول'!M262))-'📋 سجل الأصول'!G262+1))),0))</f>
        <v/>
      </c>
      <c r="O262" s="33" t="str">
        <f>IF('📋 سجل الأصول'!C262="","",IFERROR(MAX(0,MIN(('📋 سجل الأصول'!H262-IF('📋 سجل الأصول'!I262="",0,'📋 سجل الأصول'!I262)),('📋 سجل الأصول'!H262-IF('📋 سجل الأصول'!I262="",0,'📋 سجل الأصول'!I262))*'📋 سجل الأصول'!J262/365*MAX(0,MIN(EOMONTH(DATE(2026,9,1),0),IF('📋 سجل الأصول'!M262="",DATE(9999,12,31),'📋 سجل الأصول'!M262))-'📋 سجل الأصول'!G262+1))-MIN(('📋 سجل الأصول'!H262-IF('📋 سجل الأصول'!I262="",0,'📋 سجل الأصول'!I262)),('📋 سجل الأصول'!H262-IF('📋 سجل الأصول'!I262="",0,'📋 سجل الأصول'!I262))*'📋 سجل الأصول'!J262/365*MAX(0,MIN(EOMONTH(DATE(2026,9,1),-1),IF('📋 سجل الأصول'!M262="",DATE(9999,12,31),'📋 سجل الأصول'!M262))-'📋 سجل الأصول'!G262+1))),0))</f>
        <v/>
      </c>
      <c r="P262" s="33" t="str">
        <f>IF('📋 سجل الأصول'!C262="","",IFERROR(MAX(0,MIN(('📋 سجل الأصول'!H262-IF('📋 سجل الأصول'!I262="",0,'📋 سجل الأصول'!I262)),('📋 سجل الأصول'!H262-IF('📋 سجل الأصول'!I262="",0,'📋 سجل الأصول'!I262))*'📋 سجل الأصول'!J262/365*MAX(0,MIN(EOMONTH(DATE(2026,10,1),0),IF('📋 سجل الأصول'!M262="",DATE(9999,12,31),'📋 سجل الأصول'!M262))-'📋 سجل الأصول'!G262+1))-MIN(('📋 سجل الأصول'!H262-IF('📋 سجل الأصول'!I262="",0,'📋 سجل الأصول'!I262)),('📋 سجل الأصول'!H262-IF('📋 سجل الأصول'!I262="",0,'📋 سجل الأصول'!I262))*'📋 سجل الأصول'!J262/365*MAX(0,MIN(EOMONTH(DATE(2026,10,1),-1),IF('📋 سجل الأصول'!M262="",DATE(9999,12,31),'📋 سجل الأصول'!M262))-'📋 سجل الأصول'!G262+1))),0))</f>
        <v/>
      </c>
      <c r="Q262" s="33" t="str">
        <f>IF('📋 سجل الأصول'!C262="","",IFERROR(MAX(0,MIN(('📋 سجل الأصول'!H262-IF('📋 سجل الأصول'!I262="",0,'📋 سجل الأصول'!I262)),('📋 سجل الأصول'!H262-IF('📋 سجل الأصول'!I262="",0,'📋 سجل الأصول'!I262))*'📋 سجل الأصول'!J262/365*MAX(0,MIN(EOMONTH(DATE(2026,11,1),0),IF('📋 سجل الأصول'!M262="",DATE(9999,12,31),'📋 سجل الأصول'!M262))-'📋 سجل الأصول'!G262+1))-MIN(('📋 سجل الأصول'!H262-IF('📋 سجل الأصول'!I262="",0,'📋 سجل الأصول'!I262)),('📋 سجل الأصول'!H262-IF('📋 سجل الأصول'!I262="",0,'📋 سجل الأصول'!I262))*'📋 سجل الأصول'!J262/365*MAX(0,MIN(EOMONTH(DATE(2026,11,1),-1),IF('📋 سجل الأصول'!M262="",DATE(9999,12,31),'📋 سجل الأصول'!M262))-'📋 سجل الأصول'!G262+1))),0))</f>
        <v/>
      </c>
      <c r="R262" s="33" t="str">
        <f>IF('📋 سجل الأصول'!C262="","",IFERROR(MAX(0,MIN(('📋 سجل الأصول'!H262-IF('📋 سجل الأصول'!I262="",0,'📋 سجل الأصول'!I262)),('📋 سجل الأصول'!H262-IF('📋 سجل الأصول'!I262="",0,'📋 سجل الأصول'!I262))*'📋 سجل الأصول'!J262/365*MAX(0,MIN(EOMONTH(DATE(2026,12,1),0),IF('📋 سجل الأصول'!M262="",DATE(9999,12,31),'📋 سجل الأصول'!M262))-'📋 سجل الأصول'!G262+1))-MIN(('📋 سجل الأصول'!H262-IF('📋 سجل الأصول'!I262="",0,'📋 سجل الأصول'!I262)),('📋 سجل الأصول'!H262-IF('📋 سجل الأصول'!I262="",0,'📋 سجل الأصول'!I262))*'📋 سجل الأصول'!J262/365*MAX(0,MIN(EOMONTH(DATE(2026,12,1),-1),IF('📋 سجل الأصول'!M262="",DATE(9999,12,31),'📋 سجل الأصول'!M262))-'📋 سجل الأصول'!G262+1))),0))</f>
        <v/>
      </c>
    </row>
    <row r="263" spans="1:18" ht="24.75" customHeight="1" x14ac:dyDescent="0.25">
      <c r="A263" s="18" t="str">
        <f>IF('📋 سجل الأصول'!C263="","",'📋 سجل الأصول'!A263)</f>
        <v/>
      </c>
      <c r="B263" s="18" t="str">
        <f>IF('📋 سجل الأصول'!C263="","",'📋 سجل الأصول'!B263)</f>
        <v/>
      </c>
      <c r="C263" s="36" t="str">
        <f>IF('📋 سجل الأصول'!C263="","",'📋 سجل الأصول'!C263)</f>
        <v/>
      </c>
      <c r="D263" s="18" t="str">
        <f>IF('📋 سجل الأصول'!C263="","",'📋 سجل الأصول'!E263)</f>
        <v/>
      </c>
      <c r="E263" s="37" t="str">
        <f>IF('📋 سجل الأصول'!C263="","",'📋 سجل الأصول'!G263)</f>
        <v/>
      </c>
      <c r="F263" s="25" t="str">
        <f>IF('📋 سجل الأصول'!C263="","",'📋 سجل الأصول'!H263)</f>
        <v/>
      </c>
      <c r="G263" s="25" t="str">
        <f>IF('📋 سجل الأصول'!C263="","",IFERROR(MAX(0,MIN(('📋 سجل الأصول'!H263-IF('📋 سجل الأصول'!I263="",0,'📋 سجل الأصول'!I263)),('📋 سجل الأصول'!H263-IF('📋 سجل الأصول'!I263="",0,'📋 سجل الأصول'!I263))*'📋 سجل الأصول'!J263/365*MAX(0,MIN(EOMONTH(DATE(2026,1,1),0),IF('📋 سجل الأصول'!M263="",DATE(9999,12,31),'📋 سجل الأصول'!M263))-'📋 سجل الأصول'!G263+1))-MIN(('📋 سجل الأصول'!H263-IF('📋 سجل الأصول'!I263="",0,'📋 سجل الأصول'!I263)),('📋 سجل الأصول'!H263-IF('📋 سجل الأصول'!I263="",0,'📋 سجل الأصول'!I263))*'📋 سجل الأصول'!J263/365*MAX(0,MIN(EOMONTH(DATE(2026,1,1),-1),IF('📋 سجل الأصول'!M263="",DATE(9999,12,31),'📋 سجل الأصول'!M263))-'📋 سجل الأصول'!G263+1))),0))</f>
        <v/>
      </c>
      <c r="H263" s="25" t="str">
        <f>IF('📋 سجل الأصول'!C263="","",IFERROR(MAX(0,MIN(('📋 سجل الأصول'!H263-IF('📋 سجل الأصول'!I263="",0,'📋 سجل الأصول'!I263)),('📋 سجل الأصول'!H263-IF('📋 سجل الأصول'!I263="",0,'📋 سجل الأصول'!I263))*'📋 سجل الأصول'!J263/365*MAX(0,MIN(EOMONTH(DATE(2026,2,1),0),IF('📋 سجل الأصول'!M263="",DATE(9999,12,31),'📋 سجل الأصول'!M263))-'📋 سجل الأصول'!G263+1))-MIN(('📋 سجل الأصول'!H263-IF('📋 سجل الأصول'!I263="",0,'📋 سجل الأصول'!I263)),('📋 سجل الأصول'!H263-IF('📋 سجل الأصول'!I263="",0,'📋 سجل الأصول'!I263))*'📋 سجل الأصول'!J263/365*MAX(0,MIN(EOMONTH(DATE(2026,2,1),-1),IF('📋 سجل الأصول'!M263="",DATE(9999,12,31),'📋 سجل الأصول'!M263))-'📋 سجل الأصول'!G263+1))),0))</f>
        <v/>
      </c>
      <c r="I263" s="25" t="str">
        <f>IF('📋 سجل الأصول'!C263="","",IFERROR(MAX(0,MIN(('📋 سجل الأصول'!H263-IF('📋 سجل الأصول'!I263="",0,'📋 سجل الأصول'!I263)),('📋 سجل الأصول'!H263-IF('📋 سجل الأصول'!I263="",0,'📋 سجل الأصول'!I263))*'📋 سجل الأصول'!J263/365*MAX(0,MIN(EOMONTH(DATE(2026,3,1),0),IF('📋 سجل الأصول'!M263="",DATE(9999,12,31),'📋 سجل الأصول'!M263))-'📋 سجل الأصول'!G263+1))-MIN(('📋 سجل الأصول'!H263-IF('📋 سجل الأصول'!I263="",0,'📋 سجل الأصول'!I263)),('📋 سجل الأصول'!H263-IF('📋 سجل الأصول'!I263="",0,'📋 سجل الأصول'!I263))*'📋 سجل الأصول'!J263/365*MAX(0,MIN(EOMONTH(DATE(2026,3,1),-1),IF('📋 سجل الأصول'!M263="",DATE(9999,12,31),'📋 سجل الأصول'!M263))-'📋 سجل الأصول'!G263+1))),0))</f>
        <v/>
      </c>
      <c r="J263" s="25" t="str">
        <f>IF('📋 سجل الأصول'!C263="","",IFERROR(MAX(0,MIN(('📋 سجل الأصول'!H263-IF('📋 سجل الأصول'!I263="",0,'📋 سجل الأصول'!I263)),('📋 سجل الأصول'!H263-IF('📋 سجل الأصول'!I263="",0,'📋 سجل الأصول'!I263))*'📋 سجل الأصول'!J263/365*MAX(0,MIN(EOMONTH(DATE(2026,4,1),0),IF('📋 سجل الأصول'!M263="",DATE(9999,12,31),'📋 سجل الأصول'!M263))-'📋 سجل الأصول'!G263+1))-MIN(('📋 سجل الأصول'!H263-IF('📋 سجل الأصول'!I263="",0,'📋 سجل الأصول'!I263)),('📋 سجل الأصول'!H263-IF('📋 سجل الأصول'!I263="",0,'📋 سجل الأصول'!I263))*'📋 سجل الأصول'!J263/365*MAX(0,MIN(EOMONTH(DATE(2026,4,1),-1),IF('📋 سجل الأصول'!M263="",DATE(9999,12,31),'📋 سجل الأصول'!M263))-'📋 سجل الأصول'!G263+1))),0))</f>
        <v/>
      </c>
      <c r="K263" s="25" t="str">
        <f>IF('📋 سجل الأصول'!C263="","",IFERROR(MAX(0,MIN(('📋 سجل الأصول'!H263-IF('📋 سجل الأصول'!I263="",0,'📋 سجل الأصول'!I263)),('📋 سجل الأصول'!H263-IF('📋 سجل الأصول'!I263="",0,'📋 سجل الأصول'!I263))*'📋 سجل الأصول'!J263/365*MAX(0,MIN(EOMONTH(DATE(2026,5,1),0),IF('📋 سجل الأصول'!M263="",DATE(9999,12,31),'📋 سجل الأصول'!M263))-'📋 سجل الأصول'!G263+1))-MIN(('📋 سجل الأصول'!H263-IF('📋 سجل الأصول'!I263="",0,'📋 سجل الأصول'!I263)),('📋 سجل الأصول'!H263-IF('📋 سجل الأصول'!I263="",0,'📋 سجل الأصول'!I263))*'📋 سجل الأصول'!J263/365*MAX(0,MIN(EOMONTH(DATE(2026,5,1),-1),IF('📋 سجل الأصول'!M263="",DATE(9999,12,31),'📋 سجل الأصول'!M263))-'📋 سجل الأصول'!G263+1))),0))</f>
        <v/>
      </c>
      <c r="L263" s="25" t="str">
        <f>IF('📋 سجل الأصول'!C263="","",IFERROR(MAX(0,MIN(('📋 سجل الأصول'!H263-IF('📋 سجل الأصول'!I263="",0,'📋 سجل الأصول'!I263)),('📋 سجل الأصول'!H263-IF('📋 سجل الأصول'!I263="",0,'📋 سجل الأصول'!I263))*'📋 سجل الأصول'!J263/365*MAX(0,MIN(EOMONTH(DATE(2026,6,1),0),IF('📋 سجل الأصول'!M263="",DATE(9999,12,31),'📋 سجل الأصول'!M263))-'📋 سجل الأصول'!G263+1))-MIN(('📋 سجل الأصول'!H263-IF('📋 سجل الأصول'!I263="",0,'📋 سجل الأصول'!I263)),('📋 سجل الأصول'!H263-IF('📋 سجل الأصول'!I263="",0,'📋 سجل الأصول'!I263))*'📋 سجل الأصول'!J263/365*MAX(0,MIN(EOMONTH(DATE(2026,6,1),-1),IF('📋 سجل الأصول'!M263="",DATE(9999,12,31),'📋 سجل الأصول'!M263))-'📋 سجل الأصول'!G263+1))),0))</f>
        <v/>
      </c>
      <c r="M263" s="25" t="str">
        <f>IF('📋 سجل الأصول'!C263="","",IFERROR(MAX(0,MIN(('📋 سجل الأصول'!H263-IF('📋 سجل الأصول'!I263="",0,'📋 سجل الأصول'!I263)),('📋 سجل الأصول'!H263-IF('📋 سجل الأصول'!I263="",0,'📋 سجل الأصول'!I263))*'📋 سجل الأصول'!J263/365*MAX(0,MIN(EOMONTH(DATE(2026,7,1),0),IF('📋 سجل الأصول'!M263="",DATE(9999,12,31),'📋 سجل الأصول'!M263))-'📋 سجل الأصول'!G263+1))-MIN(('📋 سجل الأصول'!H263-IF('📋 سجل الأصول'!I263="",0,'📋 سجل الأصول'!I263)),('📋 سجل الأصول'!H263-IF('📋 سجل الأصول'!I263="",0,'📋 سجل الأصول'!I263))*'📋 سجل الأصول'!J263/365*MAX(0,MIN(EOMONTH(DATE(2026,7,1),-1),IF('📋 سجل الأصول'!M263="",DATE(9999,12,31),'📋 سجل الأصول'!M263))-'📋 سجل الأصول'!G263+1))),0))</f>
        <v/>
      </c>
      <c r="N263" s="25" t="str">
        <f>IF('📋 سجل الأصول'!C263="","",IFERROR(MAX(0,MIN(('📋 سجل الأصول'!H263-IF('📋 سجل الأصول'!I263="",0,'📋 سجل الأصول'!I263)),('📋 سجل الأصول'!H263-IF('📋 سجل الأصول'!I263="",0,'📋 سجل الأصول'!I263))*'📋 سجل الأصول'!J263/365*MAX(0,MIN(EOMONTH(DATE(2026,8,1),0),IF('📋 سجل الأصول'!M263="",DATE(9999,12,31),'📋 سجل الأصول'!M263))-'📋 سجل الأصول'!G263+1))-MIN(('📋 سجل الأصول'!H263-IF('📋 سجل الأصول'!I263="",0,'📋 سجل الأصول'!I263)),('📋 سجل الأصول'!H263-IF('📋 سجل الأصول'!I263="",0,'📋 سجل الأصول'!I263))*'📋 سجل الأصول'!J263/365*MAX(0,MIN(EOMONTH(DATE(2026,8,1),-1),IF('📋 سجل الأصول'!M263="",DATE(9999,12,31),'📋 سجل الأصول'!M263))-'📋 سجل الأصول'!G263+1))),0))</f>
        <v/>
      </c>
      <c r="O263" s="25" t="str">
        <f>IF('📋 سجل الأصول'!C263="","",IFERROR(MAX(0,MIN(('📋 سجل الأصول'!H263-IF('📋 سجل الأصول'!I263="",0,'📋 سجل الأصول'!I263)),('📋 سجل الأصول'!H263-IF('📋 سجل الأصول'!I263="",0,'📋 سجل الأصول'!I263))*'📋 سجل الأصول'!J263/365*MAX(0,MIN(EOMONTH(DATE(2026,9,1),0),IF('📋 سجل الأصول'!M263="",DATE(9999,12,31),'📋 سجل الأصول'!M263))-'📋 سجل الأصول'!G263+1))-MIN(('📋 سجل الأصول'!H263-IF('📋 سجل الأصول'!I263="",0,'📋 سجل الأصول'!I263)),('📋 سجل الأصول'!H263-IF('📋 سجل الأصول'!I263="",0,'📋 سجل الأصول'!I263))*'📋 سجل الأصول'!J263/365*MAX(0,MIN(EOMONTH(DATE(2026,9,1),-1),IF('📋 سجل الأصول'!M263="",DATE(9999,12,31),'📋 سجل الأصول'!M263))-'📋 سجل الأصول'!G263+1))),0))</f>
        <v/>
      </c>
      <c r="P263" s="25" t="str">
        <f>IF('📋 سجل الأصول'!C263="","",IFERROR(MAX(0,MIN(('📋 سجل الأصول'!H263-IF('📋 سجل الأصول'!I263="",0,'📋 سجل الأصول'!I263)),('📋 سجل الأصول'!H263-IF('📋 سجل الأصول'!I263="",0,'📋 سجل الأصول'!I263))*'📋 سجل الأصول'!J263/365*MAX(0,MIN(EOMONTH(DATE(2026,10,1),0),IF('📋 سجل الأصول'!M263="",DATE(9999,12,31),'📋 سجل الأصول'!M263))-'📋 سجل الأصول'!G263+1))-MIN(('📋 سجل الأصول'!H263-IF('📋 سجل الأصول'!I263="",0,'📋 سجل الأصول'!I263)),('📋 سجل الأصول'!H263-IF('📋 سجل الأصول'!I263="",0,'📋 سجل الأصول'!I263))*'📋 سجل الأصول'!J263/365*MAX(0,MIN(EOMONTH(DATE(2026,10,1),-1),IF('📋 سجل الأصول'!M263="",DATE(9999,12,31),'📋 سجل الأصول'!M263))-'📋 سجل الأصول'!G263+1))),0))</f>
        <v/>
      </c>
      <c r="Q263" s="25" t="str">
        <f>IF('📋 سجل الأصول'!C263="","",IFERROR(MAX(0,MIN(('📋 سجل الأصول'!H263-IF('📋 سجل الأصول'!I263="",0,'📋 سجل الأصول'!I263)),('📋 سجل الأصول'!H263-IF('📋 سجل الأصول'!I263="",0,'📋 سجل الأصول'!I263))*'📋 سجل الأصول'!J263/365*MAX(0,MIN(EOMONTH(DATE(2026,11,1),0),IF('📋 سجل الأصول'!M263="",DATE(9999,12,31),'📋 سجل الأصول'!M263))-'📋 سجل الأصول'!G263+1))-MIN(('📋 سجل الأصول'!H263-IF('📋 سجل الأصول'!I263="",0,'📋 سجل الأصول'!I263)),('📋 سجل الأصول'!H263-IF('📋 سجل الأصول'!I263="",0,'📋 سجل الأصول'!I263))*'📋 سجل الأصول'!J263/365*MAX(0,MIN(EOMONTH(DATE(2026,11,1),-1),IF('📋 سجل الأصول'!M263="",DATE(9999,12,31),'📋 سجل الأصول'!M263))-'📋 سجل الأصول'!G263+1))),0))</f>
        <v/>
      </c>
      <c r="R263" s="25" t="str">
        <f>IF('📋 سجل الأصول'!C263="","",IFERROR(MAX(0,MIN(('📋 سجل الأصول'!H263-IF('📋 سجل الأصول'!I263="",0,'📋 سجل الأصول'!I263)),('📋 سجل الأصول'!H263-IF('📋 سجل الأصول'!I263="",0,'📋 سجل الأصول'!I263))*'📋 سجل الأصول'!J263/365*MAX(0,MIN(EOMONTH(DATE(2026,12,1),0),IF('📋 سجل الأصول'!M263="",DATE(9999,12,31),'📋 سجل الأصول'!M263))-'📋 سجل الأصول'!G263+1))-MIN(('📋 سجل الأصول'!H263-IF('📋 سجل الأصول'!I263="",0,'📋 سجل الأصول'!I263)),('📋 سجل الأصول'!H263-IF('📋 سجل الأصول'!I263="",0,'📋 سجل الأصول'!I263))*'📋 سجل الأصول'!J263/365*MAX(0,MIN(EOMONTH(DATE(2026,12,1),-1),IF('📋 سجل الأصول'!M263="",DATE(9999,12,31),'📋 سجل الأصول'!M263))-'📋 سجل الأصول'!G263+1))),0))</f>
        <v/>
      </c>
    </row>
    <row r="264" spans="1:18" ht="24.75" customHeight="1" x14ac:dyDescent="0.25">
      <c r="A264" s="26" t="str">
        <f>IF('📋 سجل الأصول'!C264="","",'📋 سجل الأصول'!A264)</f>
        <v/>
      </c>
      <c r="B264" s="26" t="str">
        <f>IF('📋 سجل الأصول'!C264="","",'📋 سجل الأصول'!B264)</f>
        <v/>
      </c>
      <c r="C264" s="38" t="str">
        <f>IF('📋 سجل الأصول'!C264="","",'📋 سجل الأصول'!C264)</f>
        <v/>
      </c>
      <c r="D264" s="26" t="str">
        <f>IF('📋 سجل الأصول'!C264="","",'📋 سجل الأصول'!E264)</f>
        <v/>
      </c>
      <c r="E264" s="39" t="str">
        <f>IF('📋 سجل الأصول'!C264="","",'📋 سجل الأصول'!G264)</f>
        <v/>
      </c>
      <c r="F264" s="33" t="str">
        <f>IF('📋 سجل الأصول'!C264="","",'📋 سجل الأصول'!H264)</f>
        <v/>
      </c>
      <c r="G264" s="33" t="str">
        <f>IF('📋 سجل الأصول'!C264="","",IFERROR(MAX(0,MIN(('📋 سجل الأصول'!H264-IF('📋 سجل الأصول'!I264="",0,'📋 سجل الأصول'!I264)),('📋 سجل الأصول'!H264-IF('📋 سجل الأصول'!I264="",0,'📋 سجل الأصول'!I264))*'📋 سجل الأصول'!J264/365*MAX(0,MIN(EOMONTH(DATE(2026,1,1),0),IF('📋 سجل الأصول'!M264="",DATE(9999,12,31),'📋 سجل الأصول'!M264))-'📋 سجل الأصول'!G264+1))-MIN(('📋 سجل الأصول'!H264-IF('📋 سجل الأصول'!I264="",0,'📋 سجل الأصول'!I264)),('📋 سجل الأصول'!H264-IF('📋 سجل الأصول'!I264="",0,'📋 سجل الأصول'!I264))*'📋 سجل الأصول'!J264/365*MAX(0,MIN(EOMONTH(DATE(2026,1,1),-1),IF('📋 سجل الأصول'!M264="",DATE(9999,12,31),'📋 سجل الأصول'!M264))-'📋 سجل الأصول'!G264+1))),0))</f>
        <v/>
      </c>
      <c r="H264" s="33" t="str">
        <f>IF('📋 سجل الأصول'!C264="","",IFERROR(MAX(0,MIN(('📋 سجل الأصول'!H264-IF('📋 سجل الأصول'!I264="",0,'📋 سجل الأصول'!I264)),('📋 سجل الأصول'!H264-IF('📋 سجل الأصول'!I264="",0,'📋 سجل الأصول'!I264))*'📋 سجل الأصول'!J264/365*MAX(0,MIN(EOMONTH(DATE(2026,2,1),0),IF('📋 سجل الأصول'!M264="",DATE(9999,12,31),'📋 سجل الأصول'!M264))-'📋 سجل الأصول'!G264+1))-MIN(('📋 سجل الأصول'!H264-IF('📋 سجل الأصول'!I264="",0,'📋 سجل الأصول'!I264)),('📋 سجل الأصول'!H264-IF('📋 سجل الأصول'!I264="",0,'📋 سجل الأصول'!I264))*'📋 سجل الأصول'!J264/365*MAX(0,MIN(EOMONTH(DATE(2026,2,1),-1),IF('📋 سجل الأصول'!M264="",DATE(9999,12,31),'📋 سجل الأصول'!M264))-'📋 سجل الأصول'!G264+1))),0))</f>
        <v/>
      </c>
      <c r="I264" s="33" t="str">
        <f>IF('📋 سجل الأصول'!C264="","",IFERROR(MAX(0,MIN(('📋 سجل الأصول'!H264-IF('📋 سجل الأصول'!I264="",0,'📋 سجل الأصول'!I264)),('📋 سجل الأصول'!H264-IF('📋 سجل الأصول'!I264="",0,'📋 سجل الأصول'!I264))*'📋 سجل الأصول'!J264/365*MAX(0,MIN(EOMONTH(DATE(2026,3,1),0),IF('📋 سجل الأصول'!M264="",DATE(9999,12,31),'📋 سجل الأصول'!M264))-'📋 سجل الأصول'!G264+1))-MIN(('📋 سجل الأصول'!H264-IF('📋 سجل الأصول'!I264="",0,'📋 سجل الأصول'!I264)),('📋 سجل الأصول'!H264-IF('📋 سجل الأصول'!I264="",0,'📋 سجل الأصول'!I264))*'📋 سجل الأصول'!J264/365*MAX(0,MIN(EOMONTH(DATE(2026,3,1),-1),IF('📋 سجل الأصول'!M264="",DATE(9999,12,31),'📋 سجل الأصول'!M264))-'📋 سجل الأصول'!G264+1))),0))</f>
        <v/>
      </c>
      <c r="J264" s="33" t="str">
        <f>IF('📋 سجل الأصول'!C264="","",IFERROR(MAX(0,MIN(('📋 سجل الأصول'!H264-IF('📋 سجل الأصول'!I264="",0,'📋 سجل الأصول'!I264)),('📋 سجل الأصول'!H264-IF('📋 سجل الأصول'!I264="",0,'📋 سجل الأصول'!I264))*'📋 سجل الأصول'!J264/365*MAX(0,MIN(EOMONTH(DATE(2026,4,1),0),IF('📋 سجل الأصول'!M264="",DATE(9999,12,31),'📋 سجل الأصول'!M264))-'📋 سجل الأصول'!G264+1))-MIN(('📋 سجل الأصول'!H264-IF('📋 سجل الأصول'!I264="",0,'📋 سجل الأصول'!I264)),('📋 سجل الأصول'!H264-IF('📋 سجل الأصول'!I264="",0,'📋 سجل الأصول'!I264))*'📋 سجل الأصول'!J264/365*MAX(0,MIN(EOMONTH(DATE(2026,4,1),-1),IF('📋 سجل الأصول'!M264="",DATE(9999,12,31),'📋 سجل الأصول'!M264))-'📋 سجل الأصول'!G264+1))),0))</f>
        <v/>
      </c>
      <c r="K264" s="33" t="str">
        <f>IF('📋 سجل الأصول'!C264="","",IFERROR(MAX(0,MIN(('📋 سجل الأصول'!H264-IF('📋 سجل الأصول'!I264="",0,'📋 سجل الأصول'!I264)),('📋 سجل الأصول'!H264-IF('📋 سجل الأصول'!I264="",0,'📋 سجل الأصول'!I264))*'📋 سجل الأصول'!J264/365*MAX(0,MIN(EOMONTH(DATE(2026,5,1),0),IF('📋 سجل الأصول'!M264="",DATE(9999,12,31),'📋 سجل الأصول'!M264))-'📋 سجل الأصول'!G264+1))-MIN(('📋 سجل الأصول'!H264-IF('📋 سجل الأصول'!I264="",0,'📋 سجل الأصول'!I264)),('📋 سجل الأصول'!H264-IF('📋 سجل الأصول'!I264="",0,'📋 سجل الأصول'!I264))*'📋 سجل الأصول'!J264/365*MAX(0,MIN(EOMONTH(DATE(2026,5,1),-1),IF('📋 سجل الأصول'!M264="",DATE(9999,12,31),'📋 سجل الأصول'!M264))-'📋 سجل الأصول'!G264+1))),0))</f>
        <v/>
      </c>
      <c r="L264" s="33" t="str">
        <f>IF('📋 سجل الأصول'!C264="","",IFERROR(MAX(0,MIN(('📋 سجل الأصول'!H264-IF('📋 سجل الأصول'!I264="",0,'📋 سجل الأصول'!I264)),('📋 سجل الأصول'!H264-IF('📋 سجل الأصول'!I264="",0,'📋 سجل الأصول'!I264))*'📋 سجل الأصول'!J264/365*MAX(0,MIN(EOMONTH(DATE(2026,6,1),0),IF('📋 سجل الأصول'!M264="",DATE(9999,12,31),'📋 سجل الأصول'!M264))-'📋 سجل الأصول'!G264+1))-MIN(('📋 سجل الأصول'!H264-IF('📋 سجل الأصول'!I264="",0,'📋 سجل الأصول'!I264)),('📋 سجل الأصول'!H264-IF('📋 سجل الأصول'!I264="",0,'📋 سجل الأصول'!I264))*'📋 سجل الأصول'!J264/365*MAX(0,MIN(EOMONTH(DATE(2026,6,1),-1),IF('📋 سجل الأصول'!M264="",DATE(9999,12,31),'📋 سجل الأصول'!M264))-'📋 سجل الأصول'!G264+1))),0))</f>
        <v/>
      </c>
      <c r="M264" s="33" t="str">
        <f>IF('📋 سجل الأصول'!C264="","",IFERROR(MAX(0,MIN(('📋 سجل الأصول'!H264-IF('📋 سجل الأصول'!I264="",0,'📋 سجل الأصول'!I264)),('📋 سجل الأصول'!H264-IF('📋 سجل الأصول'!I264="",0,'📋 سجل الأصول'!I264))*'📋 سجل الأصول'!J264/365*MAX(0,MIN(EOMONTH(DATE(2026,7,1),0),IF('📋 سجل الأصول'!M264="",DATE(9999,12,31),'📋 سجل الأصول'!M264))-'📋 سجل الأصول'!G264+1))-MIN(('📋 سجل الأصول'!H264-IF('📋 سجل الأصول'!I264="",0,'📋 سجل الأصول'!I264)),('📋 سجل الأصول'!H264-IF('📋 سجل الأصول'!I264="",0,'📋 سجل الأصول'!I264))*'📋 سجل الأصول'!J264/365*MAX(0,MIN(EOMONTH(DATE(2026,7,1),-1),IF('📋 سجل الأصول'!M264="",DATE(9999,12,31),'📋 سجل الأصول'!M264))-'📋 سجل الأصول'!G264+1))),0))</f>
        <v/>
      </c>
      <c r="N264" s="33" t="str">
        <f>IF('📋 سجل الأصول'!C264="","",IFERROR(MAX(0,MIN(('📋 سجل الأصول'!H264-IF('📋 سجل الأصول'!I264="",0,'📋 سجل الأصول'!I264)),('📋 سجل الأصول'!H264-IF('📋 سجل الأصول'!I264="",0,'📋 سجل الأصول'!I264))*'📋 سجل الأصول'!J264/365*MAX(0,MIN(EOMONTH(DATE(2026,8,1),0),IF('📋 سجل الأصول'!M264="",DATE(9999,12,31),'📋 سجل الأصول'!M264))-'📋 سجل الأصول'!G264+1))-MIN(('📋 سجل الأصول'!H264-IF('📋 سجل الأصول'!I264="",0,'📋 سجل الأصول'!I264)),('📋 سجل الأصول'!H264-IF('📋 سجل الأصول'!I264="",0,'📋 سجل الأصول'!I264))*'📋 سجل الأصول'!J264/365*MAX(0,MIN(EOMONTH(DATE(2026,8,1),-1),IF('📋 سجل الأصول'!M264="",DATE(9999,12,31),'📋 سجل الأصول'!M264))-'📋 سجل الأصول'!G264+1))),0))</f>
        <v/>
      </c>
      <c r="O264" s="33" t="str">
        <f>IF('📋 سجل الأصول'!C264="","",IFERROR(MAX(0,MIN(('📋 سجل الأصول'!H264-IF('📋 سجل الأصول'!I264="",0,'📋 سجل الأصول'!I264)),('📋 سجل الأصول'!H264-IF('📋 سجل الأصول'!I264="",0,'📋 سجل الأصول'!I264))*'📋 سجل الأصول'!J264/365*MAX(0,MIN(EOMONTH(DATE(2026,9,1),0),IF('📋 سجل الأصول'!M264="",DATE(9999,12,31),'📋 سجل الأصول'!M264))-'📋 سجل الأصول'!G264+1))-MIN(('📋 سجل الأصول'!H264-IF('📋 سجل الأصول'!I264="",0,'📋 سجل الأصول'!I264)),('📋 سجل الأصول'!H264-IF('📋 سجل الأصول'!I264="",0,'📋 سجل الأصول'!I264))*'📋 سجل الأصول'!J264/365*MAX(0,MIN(EOMONTH(DATE(2026,9,1),-1),IF('📋 سجل الأصول'!M264="",DATE(9999,12,31),'📋 سجل الأصول'!M264))-'📋 سجل الأصول'!G264+1))),0))</f>
        <v/>
      </c>
      <c r="P264" s="33" t="str">
        <f>IF('📋 سجل الأصول'!C264="","",IFERROR(MAX(0,MIN(('📋 سجل الأصول'!H264-IF('📋 سجل الأصول'!I264="",0,'📋 سجل الأصول'!I264)),('📋 سجل الأصول'!H264-IF('📋 سجل الأصول'!I264="",0,'📋 سجل الأصول'!I264))*'📋 سجل الأصول'!J264/365*MAX(0,MIN(EOMONTH(DATE(2026,10,1),0),IF('📋 سجل الأصول'!M264="",DATE(9999,12,31),'📋 سجل الأصول'!M264))-'📋 سجل الأصول'!G264+1))-MIN(('📋 سجل الأصول'!H264-IF('📋 سجل الأصول'!I264="",0,'📋 سجل الأصول'!I264)),('📋 سجل الأصول'!H264-IF('📋 سجل الأصول'!I264="",0,'📋 سجل الأصول'!I264))*'📋 سجل الأصول'!J264/365*MAX(0,MIN(EOMONTH(DATE(2026,10,1),-1),IF('📋 سجل الأصول'!M264="",DATE(9999,12,31),'📋 سجل الأصول'!M264))-'📋 سجل الأصول'!G264+1))),0))</f>
        <v/>
      </c>
      <c r="Q264" s="33" t="str">
        <f>IF('📋 سجل الأصول'!C264="","",IFERROR(MAX(0,MIN(('📋 سجل الأصول'!H264-IF('📋 سجل الأصول'!I264="",0,'📋 سجل الأصول'!I264)),('📋 سجل الأصول'!H264-IF('📋 سجل الأصول'!I264="",0,'📋 سجل الأصول'!I264))*'📋 سجل الأصول'!J264/365*MAX(0,MIN(EOMONTH(DATE(2026,11,1),0),IF('📋 سجل الأصول'!M264="",DATE(9999,12,31),'📋 سجل الأصول'!M264))-'📋 سجل الأصول'!G264+1))-MIN(('📋 سجل الأصول'!H264-IF('📋 سجل الأصول'!I264="",0,'📋 سجل الأصول'!I264)),('📋 سجل الأصول'!H264-IF('📋 سجل الأصول'!I264="",0,'📋 سجل الأصول'!I264))*'📋 سجل الأصول'!J264/365*MAX(0,MIN(EOMONTH(DATE(2026,11,1),-1),IF('📋 سجل الأصول'!M264="",DATE(9999,12,31),'📋 سجل الأصول'!M264))-'📋 سجل الأصول'!G264+1))),0))</f>
        <v/>
      </c>
      <c r="R264" s="33" t="str">
        <f>IF('📋 سجل الأصول'!C264="","",IFERROR(MAX(0,MIN(('📋 سجل الأصول'!H264-IF('📋 سجل الأصول'!I264="",0,'📋 سجل الأصول'!I264)),('📋 سجل الأصول'!H264-IF('📋 سجل الأصول'!I264="",0,'📋 سجل الأصول'!I264))*'📋 سجل الأصول'!J264/365*MAX(0,MIN(EOMONTH(DATE(2026,12,1),0),IF('📋 سجل الأصول'!M264="",DATE(9999,12,31),'📋 سجل الأصول'!M264))-'📋 سجل الأصول'!G264+1))-MIN(('📋 سجل الأصول'!H264-IF('📋 سجل الأصول'!I264="",0,'📋 سجل الأصول'!I264)),('📋 سجل الأصول'!H264-IF('📋 سجل الأصول'!I264="",0,'📋 سجل الأصول'!I264))*'📋 سجل الأصول'!J264/365*MAX(0,MIN(EOMONTH(DATE(2026,12,1),-1),IF('📋 سجل الأصول'!M264="",DATE(9999,12,31),'📋 سجل الأصول'!M264))-'📋 سجل الأصول'!G264+1))),0))</f>
        <v/>
      </c>
    </row>
    <row r="265" spans="1:18" ht="24.75" customHeight="1" x14ac:dyDescent="0.25">
      <c r="A265" s="18" t="str">
        <f>IF('📋 سجل الأصول'!C265="","",'📋 سجل الأصول'!A265)</f>
        <v/>
      </c>
      <c r="B265" s="18" t="str">
        <f>IF('📋 سجل الأصول'!C265="","",'📋 سجل الأصول'!B265)</f>
        <v/>
      </c>
      <c r="C265" s="36" t="str">
        <f>IF('📋 سجل الأصول'!C265="","",'📋 سجل الأصول'!C265)</f>
        <v/>
      </c>
      <c r="D265" s="18" t="str">
        <f>IF('📋 سجل الأصول'!C265="","",'📋 سجل الأصول'!E265)</f>
        <v/>
      </c>
      <c r="E265" s="37" t="str">
        <f>IF('📋 سجل الأصول'!C265="","",'📋 سجل الأصول'!G265)</f>
        <v/>
      </c>
      <c r="F265" s="25" t="str">
        <f>IF('📋 سجل الأصول'!C265="","",'📋 سجل الأصول'!H265)</f>
        <v/>
      </c>
      <c r="G265" s="25" t="str">
        <f>IF('📋 سجل الأصول'!C265="","",IFERROR(MAX(0,MIN(('📋 سجل الأصول'!H265-IF('📋 سجل الأصول'!I265="",0,'📋 سجل الأصول'!I265)),('📋 سجل الأصول'!H265-IF('📋 سجل الأصول'!I265="",0,'📋 سجل الأصول'!I265))*'📋 سجل الأصول'!J265/365*MAX(0,MIN(EOMONTH(DATE(2026,1,1),0),IF('📋 سجل الأصول'!M265="",DATE(9999,12,31),'📋 سجل الأصول'!M265))-'📋 سجل الأصول'!G265+1))-MIN(('📋 سجل الأصول'!H265-IF('📋 سجل الأصول'!I265="",0,'📋 سجل الأصول'!I265)),('📋 سجل الأصول'!H265-IF('📋 سجل الأصول'!I265="",0,'📋 سجل الأصول'!I265))*'📋 سجل الأصول'!J265/365*MAX(0,MIN(EOMONTH(DATE(2026,1,1),-1),IF('📋 سجل الأصول'!M265="",DATE(9999,12,31),'📋 سجل الأصول'!M265))-'📋 سجل الأصول'!G265+1))),0))</f>
        <v/>
      </c>
      <c r="H265" s="25" t="str">
        <f>IF('📋 سجل الأصول'!C265="","",IFERROR(MAX(0,MIN(('📋 سجل الأصول'!H265-IF('📋 سجل الأصول'!I265="",0,'📋 سجل الأصول'!I265)),('📋 سجل الأصول'!H265-IF('📋 سجل الأصول'!I265="",0,'📋 سجل الأصول'!I265))*'📋 سجل الأصول'!J265/365*MAX(0,MIN(EOMONTH(DATE(2026,2,1),0),IF('📋 سجل الأصول'!M265="",DATE(9999,12,31),'📋 سجل الأصول'!M265))-'📋 سجل الأصول'!G265+1))-MIN(('📋 سجل الأصول'!H265-IF('📋 سجل الأصول'!I265="",0,'📋 سجل الأصول'!I265)),('📋 سجل الأصول'!H265-IF('📋 سجل الأصول'!I265="",0,'📋 سجل الأصول'!I265))*'📋 سجل الأصول'!J265/365*MAX(0,MIN(EOMONTH(DATE(2026,2,1),-1),IF('📋 سجل الأصول'!M265="",DATE(9999,12,31),'📋 سجل الأصول'!M265))-'📋 سجل الأصول'!G265+1))),0))</f>
        <v/>
      </c>
      <c r="I265" s="25" t="str">
        <f>IF('📋 سجل الأصول'!C265="","",IFERROR(MAX(0,MIN(('📋 سجل الأصول'!H265-IF('📋 سجل الأصول'!I265="",0,'📋 سجل الأصول'!I265)),('📋 سجل الأصول'!H265-IF('📋 سجل الأصول'!I265="",0,'📋 سجل الأصول'!I265))*'📋 سجل الأصول'!J265/365*MAX(0,MIN(EOMONTH(DATE(2026,3,1),0),IF('📋 سجل الأصول'!M265="",DATE(9999,12,31),'📋 سجل الأصول'!M265))-'📋 سجل الأصول'!G265+1))-MIN(('📋 سجل الأصول'!H265-IF('📋 سجل الأصول'!I265="",0,'📋 سجل الأصول'!I265)),('📋 سجل الأصول'!H265-IF('📋 سجل الأصول'!I265="",0,'📋 سجل الأصول'!I265))*'📋 سجل الأصول'!J265/365*MAX(0,MIN(EOMONTH(DATE(2026,3,1),-1),IF('📋 سجل الأصول'!M265="",DATE(9999,12,31),'📋 سجل الأصول'!M265))-'📋 سجل الأصول'!G265+1))),0))</f>
        <v/>
      </c>
      <c r="J265" s="25" t="str">
        <f>IF('📋 سجل الأصول'!C265="","",IFERROR(MAX(0,MIN(('📋 سجل الأصول'!H265-IF('📋 سجل الأصول'!I265="",0,'📋 سجل الأصول'!I265)),('📋 سجل الأصول'!H265-IF('📋 سجل الأصول'!I265="",0,'📋 سجل الأصول'!I265))*'📋 سجل الأصول'!J265/365*MAX(0,MIN(EOMONTH(DATE(2026,4,1),0),IF('📋 سجل الأصول'!M265="",DATE(9999,12,31),'📋 سجل الأصول'!M265))-'📋 سجل الأصول'!G265+1))-MIN(('📋 سجل الأصول'!H265-IF('📋 سجل الأصول'!I265="",0,'📋 سجل الأصول'!I265)),('📋 سجل الأصول'!H265-IF('📋 سجل الأصول'!I265="",0,'📋 سجل الأصول'!I265))*'📋 سجل الأصول'!J265/365*MAX(0,MIN(EOMONTH(DATE(2026,4,1),-1),IF('📋 سجل الأصول'!M265="",DATE(9999,12,31),'📋 سجل الأصول'!M265))-'📋 سجل الأصول'!G265+1))),0))</f>
        <v/>
      </c>
      <c r="K265" s="25" t="str">
        <f>IF('📋 سجل الأصول'!C265="","",IFERROR(MAX(0,MIN(('📋 سجل الأصول'!H265-IF('📋 سجل الأصول'!I265="",0,'📋 سجل الأصول'!I265)),('📋 سجل الأصول'!H265-IF('📋 سجل الأصول'!I265="",0,'📋 سجل الأصول'!I265))*'📋 سجل الأصول'!J265/365*MAX(0,MIN(EOMONTH(DATE(2026,5,1),0),IF('📋 سجل الأصول'!M265="",DATE(9999,12,31),'📋 سجل الأصول'!M265))-'📋 سجل الأصول'!G265+1))-MIN(('📋 سجل الأصول'!H265-IF('📋 سجل الأصول'!I265="",0,'📋 سجل الأصول'!I265)),('📋 سجل الأصول'!H265-IF('📋 سجل الأصول'!I265="",0,'📋 سجل الأصول'!I265))*'📋 سجل الأصول'!J265/365*MAX(0,MIN(EOMONTH(DATE(2026,5,1),-1),IF('📋 سجل الأصول'!M265="",DATE(9999,12,31),'📋 سجل الأصول'!M265))-'📋 سجل الأصول'!G265+1))),0))</f>
        <v/>
      </c>
      <c r="L265" s="25" t="str">
        <f>IF('📋 سجل الأصول'!C265="","",IFERROR(MAX(0,MIN(('📋 سجل الأصول'!H265-IF('📋 سجل الأصول'!I265="",0,'📋 سجل الأصول'!I265)),('📋 سجل الأصول'!H265-IF('📋 سجل الأصول'!I265="",0,'📋 سجل الأصول'!I265))*'📋 سجل الأصول'!J265/365*MAX(0,MIN(EOMONTH(DATE(2026,6,1),0),IF('📋 سجل الأصول'!M265="",DATE(9999,12,31),'📋 سجل الأصول'!M265))-'📋 سجل الأصول'!G265+1))-MIN(('📋 سجل الأصول'!H265-IF('📋 سجل الأصول'!I265="",0,'📋 سجل الأصول'!I265)),('📋 سجل الأصول'!H265-IF('📋 سجل الأصول'!I265="",0,'📋 سجل الأصول'!I265))*'📋 سجل الأصول'!J265/365*MAX(0,MIN(EOMONTH(DATE(2026,6,1),-1),IF('📋 سجل الأصول'!M265="",DATE(9999,12,31),'📋 سجل الأصول'!M265))-'📋 سجل الأصول'!G265+1))),0))</f>
        <v/>
      </c>
      <c r="M265" s="25" t="str">
        <f>IF('📋 سجل الأصول'!C265="","",IFERROR(MAX(0,MIN(('📋 سجل الأصول'!H265-IF('📋 سجل الأصول'!I265="",0,'📋 سجل الأصول'!I265)),('📋 سجل الأصول'!H265-IF('📋 سجل الأصول'!I265="",0,'📋 سجل الأصول'!I265))*'📋 سجل الأصول'!J265/365*MAX(0,MIN(EOMONTH(DATE(2026,7,1),0),IF('📋 سجل الأصول'!M265="",DATE(9999,12,31),'📋 سجل الأصول'!M265))-'📋 سجل الأصول'!G265+1))-MIN(('📋 سجل الأصول'!H265-IF('📋 سجل الأصول'!I265="",0,'📋 سجل الأصول'!I265)),('📋 سجل الأصول'!H265-IF('📋 سجل الأصول'!I265="",0,'📋 سجل الأصول'!I265))*'📋 سجل الأصول'!J265/365*MAX(0,MIN(EOMONTH(DATE(2026,7,1),-1),IF('📋 سجل الأصول'!M265="",DATE(9999,12,31),'📋 سجل الأصول'!M265))-'📋 سجل الأصول'!G265+1))),0))</f>
        <v/>
      </c>
      <c r="N265" s="25" t="str">
        <f>IF('📋 سجل الأصول'!C265="","",IFERROR(MAX(0,MIN(('📋 سجل الأصول'!H265-IF('📋 سجل الأصول'!I265="",0,'📋 سجل الأصول'!I265)),('📋 سجل الأصول'!H265-IF('📋 سجل الأصول'!I265="",0,'📋 سجل الأصول'!I265))*'📋 سجل الأصول'!J265/365*MAX(0,MIN(EOMONTH(DATE(2026,8,1),0),IF('📋 سجل الأصول'!M265="",DATE(9999,12,31),'📋 سجل الأصول'!M265))-'📋 سجل الأصول'!G265+1))-MIN(('📋 سجل الأصول'!H265-IF('📋 سجل الأصول'!I265="",0,'📋 سجل الأصول'!I265)),('📋 سجل الأصول'!H265-IF('📋 سجل الأصول'!I265="",0,'📋 سجل الأصول'!I265))*'📋 سجل الأصول'!J265/365*MAX(0,MIN(EOMONTH(DATE(2026,8,1),-1),IF('📋 سجل الأصول'!M265="",DATE(9999,12,31),'📋 سجل الأصول'!M265))-'📋 سجل الأصول'!G265+1))),0))</f>
        <v/>
      </c>
      <c r="O265" s="25" t="str">
        <f>IF('📋 سجل الأصول'!C265="","",IFERROR(MAX(0,MIN(('📋 سجل الأصول'!H265-IF('📋 سجل الأصول'!I265="",0,'📋 سجل الأصول'!I265)),('📋 سجل الأصول'!H265-IF('📋 سجل الأصول'!I265="",0,'📋 سجل الأصول'!I265))*'📋 سجل الأصول'!J265/365*MAX(0,MIN(EOMONTH(DATE(2026,9,1),0),IF('📋 سجل الأصول'!M265="",DATE(9999,12,31),'📋 سجل الأصول'!M265))-'📋 سجل الأصول'!G265+1))-MIN(('📋 سجل الأصول'!H265-IF('📋 سجل الأصول'!I265="",0,'📋 سجل الأصول'!I265)),('📋 سجل الأصول'!H265-IF('📋 سجل الأصول'!I265="",0,'📋 سجل الأصول'!I265))*'📋 سجل الأصول'!J265/365*MAX(0,MIN(EOMONTH(DATE(2026,9,1),-1),IF('📋 سجل الأصول'!M265="",DATE(9999,12,31),'📋 سجل الأصول'!M265))-'📋 سجل الأصول'!G265+1))),0))</f>
        <v/>
      </c>
      <c r="P265" s="25" t="str">
        <f>IF('📋 سجل الأصول'!C265="","",IFERROR(MAX(0,MIN(('📋 سجل الأصول'!H265-IF('📋 سجل الأصول'!I265="",0,'📋 سجل الأصول'!I265)),('📋 سجل الأصول'!H265-IF('📋 سجل الأصول'!I265="",0,'📋 سجل الأصول'!I265))*'📋 سجل الأصول'!J265/365*MAX(0,MIN(EOMONTH(DATE(2026,10,1),0),IF('📋 سجل الأصول'!M265="",DATE(9999,12,31),'📋 سجل الأصول'!M265))-'📋 سجل الأصول'!G265+1))-MIN(('📋 سجل الأصول'!H265-IF('📋 سجل الأصول'!I265="",0,'📋 سجل الأصول'!I265)),('📋 سجل الأصول'!H265-IF('📋 سجل الأصول'!I265="",0,'📋 سجل الأصول'!I265))*'📋 سجل الأصول'!J265/365*MAX(0,MIN(EOMONTH(DATE(2026,10,1),-1),IF('📋 سجل الأصول'!M265="",DATE(9999,12,31),'📋 سجل الأصول'!M265))-'📋 سجل الأصول'!G265+1))),0))</f>
        <v/>
      </c>
      <c r="Q265" s="25" t="str">
        <f>IF('📋 سجل الأصول'!C265="","",IFERROR(MAX(0,MIN(('📋 سجل الأصول'!H265-IF('📋 سجل الأصول'!I265="",0,'📋 سجل الأصول'!I265)),('📋 سجل الأصول'!H265-IF('📋 سجل الأصول'!I265="",0,'📋 سجل الأصول'!I265))*'📋 سجل الأصول'!J265/365*MAX(0,MIN(EOMONTH(DATE(2026,11,1),0),IF('📋 سجل الأصول'!M265="",DATE(9999,12,31),'📋 سجل الأصول'!M265))-'📋 سجل الأصول'!G265+1))-MIN(('📋 سجل الأصول'!H265-IF('📋 سجل الأصول'!I265="",0,'📋 سجل الأصول'!I265)),('📋 سجل الأصول'!H265-IF('📋 سجل الأصول'!I265="",0,'📋 سجل الأصول'!I265))*'📋 سجل الأصول'!J265/365*MAX(0,MIN(EOMONTH(DATE(2026,11,1),-1),IF('📋 سجل الأصول'!M265="",DATE(9999,12,31),'📋 سجل الأصول'!M265))-'📋 سجل الأصول'!G265+1))),0))</f>
        <v/>
      </c>
      <c r="R265" s="25" t="str">
        <f>IF('📋 سجل الأصول'!C265="","",IFERROR(MAX(0,MIN(('📋 سجل الأصول'!H265-IF('📋 سجل الأصول'!I265="",0,'📋 سجل الأصول'!I265)),('📋 سجل الأصول'!H265-IF('📋 سجل الأصول'!I265="",0,'📋 سجل الأصول'!I265))*'📋 سجل الأصول'!J265/365*MAX(0,MIN(EOMONTH(DATE(2026,12,1),0),IF('📋 سجل الأصول'!M265="",DATE(9999,12,31),'📋 سجل الأصول'!M265))-'📋 سجل الأصول'!G265+1))-MIN(('📋 سجل الأصول'!H265-IF('📋 سجل الأصول'!I265="",0,'📋 سجل الأصول'!I265)),('📋 سجل الأصول'!H265-IF('📋 سجل الأصول'!I265="",0,'📋 سجل الأصول'!I265))*'📋 سجل الأصول'!J265/365*MAX(0,MIN(EOMONTH(DATE(2026,12,1),-1),IF('📋 سجل الأصول'!M265="",DATE(9999,12,31),'📋 سجل الأصول'!M265))-'📋 سجل الأصول'!G265+1))),0))</f>
        <v/>
      </c>
    </row>
    <row r="266" spans="1:18" ht="24.75" customHeight="1" x14ac:dyDescent="0.25">
      <c r="A266" s="26" t="str">
        <f>IF('📋 سجل الأصول'!C266="","",'📋 سجل الأصول'!A266)</f>
        <v/>
      </c>
      <c r="B266" s="26" t="str">
        <f>IF('📋 سجل الأصول'!C266="","",'📋 سجل الأصول'!B266)</f>
        <v/>
      </c>
      <c r="C266" s="38" t="str">
        <f>IF('📋 سجل الأصول'!C266="","",'📋 سجل الأصول'!C266)</f>
        <v/>
      </c>
      <c r="D266" s="26" t="str">
        <f>IF('📋 سجل الأصول'!C266="","",'📋 سجل الأصول'!E266)</f>
        <v/>
      </c>
      <c r="E266" s="39" t="str">
        <f>IF('📋 سجل الأصول'!C266="","",'📋 سجل الأصول'!G266)</f>
        <v/>
      </c>
      <c r="F266" s="33" t="str">
        <f>IF('📋 سجل الأصول'!C266="","",'📋 سجل الأصول'!H266)</f>
        <v/>
      </c>
      <c r="G266" s="33" t="str">
        <f>IF('📋 سجل الأصول'!C266="","",IFERROR(MAX(0,MIN(('📋 سجل الأصول'!H266-IF('📋 سجل الأصول'!I266="",0,'📋 سجل الأصول'!I266)),('📋 سجل الأصول'!H266-IF('📋 سجل الأصول'!I266="",0,'📋 سجل الأصول'!I266))*'📋 سجل الأصول'!J266/365*MAX(0,MIN(EOMONTH(DATE(2026,1,1),0),IF('📋 سجل الأصول'!M266="",DATE(9999,12,31),'📋 سجل الأصول'!M266))-'📋 سجل الأصول'!G266+1))-MIN(('📋 سجل الأصول'!H266-IF('📋 سجل الأصول'!I266="",0,'📋 سجل الأصول'!I266)),('📋 سجل الأصول'!H266-IF('📋 سجل الأصول'!I266="",0,'📋 سجل الأصول'!I266))*'📋 سجل الأصول'!J266/365*MAX(0,MIN(EOMONTH(DATE(2026,1,1),-1),IF('📋 سجل الأصول'!M266="",DATE(9999,12,31),'📋 سجل الأصول'!M266))-'📋 سجل الأصول'!G266+1))),0))</f>
        <v/>
      </c>
      <c r="H266" s="33" t="str">
        <f>IF('📋 سجل الأصول'!C266="","",IFERROR(MAX(0,MIN(('📋 سجل الأصول'!H266-IF('📋 سجل الأصول'!I266="",0,'📋 سجل الأصول'!I266)),('📋 سجل الأصول'!H266-IF('📋 سجل الأصول'!I266="",0,'📋 سجل الأصول'!I266))*'📋 سجل الأصول'!J266/365*MAX(0,MIN(EOMONTH(DATE(2026,2,1),0),IF('📋 سجل الأصول'!M266="",DATE(9999,12,31),'📋 سجل الأصول'!M266))-'📋 سجل الأصول'!G266+1))-MIN(('📋 سجل الأصول'!H266-IF('📋 سجل الأصول'!I266="",0,'📋 سجل الأصول'!I266)),('📋 سجل الأصول'!H266-IF('📋 سجل الأصول'!I266="",0,'📋 سجل الأصول'!I266))*'📋 سجل الأصول'!J266/365*MAX(0,MIN(EOMONTH(DATE(2026,2,1),-1),IF('📋 سجل الأصول'!M266="",DATE(9999,12,31),'📋 سجل الأصول'!M266))-'📋 سجل الأصول'!G266+1))),0))</f>
        <v/>
      </c>
      <c r="I266" s="33" t="str">
        <f>IF('📋 سجل الأصول'!C266="","",IFERROR(MAX(0,MIN(('📋 سجل الأصول'!H266-IF('📋 سجل الأصول'!I266="",0,'📋 سجل الأصول'!I266)),('📋 سجل الأصول'!H266-IF('📋 سجل الأصول'!I266="",0,'📋 سجل الأصول'!I266))*'📋 سجل الأصول'!J266/365*MAX(0,MIN(EOMONTH(DATE(2026,3,1),0),IF('📋 سجل الأصول'!M266="",DATE(9999,12,31),'📋 سجل الأصول'!M266))-'📋 سجل الأصول'!G266+1))-MIN(('📋 سجل الأصول'!H266-IF('📋 سجل الأصول'!I266="",0,'📋 سجل الأصول'!I266)),('📋 سجل الأصول'!H266-IF('📋 سجل الأصول'!I266="",0,'📋 سجل الأصول'!I266))*'📋 سجل الأصول'!J266/365*MAX(0,MIN(EOMONTH(DATE(2026,3,1),-1),IF('📋 سجل الأصول'!M266="",DATE(9999,12,31),'📋 سجل الأصول'!M266))-'📋 سجل الأصول'!G266+1))),0))</f>
        <v/>
      </c>
      <c r="J266" s="33" t="str">
        <f>IF('📋 سجل الأصول'!C266="","",IFERROR(MAX(0,MIN(('📋 سجل الأصول'!H266-IF('📋 سجل الأصول'!I266="",0,'📋 سجل الأصول'!I266)),('📋 سجل الأصول'!H266-IF('📋 سجل الأصول'!I266="",0,'📋 سجل الأصول'!I266))*'📋 سجل الأصول'!J266/365*MAX(0,MIN(EOMONTH(DATE(2026,4,1),0),IF('📋 سجل الأصول'!M266="",DATE(9999,12,31),'📋 سجل الأصول'!M266))-'📋 سجل الأصول'!G266+1))-MIN(('📋 سجل الأصول'!H266-IF('📋 سجل الأصول'!I266="",0,'📋 سجل الأصول'!I266)),('📋 سجل الأصول'!H266-IF('📋 سجل الأصول'!I266="",0,'📋 سجل الأصول'!I266))*'📋 سجل الأصول'!J266/365*MAX(0,MIN(EOMONTH(DATE(2026,4,1),-1),IF('📋 سجل الأصول'!M266="",DATE(9999,12,31),'📋 سجل الأصول'!M266))-'📋 سجل الأصول'!G266+1))),0))</f>
        <v/>
      </c>
      <c r="K266" s="33" t="str">
        <f>IF('📋 سجل الأصول'!C266="","",IFERROR(MAX(0,MIN(('📋 سجل الأصول'!H266-IF('📋 سجل الأصول'!I266="",0,'📋 سجل الأصول'!I266)),('📋 سجل الأصول'!H266-IF('📋 سجل الأصول'!I266="",0,'📋 سجل الأصول'!I266))*'📋 سجل الأصول'!J266/365*MAX(0,MIN(EOMONTH(DATE(2026,5,1),0),IF('📋 سجل الأصول'!M266="",DATE(9999,12,31),'📋 سجل الأصول'!M266))-'📋 سجل الأصول'!G266+1))-MIN(('📋 سجل الأصول'!H266-IF('📋 سجل الأصول'!I266="",0,'📋 سجل الأصول'!I266)),('📋 سجل الأصول'!H266-IF('📋 سجل الأصول'!I266="",0,'📋 سجل الأصول'!I266))*'📋 سجل الأصول'!J266/365*MAX(0,MIN(EOMONTH(DATE(2026,5,1),-1),IF('📋 سجل الأصول'!M266="",DATE(9999,12,31),'📋 سجل الأصول'!M266))-'📋 سجل الأصول'!G266+1))),0))</f>
        <v/>
      </c>
      <c r="L266" s="33" t="str">
        <f>IF('📋 سجل الأصول'!C266="","",IFERROR(MAX(0,MIN(('📋 سجل الأصول'!H266-IF('📋 سجل الأصول'!I266="",0,'📋 سجل الأصول'!I266)),('📋 سجل الأصول'!H266-IF('📋 سجل الأصول'!I266="",0,'📋 سجل الأصول'!I266))*'📋 سجل الأصول'!J266/365*MAX(0,MIN(EOMONTH(DATE(2026,6,1),0),IF('📋 سجل الأصول'!M266="",DATE(9999,12,31),'📋 سجل الأصول'!M266))-'📋 سجل الأصول'!G266+1))-MIN(('📋 سجل الأصول'!H266-IF('📋 سجل الأصول'!I266="",0,'📋 سجل الأصول'!I266)),('📋 سجل الأصول'!H266-IF('📋 سجل الأصول'!I266="",0,'📋 سجل الأصول'!I266))*'📋 سجل الأصول'!J266/365*MAX(0,MIN(EOMONTH(DATE(2026,6,1),-1),IF('📋 سجل الأصول'!M266="",DATE(9999,12,31),'📋 سجل الأصول'!M266))-'📋 سجل الأصول'!G266+1))),0))</f>
        <v/>
      </c>
      <c r="M266" s="33" t="str">
        <f>IF('📋 سجل الأصول'!C266="","",IFERROR(MAX(0,MIN(('📋 سجل الأصول'!H266-IF('📋 سجل الأصول'!I266="",0,'📋 سجل الأصول'!I266)),('📋 سجل الأصول'!H266-IF('📋 سجل الأصول'!I266="",0,'📋 سجل الأصول'!I266))*'📋 سجل الأصول'!J266/365*MAX(0,MIN(EOMONTH(DATE(2026,7,1),0),IF('📋 سجل الأصول'!M266="",DATE(9999,12,31),'📋 سجل الأصول'!M266))-'📋 سجل الأصول'!G266+1))-MIN(('📋 سجل الأصول'!H266-IF('📋 سجل الأصول'!I266="",0,'📋 سجل الأصول'!I266)),('📋 سجل الأصول'!H266-IF('📋 سجل الأصول'!I266="",0,'📋 سجل الأصول'!I266))*'📋 سجل الأصول'!J266/365*MAX(0,MIN(EOMONTH(DATE(2026,7,1),-1),IF('📋 سجل الأصول'!M266="",DATE(9999,12,31),'📋 سجل الأصول'!M266))-'📋 سجل الأصول'!G266+1))),0))</f>
        <v/>
      </c>
      <c r="N266" s="33" t="str">
        <f>IF('📋 سجل الأصول'!C266="","",IFERROR(MAX(0,MIN(('📋 سجل الأصول'!H266-IF('📋 سجل الأصول'!I266="",0,'📋 سجل الأصول'!I266)),('📋 سجل الأصول'!H266-IF('📋 سجل الأصول'!I266="",0,'📋 سجل الأصول'!I266))*'📋 سجل الأصول'!J266/365*MAX(0,MIN(EOMONTH(DATE(2026,8,1),0),IF('📋 سجل الأصول'!M266="",DATE(9999,12,31),'📋 سجل الأصول'!M266))-'📋 سجل الأصول'!G266+1))-MIN(('📋 سجل الأصول'!H266-IF('📋 سجل الأصول'!I266="",0,'📋 سجل الأصول'!I266)),('📋 سجل الأصول'!H266-IF('📋 سجل الأصول'!I266="",0,'📋 سجل الأصول'!I266))*'📋 سجل الأصول'!J266/365*MAX(0,MIN(EOMONTH(DATE(2026,8,1),-1),IF('📋 سجل الأصول'!M266="",DATE(9999,12,31),'📋 سجل الأصول'!M266))-'📋 سجل الأصول'!G266+1))),0))</f>
        <v/>
      </c>
      <c r="O266" s="33" t="str">
        <f>IF('📋 سجل الأصول'!C266="","",IFERROR(MAX(0,MIN(('📋 سجل الأصول'!H266-IF('📋 سجل الأصول'!I266="",0,'📋 سجل الأصول'!I266)),('📋 سجل الأصول'!H266-IF('📋 سجل الأصول'!I266="",0,'📋 سجل الأصول'!I266))*'📋 سجل الأصول'!J266/365*MAX(0,MIN(EOMONTH(DATE(2026,9,1),0),IF('📋 سجل الأصول'!M266="",DATE(9999,12,31),'📋 سجل الأصول'!M266))-'📋 سجل الأصول'!G266+1))-MIN(('📋 سجل الأصول'!H266-IF('📋 سجل الأصول'!I266="",0,'📋 سجل الأصول'!I266)),('📋 سجل الأصول'!H266-IF('📋 سجل الأصول'!I266="",0,'📋 سجل الأصول'!I266))*'📋 سجل الأصول'!J266/365*MAX(0,MIN(EOMONTH(DATE(2026,9,1),-1),IF('📋 سجل الأصول'!M266="",DATE(9999,12,31),'📋 سجل الأصول'!M266))-'📋 سجل الأصول'!G266+1))),0))</f>
        <v/>
      </c>
      <c r="P266" s="33" t="str">
        <f>IF('📋 سجل الأصول'!C266="","",IFERROR(MAX(0,MIN(('📋 سجل الأصول'!H266-IF('📋 سجل الأصول'!I266="",0,'📋 سجل الأصول'!I266)),('📋 سجل الأصول'!H266-IF('📋 سجل الأصول'!I266="",0,'📋 سجل الأصول'!I266))*'📋 سجل الأصول'!J266/365*MAX(0,MIN(EOMONTH(DATE(2026,10,1),0),IF('📋 سجل الأصول'!M266="",DATE(9999,12,31),'📋 سجل الأصول'!M266))-'📋 سجل الأصول'!G266+1))-MIN(('📋 سجل الأصول'!H266-IF('📋 سجل الأصول'!I266="",0,'📋 سجل الأصول'!I266)),('📋 سجل الأصول'!H266-IF('📋 سجل الأصول'!I266="",0,'📋 سجل الأصول'!I266))*'📋 سجل الأصول'!J266/365*MAX(0,MIN(EOMONTH(DATE(2026,10,1),-1),IF('📋 سجل الأصول'!M266="",DATE(9999,12,31),'📋 سجل الأصول'!M266))-'📋 سجل الأصول'!G266+1))),0))</f>
        <v/>
      </c>
      <c r="Q266" s="33" t="str">
        <f>IF('📋 سجل الأصول'!C266="","",IFERROR(MAX(0,MIN(('📋 سجل الأصول'!H266-IF('📋 سجل الأصول'!I266="",0,'📋 سجل الأصول'!I266)),('📋 سجل الأصول'!H266-IF('📋 سجل الأصول'!I266="",0,'📋 سجل الأصول'!I266))*'📋 سجل الأصول'!J266/365*MAX(0,MIN(EOMONTH(DATE(2026,11,1),0),IF('📋 سجل الأصول'!M266="",DATE(9999,12,31),'📋 سجل الأصول'!M266))-'📋 سجل الأصول'!G266+1))-MIN(('📋 سجل الأصول'!H266-IF('📋 سجل الأصول'!I266="",0,'📋 سجل الأصول'!I266)),('📋 سجل الأصول'!H266-IF('📋 سجل الأصول'!I266="",0,'📋 سجل الأصول'!I266))*'📋 سجل الأصول'!J266/365*MAX(0,MIN(EOMONTH(DATE(2026,11,1),-1),IF('📋 سجل الأصول'!M266="",DATE(9999,12,31),'📋 سجل الأصول'!M266))-'📋 سجل الأصول'!G266+1))),0))</f>
        <v/>
      </c>
      <c r="R266" s="33" t="str">
        <f>IF('📋 سجل الأصول'!C266="","",IFERROR(MAX(0,MIN(('📋 سجل الأصول'!H266-IF('📋 سجل الأصول'!I266="",0,'📋 سجل الأصول'!I266)),('📋 سجل الأصول'!H266-IF('📋 سجل الأصول'!I266="",0,'📋 سجل الأصول'!I266))*'📋 سجل الأصول'!J266/365*MAX(0,MIN(EOMONTH(DATE(2026,12,1),0),IF('📋 سجل الأصول'!M266="",DATE(9999,12,31),'📋 سجل الأصول'!M266))-'📋 سجل الأصول'!G266+1))-MIN(('📋 سجل الأصول'!H266-IF('📋 سجل الأصول'!I266="",0,'📋 سجل الأصول'!I266)),('📋 سجل الأصول'!H266-IF('📋 سجل الأصول'!I266="",0,'📋 سجل الأصول'!I266))*'📋 سجل الأصول'!J266/365*MAX(0,MIN(EOMONTH(DATE(2026,12,1),-1),IF('📋 سجل الأصول'!M266="",DATE(9999,12,31),'📋 سجل الأصول'!M266))-'📋 سجل الأصول'!G266+1))),0))</f>
        <v/>
      </c>
    </row>
    <row r="267" spans="1:18" ht="24.75" customHeight="1" x14ac:dyDescent="0.25">
      <c r="A267" s="18" t="str">
        <f>IF('📋 سجل الأصول'!C267="","",'📋 سجل الأصول'!A267)</f>
        <v/>
      </c>
      <c r="B267" s="18" t="str">
        <f>IF('📋 سجل الأصول'!C267="","",'📋 سجل الأصول'!B267)</f>
        <v/>
      </c>
      <c r="C267" s="36" t="str">
        <f>IF('📋 سجل الأصول'!C267="","",'📋 سجل الأصول'!C267)</f>
        <v/>
      </c>
      <c r="D267" s="18" t="str">
        <f>IF('📋 سجل الأصول'!C267="","",'📋 سجل الأصول'!E267)</f>
        <v/>
      </c>
      <c r="E267" s="37" t="str">
        <f>IF('📋 سجل الأصول'!C267="","",'📋 سجل الأصول'!G267)</f>
        <v/>
      </c>
      <c r="F267" s="25" t="str">
        <f>IF('📋 سجل الأصول'!C267="","",'📋 سجل الأصول'!H267)</f>
        <v/>
      </c>
      <c r="G267" s="25" t="str">
        <f>IF('📋 سجل الأصول'!C267="","",IFERROR(MAX(0,MIN(('📋 سجل الأصول'!H267-IF('📋 سجل الأصول'!I267="",0,'📋 سجل الأصول'!I267)),('📋 سجل الأصول'!H267-IF('📋 سجل الأصول'!I267="",0,'📋 سجل الأصول'!I267))*'📋 سجل الأصول'!J267/365*MAX(0,MIN(EOMONTH(DATE(2026,1,1),0),IF('📋 سجل الأصول'!M267="",DATE(9999,12,31),'📋 سجل الأصول'!M267))-'📋 سجل الأصول'!G267+1))-MIN(('📋 سجل الأصول'!H267-IF('📋 سجل الأصول'!I267="",0,'📋 سجل الأصول'!I267)),('📋 سجل الأصول'!H267-IF('📋 سجل الأصول'!I267="",0,'📋 سجل الأصول'!I267))*'📋 سجل الأصول'!J267/365*MAX(0,MIN(EOMONTH(DATE(2026,1,1),-1),IF('📋 سجل الأصول'!M267="",DATE(9999,12,31),'📋 سجل الأصول'!M267))-'📋 سجل الأصول'!G267+1))),0))</f>
        <v/>
      </c>
      <c r="H267" s="25" t="str">
        <f>IF('📋 سجل الأصول'!C267="","",IFERROR(MAX(0,MIN(('📋 سجل الأصول'!H267-IF('📋 سجل الأصول'!I267="",0,'📋 سجل الأصول'!I267)),('📋 سجل الأصول'!H267-IF('📋 سجل الأصول'!I267="",0,'📋 سجل الأصول'!I267))*'📋 سجل الأصول'!J267/365*MAX(0,MIN(EOMONTH(DATE(2026,2,1),0),IF('📋 سجل الأصول'!M267="",DATE(9999,12,31),'📋 سجل الأصول'!M267))-'📋 سجل الأصول'!G267+1))-MIN(('📋 سجل الأصول'!H267-IF('📋 سجل الأصول'!I267="",0,'📋 سجل الأصول'!I267)),('📋 سجل الأصول'!H267-IF('📋 سجل الأصول'!I267="",0,'📋 سجل الأصول'!I267))*'📋 سجل الأصول'!J267/365*MAX(0,MIN(EOMONTH(DATE(2026,2,1),-1),IF('📋 سجل الأصول'!M267="",DATE(9999,12,31),'📋 سجل الأصول'!M267))-'📋 سجل الأصول'!G267+1))),0))</f>
        <v/>
      </c>
      <c r="I267" s="25" t="str">
        <f>IF('📋 سجل الأصول'!C267="","",IFERROR(MAX(0,MIN(('📋 سجل الأصول'!H267-IF('📋 سجل الأصول'!I267="",0,'📋 سجل الأصول'!I267)),('📋 سجل الأصول'!H267-IF('📋 سجل الأصول'!I267="",0,'📋 سجل الأصول'!I267))*'📋 سجل الأصول'!J267/365*MAX(0,MIN(EOMONTH(DATE(2026,3,1),0),IF('📋 سجل الأصول'!M267="",DATE(9999,12,31),'📋 سجل الأصول'!M267))-'📋 سجل الأصول'!G267+1))-MIN(('📋 سجل الأصول'!H267-IF('📋 سجل الأصول'!I267="",0,'📋 سجل الأصول'!I267)),('📋 سجل الأصول'!H267-IF('📋 سجل الأصول'!I267="",0,'📋 سجل الأصول'!I267))*'📋 سجل الأصول'!J267/365*MAX(0,MIN(EOMONTH(DATE(2026,3,1),-1),IF('📋 سجل الأصول'!M267="",DATE(9999,12,31),'📋 سجل الأصول'!M267))-'📋 سجل الأصول'!G267+1))),0))</f>
        <v/>
      </c>
      <c r="J267" s="25" t="str">
        <f>IF('📋 سجل الأصول'!C267="","",IFERROR(MAX(0,MIN(('📋 سجل الأصول'!H267-IF('📋 سجل الأصول'!I267="",0,'📋 سجل الأصول'!I267)),('📋 سجل الأصول'!H267-IF('📋 سجل الأصول'!I267="",0,'📋 سجل الأصول'!I267))*'📋 سجل الأصول'!J267/365*MAX(0,MIN(EOMONTH(DATE(2026,4,1),0),IF('📋 سجل الأصول'!M267="",DATE(9999,12,31),'📋 سجل الأصول'!M267))-'📋 سجل الأصول'!G267+1))-MIN(('📋 سجل الأصول'!H267-IF('📋 سجل الأصول'!I267="",0,'📋 سجل الأصول'!I267)),('📋 سجل الأصول'!H267-IF('📋 سجل الأصول'!I267="",0,'📋 سجل الأصول'!I267))*'📋 سجل الأصول'!J267/365*MAX(0,MIN(EOMONTH(DATE(2026,4,1),-1),IF('📋 سجل الأصول'!M267="",DATE(9999,12,31),'📋 سجل الأصول'!M267))-'📋 سجل الأصول'!G267+1))),0))</f>
        <v/>
      </c>
      <c r="K267" s="25" t="str">
        <f>IF('📋 سجل الأصول'!C267="","",IFERROR(MAX(0,MIN(('📋 سجل الأصول'!H267-IF('📋 سجل الأصول'!I267="",0,'📋 سجل الأصول'!I267)),('📋 سجل الأصول'!H267-IF('📋 سجل الأصول'!I267="",0,'📋 سجل الأصول'!I267))*'📋 سجل الأصول'!J267/365*MAX(0,MIN(EOMONTH(DATE(2026,5,1),0),IF('📋 سجل الأصول'!M267="",DATE(9999,12,31),'📋 سجل الأصول'!M267))-'📋 سجل الأصول'!G267+1))-MIN(('📋 سجل الأصول'!H267-IF('📋 سجل الأصول'!I267="",0,'📋 سجل الأصول'!I267)),('📋 سجل الأصول'!H267-IF('📋 سجل الأصول'!I267="",0,'📋 سجل الأصول'!I267))*'📋 سجل الأصول'!J267/365*MAX(0,MIN(EOMONTH(DATE(2026,5,1),-1),IF('📋 سجل الأصول'!M267="",DATE(9999,12,31),'📋 سجل الأصول'!M267))-'📋 سجل الأصول'!G267+1))),0))</f>
        <v/>
      </c>
      <c r="L267" s="25" t="str">
        <f>IF('📋 سجل الأصول'!C267="","",IFERROR(MAX(0,MIN(('📋 سجل الأصول'!H267-IF('📋 سجل الأصول'!I267="",0,'📋 سجل الأصول'!I267)),('📋 سجل الأصول'!H267-IF('📋 سجل الأصول'!I267="",0,'📋 سجل الأصول'!I267))*'📋 سجل الأصول'!J267/365*MAX(0,MIN(EOMONTH(DATE(2026,6,1),0),IF('📋 سجل الأصول'!M267="",DATE(9999,12,31),'📋 سجل الأصول'!M267))-'📋 سجل الأصول'!G267+1))-MIN(('📋 سجل الأصول'!H267-IF('📋 سجل الأصول'!I267="",0,'📋 سجل الأصول'!I267)),('📋 سجل الأصول'!H267-IF('📋 سجل الأصول'!I267="",0,'📋 سجل الأصول'!I267))*'📋 سجل الأصول'!J267/365*MAX(0,MIN(EOMONTH(DATE(2026,6,1),-1),IF('📋 سجل الأصول'!M267="",DATE(9999,12,31),'📋 سجل الأصول'!M267))-'📋 سجل الأصول'!G267+1))),0))</f>
        <v/>
      </c>
      <c r="M267" s="25" t="str">
        <f>IF('📋 سجل الأصول'!C267="","",IFERROR(MAX(0,MIN(('📋 سجل الأصول'!H267-IF('📋 سجل الأصول'!I267="",0,'📋 سجل الأصول'!I267)),('📋 سجل الأصول'!H267-IF('📋 سجل الأصول'!I267="",0,'📋 سجل الأصول'!I267))*'📋 سجل الأصول'!J267/365*MAX(0,MIN(EOMONTH(DATE(2026,7,1),0),IF('📋 سجل الأصول'!M267="",DATE(9999,12,31),'📋 سجل الأصول'!M267))-'📋 سجل الأصول'!G267+1))-MIN(('📋 سجل الأصول'!H267-IF('📋 سجل الأصول'!I267="",0,'📋 سجل الأصول'!I267)),('📋 سجل الأصول'!H267-IF('📋 سجل الأصول'!I267="",0,'📋 سجل الأصول'!I267))*'📋 سجل الأصول'!J267/365*MAX(0,MIN(EOMONTH(DATE(2026,7,1),-1),IF('📋 سجل الأصول'!M267="",DATE(9999,12,31),'📋 سجل الأصول'!M267))-'📋 سجل الأصول'!G267+1))),0))</f>
        <v/>
      </c>
      <c r="N267" s="25" t="str">
        <f>IF('📋 سجل الأصول'!C267="","",IFERROR(MAX(0,MIN(('📋 سجل الأصول'!H267-IF('📋 سجل الأصول'!I267="",0,'📋 سجل الأصول'!I267)),('📋 سجل الأصول'!H267-IF('📋 سجل الأصول'!I267="",0,'📋 سجل الأصول'!I267))*'📋 سجل الأصول'!J267/365*MAX(0,MIN(EOMONTH(DATE(2026,8,1),0),IF('📋 سجل الأصول'!M267="",DATE(9999,12,31),'📋 سجل الأصول'!M267))-'📋 سجل الأصول'!G267+1))-MIN(('📋 سجل الأصول'!H267-IF('📋 سجل الأصول'!I267="",0,'📋 سجل الأصول'!I267)),('📋 سجل الأصول'!H267-IF('📋 سجل الأصول'!I267="",0,'📋 سجل الأصول'!I267))*'📋 سجل الأصول'!J267/365*MAX(0,MIN(EOMONTH(DATE(2026,8,1),-1),IF('📋 سجل الأصول'!M267="",DATE(9999,12,31),'📋 سجل الأصول'!M267))-'📋 سجل الأصول'!G267+1))),0))</f>
        <v/>
      </c>
      <c r="O267" s="25" t="str">
        <f>IF('📋 سجل الأصول'!C267="","",IFERROR(MAX(0,MIN(('📋 سجل الأصول'!H267-IF('📋 سجل الأصول'!I267="",0,'📋 سجل الأصول'!I267)),('📋 سجل الأصول'!H267-IF('📋 سجل الأصول'!I267="",0,'📋 سجل الأصول'!I267))*'📋 سجل الأصول'!J267/365*MAX(0,MIN(EOMONTH(DATE(2026,9,1),0),IF('📋 سجل الأصول'!M267="",DATE(9999,12,31),'📋 سجل الأصول'!M267))-'📋 سجل الأصول'!G267+1))-MIN(('📋 سجل الأصول'!H267-IF('📋 سجل الأصول'!I267="",0,'📋 سجل الأصول'!I267)),('📋 سجل الأصول'!H267-IF('📋 سجل الأصول'!I267="",0,'📋 سجل الأصول'!I267))*'📋 سجل الأصول'!J267/365*MAX(0,MIN(EOMONTH(DATE(2026,9,1),-1),IF('📋 سجل الأصول'!M267="",DATE(9999,12,31),'📋 سجل الأصول'!M267))-'📋 سجل الأصول'!G267+1))),0))</f>
        <v/>
      </c>
      <c r="P267" s="25" t="str">
        <f>IF('📋 سجل الأصول'!C267="","",IFERROR(MAX(0,MIN(('📋 سجل الأصول'!H267-IF('📋 سجل الأصول'!I267="",0,'📋 سجل الأصول'!I267)),('📋 سجل الأصول'!H267-IF('📋 سجل الأصول'!I267="",0,'📋 سجل الأصول'!I267))*'📋 سجل الأصول'!J267/365*MAX(0,MIN(EOMONTH(DATE(2026,10,1),0),IF('📋 سجل الأصول'!M267="",DATE(9999,12,31),'📋 سجل الأصول'!M267))-'📋 سجل الأصول'!G267+1))-MIN(('📋 سجل الأصول'!H267-IF('📋 سجل الأصول'!I267="",0,'📋 سجل الأصول'!I267)),('📋 سجل الأصول'!H267-IF('📋 سجل الأصول'!I267="",0,'📋 سجل الأصول'!I267))*'📋 سجل الأصول'!J267/365*MAX(0,MIN(EOMONTH(DATE(2026,10,1),-1),IF('📋 سجل الأصول'!M267="",DATE(9999,12,31),'📋 سجل الأصول'!M267))-'📋 سجل الأصول'!G267+1))),0))</f>
        <v/>
      </c>
      <c r="Q267" s="25" t="str">
        <f>IF('📋 سجل الأصول'!C267="","",IFERROR(MAX(0,MIN(('📋 سجل الأصول'!H267-IF('📋 سجل الأصول'!I267="",0,'📋 سجل الأصول'!I267)),('📋 سجل الأصول'!H267-IF('📋 سجل الأصول'!I267="",0,'📋 سجل الأصول'!I267))*'📋 سجل الأصول'!J267/365*MAX(0,MIN(EOMONTH(DATE(2026,11,1),0),IF('📋 سجل الأصول'!M267="",DATE(9999,12,31),'📋 سجل الأصول'!M267))-'📋 سجل الأصول'!G267+1))-MIN(('📋 سجل الأصول'!H267-IF('📋 سجل الأصول'!I267="",0,'📋 سجل الأصول'!I267)),('📋 سجل الأصول'!H267-IF('📋 سجل الأصول'!I267="",0,'📋 سجل الأصول'!I267))*'📋 سجل الأصول'!J267/365*MAX(0,MIN(EOMONTH(DATE(2026,11,1),-1),IF('📋 سجل الأصول'!M267="",DATE(9999,12,31),'📋 سجل الأصول'!M267))-'📋 سجل الأصول'!G267+1))),0))</f>
        <v/>
      </c>
      <c r="R267" s="25" t="str">
        <f>IF('📋 سجل الأصول'!C267="","",IFERROR(MAX(0,MIN(('📋 سجل الأصول'!H267-IF('📋 سجل الأصول'!I267="",0,'📋 سجل الأصول'!I267)),('📋 سجل الأصول'!H267-IF('📋 سجل الأصول'!I267="",0,'📋 سجل الأصول'!I267))*'📋 سجل الأصول'!J267/365*MAX(0,MIN(EOMONTH(DATE(2026,12,1),0),IF('📋 سجل الأصول'!M267="",DATE(9999,12,31),'📋 سجل الأصول'!M267))-'📋 سجل الأصول'!G267+1))-MIN(('📋 سجل الأصول'!H267-IF('📋 سجل الأصول'!I267="",0,'📋 سجل الأصول'!I267)),('📋 سجل الأصول'!H267-IF('📋 سجل الأصول'!I267="",0,'📋 سجل الأصول'!I267))*'📋 سجل الأصول'!J267/365*MAX(0,MIN(EOMONTH(DATE(2026,12,1),-1),IF('📋 سجل الأصول'!M267="",DATE(9999,12,31),'📋 سجل الأصول'!M267))-'📋 سجل الأصول'!G267+1))),0))</f>
        <v/>
      </c>
    </row>
    <row r="268" spans="1:18" ht="24.75" customHeight="1" x14ac:dyDescent="0.25">
      <c r="A268" s="26" t="str">
        <f>IF('📋 سجل الأصول'!C268="","",'📋 سجل الأصول'!A268)</f>
        <v/>
      </c>
      <c r="B268" s="26" t="str">
        <f>IF('📋 سجل الأصول'!C268="","",'📋 سجل الأصول'!B268)</f>
        <v/>
      </c>
      <c r="C268" s="38" t="str">
        <f>IF('📋 سجل الأصول'!C268="","",'📋 سجل الأصول'!C268)</f>
        <v/>
      </c>
      <c r="D268" s="26" t="str">
        <f>IF('📋 سجل الأصول'!C268="","",'📋 سجل الأصول'!E268)</f>
        <v/>
      </c>
      <c r="E268" s="39" t="str">
        <f>IF('📋 سجل الأصول'!C268="","",'📋 سجل الأصول'!G268)</f>
        <v/>
      </c>
      <c r="F268" s="33" t="str">
        <f>IF('📋 سجل الأصول'!C268="","",'📋 سجل الأصول'!H268)</f>
        <v/>
      </c>
      <c r="G268" s="33" t="str">
        <f>IF('📋 سجل الأصول'!C268="","",IFERROR(MAX(0,MIN(('📋 سجل الأصول'!H268-IF('📋 سجل الأصول'!I268="",0,'📋 سجل الأصول'!I268)),('📋 سجل الأصول'!H268-IF('📋 سجل الأصول'!I268="",0,'📋 سجل الأصول'!I268))*'📋 سجل الأصول'!J268/365*MAX(0,MIN(EOMONTH(DATE(2026,1,1),0),IF('📋 سجل الأصول'!M268="",DATE(9999,12,31),'📋 سجل الأصول'!M268))-'📋 سجل الأصول'!G268+1))-MIN(('📋 سجل الأصول'!H268-IF('📋 سجل الأصول'!I268="",0,'📋 سجل الأصول'!I268)),('📋 سجل الأصول'!H268-IF('📋 سجل الأصول'!I268="",0,'📋 سجل الأصول'!I268))*'📋 سجل الأصول'!J268/365*MAX(0,MIN(EOMONTH(DATE(2026,1,1),-1),IF('📋 سجل الأصول'!M268="",DATE(9999,12,31),'📋 سجل الأصول'!M268))-'📋 سجل الأصول'!G268+1))),0))</f>
        <v/>
      </c>
      <c r="H268" s="33" t="str">
        <f>IF('📋 سجل الأصول'!C268="","",IFERROR(MAX(0,MIN(('📋 سجل الأصول'!H268-IF('📋 سجل الأصول'!I268="",0,'📋 سجل الأصول'!I268)),('📋 سجل الأصول'!H268-IF('📋 سجل الأصول'!I268="",0,'📋 سجل الأصول'!I268))*'📋 سجل الأصول'!J268/365*MAX(0,MIN(EOMONTH(DATE(2026,2,1),0),IF('📋 سجل الأصول'!M268="",DATE(9999,12,31),'📋 سجل الأصول'!M268))-'📋 سجل الأصول'!G268+1))-MIN(('📋 سجل الأصول'!H268-IF('📋 سجل الأصول'!I268="",0,'📋 سجل الأصول'!I268)),('📋 سجل الأصول'!H268-IF('📋 سجل الأصول'!I268="",0,'📋 سجل الأصول'!I268))*'📋 سجل الأصول'!J268/365*MAX(0,MIN(EOMONTH(DATE(2026,2,1),-1),IF('📋 سجل الأصول'!M268="",DATE(9999,12,31),'📋 سجل الأصول'!M268))-'📋 سجل الأصول'!G268+1))),0))</f>
        <v/>
      </c>
      <c r="I268" s="33" t="str">
        <f>IF('📋 سجل الأصول'!C268="","",IFERROR(MAX(0,MIN(('📋 سجل الأصول'!H268-IF('📋 سجل الأصول'!I268="",0,'📋 سجل الأصول'!I268)),('📋 سجل الأصول'!H268-IF('📋 سجل الأصول'!I268="",0,'📋 سجل الأصول'!I268))*'📋 سجل الأصول'!J268/365*MAX(0,MIN(EOMONTH(DATE(2026,3,1),0),IF('📋 سجل الأصول'!M268="",DATE(9999,12,31),'📋 سجل الأصول'!M268))-'📋 سجل الأصول'!G268+1))-MIN(('📋 سجل الأصول'!H268-IF('📋 سجل الأصول'!I268="",0,'📋 سجل الأصول'!I268)),('📋 سجل الأصول'!H268-IF('📋 سجل الأصول'!I268="",0,'📋 سجل الأصول'!I268))*'📋 سجل الأصول'!J268/365*MAX(0,MIN(EOMONTH(DATE(2026,3,1),-1),IF('📋 سجل الأصول'!M268="",DATE(9999,12,31),'📋 سجل الأصول'!M268))-'📋 سجل الأصول'!G268+1))),0))</f>
        <v/>
      </c>
      <c r="J268" s="33" t="str">
        <f>IF('📋 سجل الأصول'!C268="","",IFERROR(MAX(0,MIN(('📋 سجل الأصول'!H268-IF('📋 سجل الأصول'!I268="",0,'📋 سجل الأصول'!I268)),('📋 سجل الأصول'!H268-IF('📋 سجل الأصول'!I268="",0,'📋 سجل الأصول'!I268))*'📋 سجل الأصول'!J268/365*MAX(0,MIN(EOMONTH(DATE(2026,4,1),0),IF('📋 سجل الأصول'!M268="",DATE(9999,12,31),'📋 سجل الأصول'!M268))-'📋 سجل الأصول'!G268+1))-MIN(('📋 سجل الأصول'!H268-IF('📋 سجل الأصول'!I268="",0,'📋 سجل الأصول'!I268)),('📋 سجل الأصول'!H268-IF('📋 سجل الأصول'!I268="",0,'📋 سجل الأصول'!I268))*'📋 سجل الأصول'!J268/365*MAX(0,MIN(EOMONTH(DATE(2026,4,1),-1),IF('📋 سجل الأصول'!M268="",DATE(9999,12,31),'📋 سجل الأصول'!M268))-'📋 سجل الأصول'!G268+1))),0))</f>
        <v/>
      </c>
      <c r="K268" s="33" t="str">
        <f>IF('📋 سجل الأصول'!C268="","",IFERROR(MAX(0,MIN(('📋 سجل الأصول'!H268-IF('📋 سجل الأصول'!I268="",0,'📋 سجل الأصول'!I268)),('📋 سجل الأصول'!H268-IF('📋 سجل الأصول'!I268="",0,'📋 سجل الأصول'!I268))*'📋 سجل الأصول'!J268/365*MAX(0,MIN(EOMONTH(DATE(2026,5,1),0),IF('📋 سجل الأصول'!M268="",DATE(9999,12,31),'📋 سجل الأصول'!M268))-'📋 سجل الأصول'!G268+1))-MIN(('📋 سجل الأصول'!H268-IF('📋 سجل الأصول'!I268="",0,'📋 سجل الأصول'!I268)),('📋 سجل الأصول'!H268-IF('📋 سجل الأصول'!I268="",0,'📋 سجل الأصول'!I268))*'📋 سجل الأصول'!J268/365*MAX(0,MIN(EOMONTH(DATE(2026,5,1),-1),IF('📋 سجل الأصول'!M268="",DATE(9999,12,31),'📋 سجل الأصول'!M268))-'📋 سجل الأصول'!G268+1))),0))</f>
        <v/>
      </c>
      <c r="L268" s="33" t="str">
        <f>IF('📋 سجل الأصول'!C268="","",IFERROR(MAX(0,MIN(('📋 سجل الأصول'!H268-IF('📋 سجل الأصول'!I268="",0,'📋 سجل الأصول'!I268)),('📋 سجل الأصول'!H268-IF('📋 سجل الأصول'!I268="",0,'📋 سجل الأصول'!I268))*'📋 سجل الأصول'!J268/365*MAX(0,MIN(EOMONTH(DATE(2026,6,1),0),IF('📋 سجل الأصول'!M268="",DATE(9999,12,31),'📋 سجل الأصول'!M268))-'📋 سجل الأصول'!G268+1))-MIN(('📋 سجل الأصول'!H268-IF('📋 سجل الأصول'!I268="",0,'📋 سجل الأصول'!I268)),('📋 سجل الأصول'!H268-IF('📋 سجل الأصول'!I268="",0,'📋 سجل الأصول'!I268))*'📋 سجل الأصول'!J268/365*MAX(0,MIN(EOMONTH(DATE(2026,6,1),-1),IF('📋 سجل الأصول'!M268="",DATE(9999,12,31),'📋 سجل الأصول'!M268))-'📋 سجل الأصول'!G268+1))),0))</f>
        <v/>
      </c>
      <c r="M268" s="33" t="str">
        <f>IF('📋 سجل الأصول'!C268="","",IFERROR(MAX(0,MIN(('📋 سجل الأصول'!H268-IF('📋 سجل الأصول'!I268="",0,'📋 سجل الأصول'!I268)),('📋 سجل الأصول'!H268-IF('📋 سجل الأصول'!I268="",0,'📋 سجل الأصول'!I268))*'📋 سجل الأصول'!J268/365*MAX(0,MIN(EOMONTH(DATE(2026,7,1),0),IF('📋 سجل الأصول'!M268="",DATE(9999,12,31),'📋 سجل الأصول'!M268))-'📋 سجل الأصول'!G268+1))-MIN(('📋 سجل الأصول'!H268-IF('📋 سجل الأصول'!I268="",0,'📋 سجل الأصول'!I268)),('📋 سجل الأصول'!H268-IF('📋 سجل الأصول'!I268="",0,'📋 سجل الأصول'!I268))*'📋 سجل الأصول'!J268/365*MAX(0,MIN(EOMONTH(DATE(2026,7,1),-1),IF('📋 سجل الأصول'!M268="",DATE(9999,12,31),'📋 سجل الأصول'!M268))-'📋 سجل الأصول'!G268+1))),0))</f>
        <v/>
      </c>
      <c r="N268" s="33" t="str">
        <f>IF('📋 سجل الأصول'!C268="","",IFERROR(MAX(0,MIN(('📋 سجل الأصول'!H268-IF('📋 سجل الأصول'!I268="",0,'📋 سجل الأصول'!I268)),('📋 سجل الأصول'!H268-IF('📋 سجل الأصول'!I268="",0,'📋 سجل الأصول'!I268))*'📋 سجل الأصول'!J268/365*MAX(0,MIN(EOMONTH(DATE(2026,8,1),0),IF('📋 سجل الأصول'!M268="",DATE(9999,12,31),'📋 سجل الأصول'!M268))-'📋 سجل الأصول'!G268+1))-MIN(('📋 سجل الأصول'!H268-IF('📋 سجل الأصول'!I268="",0,'📋 سجل الأصول'!I268)),('📋 سجل الأصول'!H268-IF('📋 سجل الأصول'!I268="",0,'📋 سجل الأصول'!I268))*'📋 سجل الأصول'!J268/365*MAX(0,MIN(EOMONTH(DATE(2026,8,1),-1),IF('📋 سجل الأصول'!M268="",DATE(9999,12,31),'📋 سجل الأصول'!M268))-'📋 سجل الأصول'!G268+1))),0))</f>
        <v/>
      </c>
      <c r="O268" s="33" t="str">
        <f>IF('📋 سجل الأصول'!C268="","",IFERROR(MAX(0,MIN(('📋 سجل الأصول'!H268-IF('📋 سجل الأصول'!I268="",0,'📋 سجل الأصول'!I268)),('📋 سجل الأصول'!H268-IF('📋 سجل الأصول'!I268="",0,'📋 سجل الأصول'!I268))*'📋 سجل الأصول'!J268/365*MAX(0,MIN(EOMONTH(DATE(2026,9,1),0),IF('📋 سجل الأصول'!M268="",DATE(9999,12,31),'📋 سجل الأصول'!M268))-'📋 سجل الأصول'!G268+1))-MIN(('📋 سجل الأصول'!H268-IF('📋 سجل الأصول'!I268="",0,'📋 سجل الأصول'!I268)),('📋 سجل الأصول'!H268-IF('📋 سجل الأصول'!I268="",0,'📋 سجل الأصول'!I268))*'📋 سجل الأصول'!J268/365*MAX(0,MIN(EOMONTH(DATE(2026,9,1),-1),IF('📋 سجل الأصول'!M268="",DATE(9999,12,31),'📋 سجل الأصول'!M268))-'📋 سجل الأصول'!G268+1))),0))</f>
        <v/>
      </c>
      <c r="P268" s="33" t="str">
        <f>IF('📋 سجل الأصول'!C268="","",IFERROR(MAX(0,MIN(('📋 سجل الأصول'!H268-IF('📋 سجل الأصول'!I268="",0,'📋 سجل الأصول'!I268)),('📋 سجل الأصول'!H268-IF('📋 سجل الأصول'!I268="",0,'📋 سجل الأصول'!I268))*'📋 سجل الأصول'!J268/365*MAX(0,MIN(EOMONTH(DATE(2026,10,1),0),IF('📋 سجل الأصول'!M268="",DATE(9999,12,31),'📋 سجل الأصول'!M268))-'📋 سجل الأصول'!G268+1))-MIN(('📋 سجل الأصول'!H268-IF('📋 سجل الأصول'!I268="",0,'📋 سجل الأصول'!I268)),('📋 سجل الأصول'!H268-IF('📋 سجل الأصول'!I268="",0,'📋 سجل الأصول'!I268))*'📋 سجل الأصول'!J268/365*MAX(0,MIN(EOMONTH(DATE(2026,10,1),-1),IF('📋 سجل الأصول'!M268="",DATE(9999,12,31),'📋 سجل الأصول'!M268))-'📋 سجل الأصول'!G268+1))),0))</f>
        <v/>
      </c>
      <c r="Q268" s="33" t="str">
        <f>IF('📋 سجل الأصول'!C268="","",IFERROR(MAX(0,MIN(('📋 سجل الأصول'!H268-IF('📋 سجل الأصول'!I268="",0,'📋 سجل الأصول'!I268)),('📋 سجل الأصول'!H268-IF('📋 سجل الأصول'!I268="",0,'📋 سجل الأصول'!I268))*'📋 سجل الأصول'!J268/365*MAX(0,MIN(EOMONTH(DATE(2026,11,1),0),IF('📋 سجل الأصول'!M268="",DATE(9999,12,31),'📋 سجل الأصول'!M268))-'📋 سجل الأصول'!G268+1))-MIN(('📋 سجل الأصول'!H268-IF('📋 سجل الأصول'!I268="",0,'📋 سجل الأصول'!I268)),('📋 سجل الأصول'!H268-IF('📋 سجل الأصول'!I268="",0,'📋 سجل الأصول'!I268))*'📋 سجل الأصول'!J268/365*MAX(0,MIN(EOMONTH(DATE(2026,11,1),-1),IF('📋 سجل الأصول'!M268="",DATE(9999,12,31),'📋 سجل الأصول'!M268))-'📋 سجل الأصول'!G268+1))),0))</f>
        <v/>
      </c>
      <c r="R268" s="33" t="str">
        <f>IF('📋 سجل الأصول'!C268="","",IFERROR(MAX(0,MIN(('📋 سجل الأصول'!H268-IF('📋 سجل الأصول'!I268="",0,'📋 سجل الأصول'!I268)),('📋 سجل الأصول'!H268-IF('📋 سجل الأصول'!I268="",0,'📋 سجل الأصول'!I268))*'📋 سجل الأصول'!J268/365*MAX(0,MIN(EOMONTH(DATE(2026,12,1),0),IF('📋 سجل الأصول'!M268="",DATE(9999,12,31),'📋 سجل الأصول'!M268))-'📋 سجل الأصول'!G268+1))-MIN(('📋 سجل الأصول'!H268-IF('📋 سجل الأصول'!I268="",0,'📋 سجل الأصول'!I268)),('📋 سجل الأصول'!H268-IF('📋 سجل الأصول'!I268="",0,'📋 سجل الأصول'!I268))*'📋 سجل الأصول'!J268/365*MAX(0,MIN(EOMONTH(DATE(2026,12,1),-1),IF('📋 سجل الأصول'!M268="",DATE(9999,12,31),'📋 سجل الأصول'!M268))-'📋 سجل الأصول'!G268+1))),0))</f>
        <v/>
      </c>
    </row>
    <row r="269" spans="1:18" ht="24.75" customHeight="1" x14ac:dyDescent="0.25">
      <c r="A269" s="18" t="str">
        <f>IF('📋 سجل الأصول'!C269="","",'📋 سجل الأصول'!A269)</f>
        <v/>
      </c>
      <c r="B269" s="18" t="str">
        <f>IF('📋 سجل الأصول'!C269="","",'📋 سجل الأصول'!B269)</f>
        <v/>
      </c>
      <c r="C269" s="36" t="str">
        <f>IF('📋 سجل الأصول'!C269="","",'📋 سجل الأصول'!C269)</f>
        <v/>
      </c>
      <c r="D269" s="18" t="str">
        <f>IF('📋 سجل الأصول'!C269="","",'📋 سجل الأصول'!E269)</f>
        <v/>
      </c>
      <c r="E269" s="37" t="str">
        <f>IF('📋 سجل الأصول'!C269="","",'📋 سجل الأصول'!G269)</f>
        <v/>
      </c>
      <c r="F269" s="25" t="str">
        <f>IF('📋 سجل الأصول'!C269="","",'📋 سجل الأصول'!H269)</f>
        <v/>
      </c>
      <c r="G269" s="25" t="str">
        <f>IF('📋 سجل الأصول'!C269="","",IFERROR(MAX(0,MIN(('📋 سجل الأصول'!H269-IF('📋 سجل الأصول'!I269="",0,'📋 سجل الأصول'!I269)),('📋 سجل الأصول'!H269-IF('📋 سجل الأصول'!I269="",0,'📋 سجل الأصول'!I269))*'📋 سجل الأصول'!J269/365*MAX(0,MIN(EOMONTH(DATE(2026,1,1),0),IF('📋 سجل الأصول'!M269="",DATE(9999,12,31),'📋 سجل الأصول'!M269))-'📋 سجل الأصول'!G269+1))-MIN(('📋 سجل الأصول'!H269-IF('📋 سجل الأصول'!I269="",0,'📋 سجل الأصول'!I269)),('📋 سجل الأصول'!H269-IF('📋 سجل الأصول'!I269="",0,'📋 سجل الأصول'!I269))*'📋 سجل الأصول'!J269/365*MAX(0,MIN(EOMONTH(DATE(2026,1,1),-1),IF('📋 سجل الأصول'!M269="",DATE(9999,12,31),'📋 سجل الأصول'!M269))-'📋 سجل الأصول'!G269+1))),0))</f>
        <v/>
      </c>
      <c r="H269" s="25" t="str">
        <f>IF('📋 سجل الأصول'!C269="","",IFERROR(MAX(0,MIN(('📋 سجل الأصول'!H269-IF('📋 سجل الأصول'!I269="",0,'📋 سجل الأصول'!I269)),('📋 سجل الأصول'!H269-IF('📋 سجل الأصول'!I269="",0,'📋 سجل الأصول'!I269))*'📋 سجل الأصول'!J269/365*MAX(0,MIN(EOMONTH(DATE(2026,2,1),0),IF('📋 سجل الأصول'!M269="",DATE(9999,12,31),'📋 سجل الأصول'!M269))-'📋 سجل الأصول'!G269+1))-MIN(('📋 سجل الأصول'!H269-IF('📋 سجل الأصول'!I269="",0,'📋 سجل الأصول'!I269)),('📋 سجل الأصول'!H269-IF('📋 سجل الأصول'!I269="",0,'📋 سجل الأصول'!I269))*'📋 سجل الأصول'!J269/365*MAX(0,MIN(EOMONTH(DATE(2026,2,1),-1),IF('📋 سجل الأصول'!M269="",DATE(9999,12,31),'📋 سجل الأصول'!M269))-'📋 سجل الأصول'!G269+1))),0))</f>
        <v/>
      </c>
      <c r="I269" s="25" t="str">
        <f>IF('📋 سجل الأصول'!C269="","",IFERROR(MAX(0,MIN(('📋 سجل الأصول'!H269-IF('📋 سجل الأصول'!I269="",0,'📋 سجل الأصول'!I269)),('📋 سجل الأصول'!H269-IF('📋 سجل الأصول'!I269="",0,'📋 سجل الأصول'!I269))*'📋 سجل الأصول'!J269/365*MAX(0,MIN(EOMONTH(DATE(2026,3,1),0),IF('📋 سجل الأصول'!M269="",DATE(9999,12,31),'📋 سجل الأصول'!M269))-'📋 سجل الأصول'!G269+1))-MIN(('📋 سجل الأصول'!H269-IF('📋 سجل الأصول'!I269="",0,'📋 سجل الأصول'!I269)),('📋 سجل الأصول'!H269-IF('📋 سجل الأصول'!I269="",0,'📋 سجل الأصول'!I269))*'📋 سجل الأصول'!J269/365*MAX(0,MIN(EOMONTH(DATE(2026,3,1),-1),IF('📋 سجل الأصول'!M269="",DATE(9999,12,31),'📋 سجل الأصول'!M269))-'📋 سجل الأصول'!G269+1))),0))</f>
        <v/>
      </c>
      <c r="J269" s="25" t="str">
        <f>IF('📋 سجل الأصول'!C269="","",IFERROR(MAX(0,MIN(('📋 سجل الأصول'!H269-IF('📋 سجل الأصول'!I269="",0,'📋 سجل الأصول'!I269)),('📋 سجل الأصول'!H269-IF('📋 سجل الأصول'!I269="",0,'📋 سجل الأصول'!I269))*'📋 سجل الأصول'!J269/365*MAX(0,MIN(EOMONTH(DATE(2026,4,1),0),IF('📋 سجل الأصول'!M269="",DATE(9999,12,31),'📋 سجل الأصول'!M269))-'📋 سجل الأصول'!G269+1))-MIN(('📋 سجل الأصول'!H269-IF('📋 سجل الأصول'!I269="",0,'📋 سجل الأصول'!I269)),('📋 سجل الأصول'!H269-IF('📋 سجل الأصول'!I269="",0,'📋 سجل الأصول'!I269))*'📋 سجل الأصول'!J269/365*MAX(0,MIN(EOMONTH(DATE(2026,4,1),-1),IF('📋 سجل الأصول'!M269="",DATE(9999,12,31),'📋 سجل الأصول'!M269))-'📋 سجل الأصول'!G269+1))),0))</f>
        <v/>
      </c>
      <c r="K269" s="25" t="str">
        <f>IF('📋 سجل الأصول'!C269="","",IFERROR(MAX(0,MIN(('📋 سجل الأصول'!H269-IF('📋 سجل الأصول'!I269="",0,'📋 سجل الأصول'!I269)),('📋 سجل الأصول'!H269-IF('📋 سجل الأصول'!I269="",0,'📋 سجل الأصول'!I269))*'📋 سجل الأصول'!J269/365*MAX(0,MIN(EOMONTH(DATE(2026,5,1),0),IF('📋 سجل الأصول'!M269="",DATE(9999,12,31),'📋 سجل الأصول'!M269))-'📋 سجل الأصول'!G269+1))-MIN(('📋 سجل الأصول'!H269-IF('📋 سجل الأصول'!I269="",0,'📋 سجل الأصول'!I269)),('📋 سجل الأصول'!H269-IF('📋 سجل الأصول'!I269="",0,'📋 سجل الأصول'!I269))*'📋 سجل الأصول'!J269/365*MAX(0,MIN(EOMONTH(DATE(2026,5,1),-1),IF('📋 سجل الأصول'!M269="",DATE(9999,12,31),'📋 سجل الأصول'!M269))-'📋 سجل الأصول'!G269+1))),0))</f>
        <v/>
      </c>
      <c r="L269" s="25" t="str">
        <f>IF('📋 سجل الأصول'!C269="","",IFERROR(MAX(0,MIN(('📋 سجل الأصول'!H269-IF('📋 سجل الأصول'!I269="",0,'📋 سجل الأصول'!I269)),('📋 سجل الأصول'!H269-IF('📋 سجل الأصول'!I269="",0,'📋 سجل الأصول'!I269))*'📋 سجل الأصول'!J269/365*MAX(0,MIN(EOMONTH(DATE(2026,6,1),0),IF('📋 سجل الأصول'!M269="",DATE(9999,12,31),'📋 سجل الأصول'!M269))-'📋 سجل الأصول'!G269+1))-MIN(('📋 سجل الأصول'!H269-IF('📋 سجل الأصول'!I269="",0,'📋 سجل الأصول'!I269)),('📋 سجل الأصول'!H269-IF('📋 سجل الأصول'!I269="",0,'📋 سجل الأصول'!I269))*'📋 سجل الأصول'!J269/365*MAX(0,MIN(EOMONTH(DATE(2026,6,1),-1),IF('📋 سجل الأصول'!M269="",DATE(9999,12,31),'📋 سجل الأصول'!M269))-'📋 سجل الأصول'!G269+1))),0))</f>
        <v/>
      </c>
      <c r="M269" s="25" t="str">
        <f>IF('📋 سجل الأصول'!C269="","",IFERROR(MAX(0,MIN(('📋 سجل الأصول'!H269-IF('📋 سجل الأصول'!I269="",0,'📋 سجل الأصول'!I269)),('📋 سجل الأصول'!H269-IF('📋 سجل الأصول'!I269="",0,'📋 سجل الأصول'!I269))*'📋 سجل الأصول'!J269/365*MAX(0,MIN(EOMONTH(DATE(2026,7,1),0),IF('📋 سجل الأصول'!M269="",DATE(9999,12,31),'📋 سجل الأصول'!M269))-'📋 سجل الأصول'!G269+1))-MIN(('📋 سجل الأصول'!H269-IF('📋 سجل الأصول'!I269="",0,'📋 سجل الأصول'!I269)),('📋 سجل الأصول'!H269-IF('📋 سجل الأصول'!I269="",0,'📋 سجل الأصول'!I269))*'📋 سجل الأصول'!J269/365*MAX(0,MIN(EOMONTH(DATE(2026,7,1),-1),IF('📋 سجل الأصول'!M269="",DATE(9999,12,31),'📋 سجل الأصول'!M269))-'📋 سجل الأصول'!G269+1))),0))</f>
        <v/>
      </c>
      <c r="N269" s="25" t="str">
        <f>IF('📋 سجل الأصول'!C269="","",IFERROR(MAX(0,MIN(('📋 سجل الأصول'!H269-IF('📋 سجل الأصول'!I269="",0,'📋 سجل الأصول'!I269)),('📋 سجل الأصول'!H269-IF('📋 سجل الأصول'!I269="",0,'📋 سجل الأصول'!I269))*'📋 سجل الأصول'!J269/365*MAX(0,MIN(EOMONTH(DATE(2026,8,1),0),IF('📋 سجل الأصول'!M269="",DATE(9999,12,31),'📋 سجل الأصول'!M269))-'📋 سجل الأصول'!G269+1))-MIN(('📋 سجل الأصول'!H269-IF('📋 سجل الأصول'!I269="",0,'📋 سجل الأصول'!I269)),('📋 سجل الأصول'!H269-IF('📋 سجل الأصول'!I269="",0,'📋 سجل الأصول'!I269))*'📋 سجل الأصول'!J269/365*MAX(0,MIN(EOMONTH(DATE(2026,8,1),-1),IF('📋 سجل الأصول'!M269="",DATE(9999,12,31),'📋 سجل الأصول'!M269))-'📋 سجل الأصول'!G269+1))),0))</f>
        <v/>
      </c>
      <c r="O269" s="25" t="str">
        <f>IF('📋 سجل الأصول'!C269="","",IFERROR(MAX(0,MIN(('📋 سجل الأصول'!H269-IF('📋 سجل الأصول'!I269="",0,'📋 سجل الأصول'!I269)),('📋 سجل الأصول'!H269-IF('📋 سجل الأصول'!I269="",0,'📋 سجل الأصول'!I269))*'📋 سجل الأصول'!J269/365*MAX(0,MIN(EOMONTH(DATE(2026,9,1),0),IF('📋 سجل الأصول'!M269="",DATE(9999,12,31),'📋 سجل الأصول'!M269))-'📋 سجل الأصول'!G269+1))-MIN(('📋 سجل الأصول'!H269-IF('📋 سجل الأصول'!I269="",0,'📋 سجل الأصول'!I269)),('📋 سجل الأصول'!H269-IF('📋 سجل الأصول'!I269="",0,'📋 سجل الأصول'!I269))*'📋 سجل الأصول'!J269/365*MAX(0,MIN(EOMONTH(DATE(2026,9,1),-1),IF('📋 سجل الأصول'!M269="",DATE(9999,12,31),'📋 سجل الأصول'!M269))-'📋 سجل الأصول'!G269+1))),0))</f>
        <v/>
      </c>
      <c r="P269" s="25" t="str">
        <f>IF('📋 سجل الأصول'!C269="","",IFERROR(MAX(0,MIN(('📋 سجل الأصول'!H269-IF('📋 سجل الأصول'!I269="",0,'📋 سجل الأصول'!I269)),('📋 سجل الأصول'!H269-IF('📋 سجل الأصول'!I269="",0,'📋 سجل الأصول'!I269))*'📋 سجل الأصول'!J269/365*MAX(0,MIN(EOMONTH(DATE(2026,10,1),0),IF('📋 سجل الأصول'!M269="",DATE(9999,12,31),'📋 سجل الأصول'!M269))-'📋 سجل الأصول'!G269+1))-MIN(('📋 سجل الأصول'!H269-IF('📋 سجل الأصول'!I269="",0,'📋 سجل الأصول'!I269)),('📋 سجل الأصول'!H269-IF('📋 سجل الأصول'!I269="",0,'📋 سجل الأصول'!I269))*'📋 سجل الأصول'!J269/365*MAX(0,MIN(EOMONTH(DATE(2026,10,1),-1),IF('📋 سجل الأصول'!M269="",DATE(9999,12,31),'📋 سجل الأصول'!M269))-'📋 سجل الأصول'!G269+1))),0))</f>
        <v/>
      </c>
      <c r="Q269" s="25" t="str">
        <f>IF('📋 سجل الأصول'!C269="","",IFERROR(MAX(0,MIN(('📋 سجل الأصول'!H269-IF('📋 سجل الأصول'!I269="",0,'📋 سجل الأصول'!I269)),('📋 سجل الأصول'!H269-IF('📋 سجل الأصول'!I269="",0,'📋 سجل الأصول'!I269))*'📋 سجل الأصول'!J269/365*MAX(0,MIN(EOMONTH(DATE(2026,11,1),0),IF('📋 سجل الأصول'!M269="",DATE(9999,12,31),'📋 سجل الأصول'!M269))-'📋 سجل الأصول'!G269+1))-MIN(('📋 سجل الأصول'!H269-IF('📋 سجل الأصول'!I269="",0,'📋 سجل الأصول'!I269)),('📋 سجل الأصول'!H269-IF('📋 سجل الأصول'!I269="",0,'📋 سجل الأصول'!I269))*'📋 سجل الأصول'!J269/365*MAX(0,MIN(EOMONTH(DATE(2026,11,1),-1),IF('📋 سجل الأصول'!M269="",DATE(9999,12,31),'📋 سجل الأصول'!M269))-'📋 سجل الأصول'!G269+1))),0))</f>
        <v/>
      </c>
      <c r="R269" s="25" t="str">
        <f>IF('📋 سجل الأصول'!C269="","",IFERROR(MAX(0,MIN(('📋 سجل الأصول'!H269-IF('📋 سجل الأصول'!I269="",0,'📋 سجل الأصول'!I269)),('📋 سجل الأصول'!H269-IF('📋 سجل الأصول'!I269="",0,'📋 سجل الأصول'!I269))*'📋 سجل الأصول'!J269/365*MAX(0,MIN(EOMONTH(DATE(2026,12,1),0),IF('📋 سجل الأصول'!M269="",DATE(9999,12,31),'📋 سجل الأصول'!M269))-'📋 سجل الأصول'!G269+1))-MIN(('📋 سجل الأصول'!H269-IF('📋 سجل الأصول'!I269="",0,'📋 سجل الأصول'!I269)),('📋 سجل الأصول'!H269-IF('📋 سجل الأصول'!I269="",0,'📋 سجل الأصول'!I269))*'📋 سجل الأصول'!J269/365*MAX(0,MIN(EOMONTH(DATE(2026,12,1),-1),IF('📋 سجل الأصول'!M269="",DATE(9999,12,31),'📋 سجل الأصول'!M269))-'📋 سجل الأصول'!G269+1))),0))</f>
        <v/>
      </c>
    </row>
    <row r="270" spans="1:18" ht="24.75" customHeight="1" x14ac:dyDescent="0.25">
      <c r="A270" s="26" t="str">
        <f>IF('📋 سجل الأصول'!C270="","",'📋 سجل الأصول'!A270)</f>
        <v/>
      </c>
      <c r="B270" s="26" t="str">
        <f>IF('📋 سجل الأصول'!C270="","",'📋 سجل الأصول'!B270)</f>
        <v/>
      </c>
      <c r="C270" s="38" t="str">
        <f>IF('📋 سجل الأصول'!C270="","",'📋 سجل الأصول'!C270)</f>
        <v/>
      </c>
      <c r="D270" s="26" t="str">
        <f>IF('📋 سجل الأصول'!C270="","",'📋 سجل الأصول'!E270)</f>
        <v/>
      </c>
      <c r="E270" s="39" t="str">
        <f>IF('📋 سجل الأصول'!C270="","",'📋 سجل الأصول'!G270)</f>
        <v/>
      </c>
      <c r="F270" s="33" t="str">
        <f>IF('📋 سجل الأصول'!C270="","",'📋 سجل الأصول'!H270)</f>
        <v/>
      </c>
      <c r="G270" s="33" t="str">
        <f>IF('📋 سجل الأصول'!C270="","",IFERROR(MAX(0,MIN(('📋 سجل الأصول'!H270-IF('📋 سجل الأصول'!I270="",0,'📋 سجل الأصول'!I270)),('📋 سجل الأصول'!H270-IF('📋 سجل الأصول'!I270="",0,'📋 سجل الأصول'!I270))*'📋 سجل الأصول'!J270/365*MAX(0,MIN(EOMONTH(DATE(2026,1,1),0),IF('📋 سجل الأصول'!M270="",DATE(9999,12,31),'📋 سجل الأصول'!M270))-'📋 سجل الأصول'!G270+1))-MIN(('📋 سجل الأصول'!H270-IF('📋 سجل الأصول'!I270="",0,'📋 سجل الأصول'!I270)),('📋 سجل الأصول'!H270-IF('📋 سجل الأصول'!I270="",0,'📋 سجل الأصول'!I270))*'📋 سجل الأصول'!J270/365*MAX(0,MIN(EOMONTH(DATE(2026,1,1),-1),IF('📋 سجل الأصول'!M270="",DATE(9999,12,31),'📋 سجل الأصول'!M270))-'📋 سجل الأصول'!G270+1))),0))</f>
        <v/>
      </c>
      <c r="H270" s="33" t="str">
        <f>IF('📋 سجل الأصول'!C270="","",IFERROR(MAX(0,MIN(('📋 سجل الأصول'!H270-IF('📋 سجل الأصول'!I270="",0,'📋 سجل الأصول'!I270)),('📋 سجل الأصول'!H270-IF('📋 سجل الأصول'!I270="",0,'📋 سجل الأصول'!I270))*'📋 سجل الأصول'!J270/365*MAX(0,MIN(EOMONTH(DATE(2026,2,1),0),IF('📋 سجل الأصول'!M270="",DATE(9999,12,31),'📋 سجل الأصول'!M270))-'📋 سجل الأصول'!G270+1))-MIN(('📋 سجل الأصول'!H270-IF('📋 سجل الأصول'!I270="",0,'📋 سجل الأصول'!I270)),('📋 سجل الأصول'!H270-IF('📋 سجل الأصول'!I270="",0,'📋 سجل الأصول'!I270))*'📋 سجل الأصول'!J270/365*MAX(0,MIN(EOMONTH(DATE(2026,2,1),-1),IF('📋 سجل الأصول'!M270="",DATE(9999,12,31),'📋 سجل الأصول'!M270))-'📋 سجل الأصول'!G270+1))),0))</f>
        <v/>
      </c>
      <c r="I270" s="33" t="str">
        <f>IF('📋 سجل الأصول'!C270="","",IFERROR(MAX(0,MIN(('📋 سجل الأصول'!H270-IF('📋 سجل الأصول'!I270="",0,'📋 سجل الأصول'!I270)),('📋 سجل الأصول'!H270-IF('📋 سجل الأصول'!I270="",0,'📋 سجل الأصول'!I270))*'📋 سجل الأصول'!J270/365*MAX(0,MIN(EOMONTH(DATE(2026,3,1),0),IF('📋 سجل الأصول'!M270="",DATE(9999,12,31),'📋 سجل الأصول'!M270))-'📋 سجل الأصول'!G270+1))-MIN(('📋 سجل الأصول'!H270-IF('📋 سجل الأصول'!I270="",0,'📋 سجل الأصول'!I270)),('📋 سجل الأصول'!H270-IF('📋 سجل الأصول'!I270="",0,'📋 سجل الأصول'!I270))*'📋 سجل الأصول'!J270/365*MAX(0,MIN(EOMONTH(DATE(2026,3,1),-1),IF('📋 سجل الأصول'!M270="",DATE(9999,12,31),'📋 سجل الأصول'!M270))-'📋 سجل الأصول'!G270+1))),0))</f>
        <v/>
      </c>
      <c r="J270" s="33" t="str">
        <f>IF('📋 سجل الأصول'!C270="","",IFERROR(MAX(0,MIN(('📋 سجل الأصول'!H270-IF('📋 سجل الأصول'!I270="",0,'📋 سجل الأصول'!I270)),('📋 سجل الأصول'!H270-IF('📋 سجل الأصول'!I270="",0,'📋 سجل الأصول'!I270))*'📋 سجل الأصول'!J270/365*MAX(0,MIN(EOMONTH(DATE(2026,4,1),0),IF('📋 سجل الأصول'!M270="",DATE(9999,12,31),'📋 سجل الأصول'!M270))-'📋 سجل الأصول'!G270+1))-MIN(('📋 سجل الأصول'!H270-IF('📋 سجل الأصول'!I270="",0,'📋 سجل الأصول'!I270)),('📋 سجل الأصول'!H270-IF('📋 سجل الأصول'!I270="",0,'📋 سجل الأصول'!I270))*'📋 سجل الأصول'!J270/365*MAX(0,MIN(EOMONTH(DATE(2026,4,1),-1),IF('📋 سجل الأصول'!M270="",DATE(9999,12,31),'📋 سجل الأصول'!M270))-'📋 سجل الأصول'!G270+1))),0))</f>
        <v/>
      </c>
      <c r="K270" s="33" t="str">
        <f>IF('📋 سجل الأصول'!C270="","",IFERROR(MAX(0,MIN(('📋 سجل الأصول'!H270-IF('📋 سجل الأصول'!I270="",0,'📋 سجل الأصول'!I270)),('📋 سجل الأصول'!H270-IF('📋 سجل الأصول'!I270="",0,'📋 سجل الأصول'!I270))*'📋 سجل الأصول'!J270/365*MAX(0,MIN(EOMONTH(DATE(2026,5,1),0),IF('📋 سجل الأصول'!M270="",DATE(9999,12,31),'📋 سجل الأصول'!M270))-'📋 سجل الأصول'!G270+1))-MIN(('📋 سجل الأصول'!H270-IF('📋 سجل الأصول'!I270="",0,'📋 سجل الأصول'!I270)),('📋 سجل الأصول'!H270-IF('📋 سجل الأصول'!I270="",0,'📋 سجل الأصول'!I270))*'📋 سجل الأصول'!J270/365*MAX(0,MIN(EOMONTH(DATE(2026,5,1),-1),IF('📋 سجل الأصول'!M270="",DATE(9999,12,31),'📋 سجل الأصول'!M270))-'📋 سجل الأصول'!G270+1))),0))</f>
        <v/>
      </c>
      <c r="L270" s="33" t="str">
        <f>IF('📋 سجل الأصول'!C270="","",IFERROR(MAX(0,MIN(('📋 سجل الأصول'!H270-IF('📋 سجل الأصول'!I270="",0,'📋 سجل الأصول'!I270)),('📋 سجل الأصول'!H270-IF('📋 سجل الأصول'!I270="",0,'📋 سجل الأصول'!I270))*'📋 سجل الأصول'!J270/365*MAX(0,MIN(EOMONTH(DATE(2026,6,1),0),IF('📋 سجل الأصول'!M270="",DATE(9999,12,31),'📋 سجل الأصول'!M270))-'📋 سجل الأصول'!G270+1))-MIN(('📋 سجل الأصول'!H270-IF('📋 سجل الأصول'!I270="",0,'📋 سجل الأصول'!I270)),('📋 سجل الأصول'!H270-IF('📋 سجل الأصول'!I270="",0,'📋 سجل الأصول'!I270))*'📋 سجل الأصول'!J270/365*MAX(0,MIN(EOMONTH(DATE(2026,6,1),-1),IF('📋 سجل الأصول'!M270="",DATE(9999,12,31),'📋 سجل الأصول'!M270))-'📋 سجل الأصول'!G270+1))),0))</f>
        <v/>
      </c>
      <c r="M270" s="33" t="str">
        <f>IF('📋 سجل الأصول'!C270="","",IFERROR(MAX(0,MIN(('📋 سجل الأصول'!H270-IF('📋 سجل الأصول'!I270="",0,'📋 سجل الأصول'!I270)),('📋 سجل الأصول'!H270-IF('📋 سجل الأصول'!I270="",0,'📋 سجل الأصول'!I270))*'📋 سجل الأصول'!J270/365*MAX(0,MIN(EOMONTH(DATE(2026,7,1),0),IF('📋 سجل الأصول'!M270="",DATE(9999,12,31),'📋 سجل الأصول'!M270))-'📋 سجل الأصول'!G270+1))-MIN(('📋 سجل الأصول'!H270-IF('📋 سجل الأصول'!I270="",0,'📋 سجل الأصول'!I270)),('📋 سجل الأصول'!H270-IF('📋 سجل الأصول'!I270="",0,'📋 سجل الأصول'!I270))*'📋 سجل الأصول'!J270/365*MAX(0,MIN(EOMONTH(DATE(2026,7,1),-1),IF('📋 سجل الأصول'!M270="",DATE(9999,12,31),'📋 سجل الأصول'!M270))-'📋 سجل الأصول'!G270+1))),0))</f>
        <v/>
      </c>
      <c r="N270" s="33" t="str">
        <f>IF('📋 سجل الأصول'!C270="","",IFERROR(MAX(0,MIN(('📋 سجل الأصول'!H270-IF('📋 سجل الأصول'!I270="",0,'📋 سجل الأصول'!I270)),('📋 سجل الأصول'!H270-IF('📋 سجل الأصول'!I270="",0,'📋 سجل الأصول'!I270))*'📋 سجل الأصول'!J270/365*MAX(0,MIN(EOMONTH(DATE(2026,8,1),0),IF('📋 سجل الأصول'!M270="",DATE(9999,12,31),'📋 سجل الأصول'!M270))-'📋 سجل الأصول'!G270+1))-MIN(('📋 سجل الأصول'!H270-IF('📋 سجل الأصول'!I270="",0,'📋 سجل الأصول'!I270)),('📋 سجل الأصول'!H270-IF('📋 سجل الأصول'!I270="",0,'📋 سجل الأصول'!I270))*'📋 سجل الأصول'!J270/365*MAX(0,MIN(EOMONTH(DATE(2026,8,1),-1),IF('📋 سجل الأصول'!M270="",DATE(9999,12,31),'📋 سجل الأصول'!M270))-'📋 سجل الأصول'!G270+1))),0))</f>
        <v/>
      </c>
      <c r="O270" s="33" t="str">
        <f>IF('📋 سجل الأصول'!C270="","",IFERROR(MAX(0,MIN(('📋 سجل الأصول'!H270-IF('📋 سجل الأصول'!I270="",0,'📋 سجل الأصول'!I270)),('📋 سجل الأصول'!H270-IF('📋 سجل الأصول'!I270="",0,'📋 سجل الأصول'!I270))*'📋 سجل الأصول'!J270/365*MAX(0,MIN(EOMONTH(DATE(2026,9,1),0),IF('📋 سجل الأصول'!M270="",DATE(9999,12,31),'📋 سجل الأصول'!M270))-'📋 سجل الأصول'!G270+1))-MIN(('📋 سجل الأصول'!H270-IF('📋 سجل الأصول'!I270="",0,'📋 سجل الأصول'!I270)),('📋 سجل الأصول'!H270-IF('📋 سجل الأصول'!I270="",0,'📋 سجل الأصول'!I270))*'📋 سجل الأصول'!J270/365*MAX(0,MIN(EOMONTH(DATE(2026,9,1),-1),IF('📋 سجل الأصول'!M270="",DATE(9999,12,31),'📋 سجل الأصول'!M270))-'📋 سجل الأصول'!G270+1))),0))</f>
        <v/>
      </c>
      <c r="P270" s="33" t="str">
        <f>IF('📋 سجل الأصول'!C270="","",IFERROR(MAX(0,MIN(('📋 سجل الأصول'!H270-IF('📋 سجل الأصول'!I270="",0,'📋 سجل الأصول'!I270)),('📋 سجل الأصول'!H270-IF('📋 سجل الأصول'!I270="",0,'📋 سجل الأصول'!I270))*'📋 سجل الأصول'!J270/365*MAX(0,MIN(EOMONTH(DATE(2026,10,1),0),IF('📋 سجل الأصول'!M270="",DATE(9999,12,31),'📋 سجل الأصول'!M270))-'📋 سجل الأصول'!G270+1))-MIN(('📋 سجل الأصول'!H270-IF('📋 سجل الأصول'!I270="",0,'📋 سجل الأصول'!I270)),('📋 سجل الأصول'!H270-IF('📋 سجل الأصول'!I270="",0,'📋 سجل الأصول'!I270))*'📋 سجل الأصول'!J270/365*MAX(0,MIN(EOMONTH(DATE(2026,10,1),-1),IF('📋 سجل الأصول'!M270="",DATE(9999,12,31),'📋 سجل الأصول'!M270))-'📋 سجل الأصول'!G270+1))),0))</f>
        <v/>
      </c>
      <c r="Q270" s="33" t="str">
        <f>IF('📋 سجل الأصول'!C270="","",IFERROR(MAX(0,MIN(('📋 سجل الأصول'!H270-IF('📋 سجل الأصول'!I270="",0,'📋 سجل الأصول'!I270)),('📋 سجل الأصول'!H270-IF('📋 سجل الأصول'!I270="",0,'📋 سجل الأصول'!I270))*'📋 سجل الأصول'!J270/365*MAX(0,MIN(EOMONTH(DATE(2026,11,1),0),IF('📋 سجل الأصول'!M270="",DATE(9999,12,31),'📋 سجل الأصول'!M270))-'📋 سجل الأصول'!G270+1))-MIN(('📋 سجل الأصول'!H270-IF('📋 سجل الأصول'!I270="",0,'📋 سجل الأصول'!I270)),('📋 سجل الأصول'!H270-IF('📋 سجل الأصول'!I270="",0,'📋 سجل الأصول'!I270))*'📋 سجل الأصول'!J270/365*MAX(0,MIN(EOMONTH(DATE(2026,11,1),-1),IF('📋 سجل الأصول'!M270="",DATE(9999,12,31),'📋 سجل الأصول'!M270))-'📋 سجل الأصول'!G270+1))),0))</f>
        <v/>
      </c>
      <c r="R270" s="33" t="str">
        <f>IF('📋 سجل الأصول'!C270="","",IFERROR(MAX(0,MIN(('📋 سجل الأصول'!H270-IF('📋 سجل الأصول'!I270="",0,'📋 سجل الأصول'!I270)),('📋 سجل الأصول'!H270-IF('📋 سجل الأصول'!I270="",0,'📋 سجل الأصول'!I270))*'📋 سجل الأصول'!J270/365*MAX(0,MIN(EOMONTH(DATE(2026,12,1),0),IF('📋 سجل الأصول'!M270="",DATE(9999,12,31),'📋 سجل الأصول'!M270))-'📋 سجل الأصول'!G270+1))-MIN(('📋 سجل الأصول'!H270-IF('📋 سجل الأصول'!I270="",0,'📋 سجل الأصول'!I270)),('📋 سجل الأصول'!H270-IF('📋 سجل الأصول'!I270="",0,'📋 سجل الأصول'!I270))*'📋 سجل الأصول'!J270/365*MAX(0,MIN(EOMONTH(DATE(2026,12,1),-1),IF('📋 سجل الأصول'!M270="",DATE(9999,12,31),'📋 سجل الأصول'!M270))-'📋 سجل الأصول'!G270+1))),0))</f>
        <v/>
      </c>
    </row>
    <row r="271" spans="1:18" ht="24.75" customHeight="1" x14ac:dyDescent="0.25">
      <c r="A271" s="18" t="str">
        <f>IF('📋 سجل الأصول'!C271="","",'📋 سجل الأصول'!A271)</f>
        <v/>
      </c>
      <c r="B271" s="18" t="str">
        <f>IF('📋 سجل الأصول'!C271="","",'📋 سجل الأصول'!B271)</f>
        <v/>
      </c>
      <c r="C271" s="36" t="str">
        <f>IF('📋 سجل الأصول'!C271="","",'📋 سجل الأصول'!C271)</f>
        <v/>
      </c>
      <c r="D271" s="18" t="str">
        <f>IF('📋 سجل الأصول'!C271="","",'📋 سجل الأصول'!E271)</f>
        <v/>
      </c>
      <c r="E271" s="37" t="str">
        <f>IF('📋 سجل الأصول'!C271="","",'📋 سجل الأصول'!G271)</f>
        <v/>
      </c>
      <c r="F271" s="25" t="str">
        <f>IF('📋 سجل الأصول'!C271="","",'📋 سجل الأصول'!H271)</f>
        <v/>
      </c>
      <c r="G271" s="25" t="str">
        <f>IF('📋 سجل الأصول'!C271="","",IFERROR(MAX(0,MIN(('📋 سجل الأصول'!H271-IF('📋 سجل الأصول'!I271="",0,'📋 سجل الأصول'!I271)),('📋 سجل الأصول'!H271-IF('📋 سجل الأصول'!I271="",0,'📋 سجل الأصول'!I271))*'📋 سجل الأصول'!J271/365*MAX(0,MIN(EOMONTH(DATE(2026,1,1),0),IF('📋 سجل الأصول'!M271="",DATE(9999,12,31),'📋 سجل الأصول'!M271))-'📋 سجل الأصول'!G271+1))-MIN(('📋 سجل الأصول'!H271-IF('📋 سجل الأصول'!I271="",0,'📋 سجل الأصول'!I271)),('📋 سجل الأصول'!H271-IF('📋 سجل الأصول'!I271="",0,'📋 سجل الأصول'!I271))*'📋 سجل الأصول'!J271/365*MAX(0,MIN(EOMONTH(DATE(2026,1,1),-1),IF('📋 سجل الأصول'!M271="",DATE(9999,12,31),'📋 سجل الأصول'!M271))-'📋 سجل الأصول'!G271+1))),0))</f>
        <v/>
      </c>
      <c r="H271" s="25" t="str">
        <f>IF('📋 سجل الأصول'!C271="","",IFERROR(MAX(0,MIN(('📋 سجل الأصول'!H271-IF('📋 سجل الأصول'!I271="",0,'📋 سجل الأصول'!I271)),('📋 سجل الأصول'!H271-IF('📋 سجل الأصول'!I271="",0,'📋 سجل الأصول'!I271))*'📋 سجل الأصول'!J271/365*MAX(0,MIN(EOMONTH(DATE(2026,2,1),0),IF('📋 سجل الأصول'!M271="",DATE(9999,12,31),'📋 سجل الأصول'!M271))-'📋 سجل الأصول'!G271+1))-MIN(('📋 سجل الأصول'!H271-IF('📋 سجل الأصول'!I271="",0,'📋 سجل الأصول'!I271)),('📋 سجل الأصول'!H271-IF('📋 سجل الأصول'!I271="",0,'📋 سجل الأصول'!I271))*'📋 سجل الأصول'!J271/365*MAX(0,MIN(EOMONTH(DATE(2026,2,1),-1),IF('📋 سجل الأصول'!M271="",DATE(9999,12,31),'📋 سجل الأصول'!M271))-'📋 سجل الأصول'!G271+1))),0))</f>
        <v/>
      </c>
      <c r="I271" s="25" t="str">
        <f>IF('📋 سجل الأصول'!C271="","",IFERROR(MAX(0,MIN(('📋 سجل الأصول'!H271-IF('📋 سجل الأصول'!I271="",0,'📋 سجل الأصول'!I271)),('📋 سجل الأصول'!H271-IF('📋 سجل الأصول'!I271="",0,'📋 سجل الأصول'!I271))*'📋 سجل الأصول'!J271/365*MAX(0,MIN(EOMONTH(DATE(2026,3,1),0),IF('📋 سجل الأصول'!M271="",DATE(9999,12,31),'📋 سجل الأصول'!M271))-'📋 سجل الأصول'!G271+1))-MIN(('📋 سجل الأصول'!H271-IF('📋 سجل الأصول'!I271="",0,'📋 سجل الأصول'!I271)),('📋 سجل الأصول'!H271-IF('📋 سجل الأصول'!I271="",0,'📋 سجل الأصول'!I271))*'📋 سجل الأصول'!J271/365*MAX(0,MIN(EOMONTH(DATE(2026,3,1),-1),IF('📋 سجل الأصول'!M271="",DATE(9999,12,31),'📋 سجل الأصول'!M271))-'📋 سجل الأصول'!G271+1))),0))</f>
        <v/>
      </c>
      <c r="J271" s="25" t="str">
        <f>IF('📋 سجل الأصول'!C271="","",IFERROR(MAX(0,MIN(('📋 سجل الأصول'!H271-IF('📋 سجل الأصول'!I271="",0,'📋 سجل الأصول'!I271)),('📋 سجل الأصول'!H271-IF('📋 سجل الأصول'!I271="",0,'📋 سجل الأصول'!I271))*'📋 سجل الأصول'!J271/365*MAX(0,MIN(EOMONTH(DATE(2026,4,1),0),IF('📋 سجل الأصول'!M271="",DATE(9999,12,31),'📋 سجل الأصول'!M271))-'📋 سجل الأصول'!G271+1))-MIN(('📋 سجل الأصول'!H271-IF('📋 سجل الأصول'!I271="",0,'📋 سجل الأصول'!I271)),('📋 سجل الأصول'!H271-IF('📋 سجل الأصول'!I271="",0,'📋 سجل الأصول'!I271))*'📋 سجل الأصول'!J271/365*MAX(0,MIN(EOMONTH(DATE(2026,4,1),-1),IF('📋 سجل الأصول'!M271="",DATE(9999,12,31),'📋 سجل الأصول'!M271))-'📋 سجل الأصول'!G271+1))),0))</f>
        <v/>
      </c>
      <c r="K271" s="25" t="str">
        <f>IF('📋 سجل الأصول'!C271="","",IFERROR(MAX(0,MIN(('📋 سجل الأصول'!H271-IF('📋 سجل الأصول'!I271="",0,'📋 سجل الأصول'!I271)),('📋 سجل الأصول'!H271-IF('📋 سجل الأصول'!I271="",0,'📋 سجل الأصول'!I271))*'📋 سجل الأصول'!J271/365*MAX(0,MIN(EOMONTH(DATE(2026,5,1),0),IF('📋 سجل الأصول'!M271="",DATE(9999,12,31),'📋 سجل الأصول'!M271))-'📋 سجل الأصول'!G271+1))-MIN(('📋 سجل الأصول'!H271-IF('📋 سجل الأصول'!I271="",0,'📋 سجل الأصول'!I271)),('📋 سجل الأصول'!H271-IF('📋 سجل الأصول'!I271="",0,'📋 سجل الأصول'!I271))*'📋 سجل الأصول'!J271/365*MAX(0,MIN(EOMONTH(DATE(2026,5,1),-1),IF('📋 سجل الأصول'!M271="",DATE(9999,12,31),'📋 سجل الأصول'!M271))-'📋 سجل الأصول'!G271+1))),0))</f>
        <v/>
      </c>
      <c r="L271" s="25" t="str">
        <f>IF('📋 سجل الأصول'!C271="","",IFERROR(MAX(0,MIN(('📋 سجل الأصول'!H271-IF('📋 سجل الأصول'!I271="",0,'📋 سجل الأصول'!I271)),('📋 سجل الأصول'!H271-IF('📋 سجل الأصول'!I271="",0,'📋 سجل الأصول'!I271))*'📋 سجل الأصول'!J271/365*MAX(0,MIN(EOMONTH(DATE(2026,6,1),0),IF('📋 سجل الأصول'!M271="",DATE(9999,12,31),'📋 سجل الأصول'!M271))-'📋 سجل الأصول'!G271+1))-MIN(('📋 سجل الأصول'!H271-IF('📋 سجل الأصول'!I271="",0,'📋 سجل الأصول'!I271)),('📋 سجل الأصول'!H271-IF('📋 سجل الأصول'!I271="",0,'📋 سجل الأصول'!I271))*'📋 سجل الأصول'!J271/365*MAX(0,MIN(EOMONTH(DATE(2026,6,1),-1),IF('📋 سجل الأصول'!M271="",DATE(9999,12,31),'📋 سجل الأصول'!M271))-'📋 سجل الأصول'!G271+1))),0))</f>
        <v/>
      </c>
      <c r="M271" s="25" t="str">
        <f>IF('📋 سجل الأصول'!C271="","",IFERROR(MAX(0,MIN(('📋 سجل الأصول'!H271-IF('📋 سجل الأصول'!I271="",0,'📋 سجل الأصول'!I271)),('📋 سجل الأصول'!H271-IF('📋 سجل الأصول'!I271="",0,'📋 سجل الأصول'!I271))*'📋 سجل الأصول'!J271/365*MAX(0,MIN(EOMONTH(DATE(2026,7,1),0),IF('📋 سجل الأصول'!M271="",DATE(9999,12,31),'📋 سجل الأصول'!M271))-'📋 سجل الأصول'!G271+1))-MIN(('📋 سجل الأصول'!H271-IF('📋 سجل الأصول'!I271="",0,'📋 سجل الأصول'!I271)),('📋 سجل الأصول'!H271-IF('📋 سجل الأصول'!I271="",0,'📋 سجل الأصول'!I271))*'📋 سجل الأصول'!J271/365*MAX(0,MIN(EOMONTH(DATE(2026,7,1),-1),IF('📋 سجل الأصول'!M271="",DATE(9999,12,31),'📋 سجل الأصول'!M271))-'📋 سجل الأصول'!G271+1))),0))</f>
        <v/>
      </c>
      <c r="N271" s="25" t="str">
        <f>IF('📋 سجل الأصول'!C271="","",IFERROR(MAX(0,MIN(('📋 سجل الأصول'!H271-IF('📋 سجل الأصول'!I271="",0,'📋 سجل الأصول'!I271)),('📋 سجل الأصول'!H271-IF('📋 سجل الأصول'!I271="",0,'📋 سجل الأصول'!I271))*'📋 سجل الأصول'!J271/365*MAX(0,MIN(EOMONTH(DATE(2026,8,1),0),IF('📋 سجل الأصول'!M271="",DATE(9999,12,31),'📋 سجل الأصول'!M271))-'📋 سجل الأصول'!G271+1))-MIN(('📋 سجل الأصول'!H271-IF('📋 سجل الأصول'!I271="",0,'📋 سجل الأصول'!I271)),('📋 سجل الأصول'!H271-IF('📋 سجل الأصول'!I271="",0,'📋 سجل الأصول'!I271))*'📋 سجل الأصول'!J271/365*MAX(0,MIN(EOMONTH(DATE(2026,8,1),-1),IF('📋 سجل الأصول'!M271="",DATE(9999,12,31),'📋 سجل الأصول'!M271))-'📋 سجل الأصول'!G271+1))),0))</f>
        <v/>
      </c>
      <c r="O271" s="25" t="str">
        <f>IF('📋 سجل الأصول'!C271="","",IFERROR(MAX(0,MIN(('📋 سجل الأصول'!H271-IF('📋 سجل الأصول'!I271="",0,'📋 سجل الأصول'!I271)),('📋 سجل الأصول'!H271-IF('📋 سجل الأصول'!I271="",0,'📋 سجل الأصول'!I271))*'📋 سجل الأصول'!J271/365*MAX(0,MIN(EOMONTH(DATE(2026,9,1),0),IF('📋 سجل الأصول'!M271="",DATE(9999,12,31),'📋 سجل الأصول'!M271))-'📋 سجل الأصول'!G271+1))-MIN(('📋 سجل الأصول'!H271-IF('📋 سجل الأصول'!I271="",0,'📋 سجل الأصول'!I271)),('📋 سجل الأصول'!H271-IF('📋 سجل الأصول'!I271="",0,'📋 سجل الأصول'!I271))*'📋 سجل الأصول'!J271/365*MAX(0,MIN(EOMONTH(DATE(2026,9,1),-1),IF('📋 سجل الأصول'!M271="",DATE(9999,12,31),'📋 سجل الأصول'!M271))-'📋 سجل الأصول'!G271+1))),0))</f>
        <v/>
      </c>
      <c r="P271" s="25" t="str">
        <f>IF('📋 سجل الأصول'!C271="","",IFERROR(MAX(0,MIN(('📋 سجل الأصول'!H271-IF('📋 سجل الأصول'!I271="",0,'📋 سجل الأصول'!I271)),('📋 سجل الأصول'!H271-IF('📋 سجل الأصول'!I271="",0,'📋 سجل الأصول'!I271))*'📋 سجل الأصول'!J271/365*MAX(0,MIN(EOMONTH(DATE(2026,10,1),0),IF('📋 سجل الأصول'!M271="",DATE(9999,12,31),'📋 سجل الأصول'!M271))-'📋 سجل الأصول'!G271+1))-MIN(('📋 سجل الأصول'!H271-IF('📋 سجل الأصول'!I271="",0,'📋 سجل الأصول'!I271)),('📋 سجل الأصول'!H271-IF('📋 سجل الأصول'!I271="",0,'📋 سجل الأصول'!I271))*'📋 سجل الأصول'!J271/365*MAX(0,MIN(EOMONTH(DATE(2026,10,1),-1),IF('📋 سجل الأصول'!M271="",DATE(9999,12,31),'📋 سجل الأصول'!M271))-'📋 سجل الأصول'!G271+1))),0))</f>
        <v/>
      </c>
      <c r="Q271" s="25" t="str">
        <f>IF('📋 سجل الأصول'!C271="","",IFERROR(MAX(0,MIN(('📋 سجل الأصول'!H271-IF('📋 سجل الأصول'!I271="",0,'📋 سجل الأصول'!I271)),('📋 سجل الأصول'!H271-IF('📋 سجل الأصول'!I271="",0,'📋 سجل الأصول'!I271))*'📋 سجل الأصول'!J271/365*MAX(0,MIN(EOMONTH(DATE(2026,11,1),0),IF('📋 سجل الأصول'!M271="",DATE(9999,12,31),'📋 سجل الأصول'!M271))-'📋 سجل الأصول'!G271+1))-MIN(('📋 سجل الأصول'!H271-IF('📋 سجل الأصول'!I271="",0,'📋 سجل الأصول'!I271)),('📋 سجل الأصول'!H271-IF('📋 سجل الأصول'!I271="",0,'📋 سجل الأصول'!I271))*'📋 سجل الأصول'!J271/365*MAX(0,MIN(EOMONTH(DATE(2026,11,1),-1),IF('📋 سجل الأصول'!M271="",DATE(9999,12,31),'📋 سجل الأصول'!M271))-'📋 سجل الأصول'!G271+1))),0))</f>
        <v/>
      </c>
      <c r="R271" s="25" t="str">
        <f>IF('📋 سجل الأصول'!C271="","",IFERROR(MAX(0,MIN(('📋 سجل الأصول'!H271-IF('📋 سجل الأصول'!I271="",0,'📋 سجل الأصول'!I271)),('📋 سجل الأصول'!H271-IF('📋 سجل الأصول'!I271="",0,'📋 سجل الأصول'!I271))*'📋 سجل الأصول'!J271/365*MAX(0,MIN(EOMONTH(DATE(2026,12,1),0),IF('📋 سجل الأصول'!M271="",DATE(9999,12,31),'📋 سجل الأصول'!M271))-'📋 سجل الأصول'!G271+1))-MIN(('📋 سجل الأصول'!H271-IF('📋 سجل الأصول'!I271="",0,'📋 سجل الأصول'!I271)),('📋 سجل الأصول'!H271-IF('📋 سجل الأصول'!I271="",0,'📋 سجل الأصول'!I271))*'📋 سجل الأصول'!J271/365*MAX(0,MIN(EOMONTH(DATE(2026,12,1),-1),IF('📋 سجل الأصول'!M271="",DATE(9999,12,31),'📋 سجل الأصول'!M271))-'📋 سجل الأصول'!G271+1))),0))</f>
        <v/>
      </c>
    </row>
    <row r="272" spans="1:18" ht="24.75" customHeight="1" x14ac:dyDescent="0.25">
      <c r="A272" s="26" t="str">
        <f>IF('📋 سجل الأصول'!C272="","",'📋 سجل الأصول'!A272)</f>
        <v/>
      </c>
      <c r="B272" s="26" t="str">
        <f>IF('📋 سجل الأصول'!C272="","",'📋 سجل الأصول'!B272)</f>
        <v/>
      </c>
      <c r="C272" s="38" t="str">
        <f>IF('📋 سجل الأصول'!C272="","",'📋 سجل الأصول'!C272)</f>
        <v/>
      </c>
      <c r="D272" s="26" t="str">
        <f>IF('📋 سجل الأصول'!C272="","",'📋 سجل الأصول'!E272)</f>
        <v/>
      </c>
      <c r="E272" s="39" t="str">
        <f>IF('📋 سجل الأصول'!C272="","",'📋 سجل الأصول'!G272)</f>
        <v/>
      </c>
      <c r="F272" s="33" t="str">
        <f>IF('📋 سجل الأصول'!C272="","",'📋 سجل الأصول'!H272)</f>
        <v/>
      </c>
      <c r="G272" s="33" t="str">
        <f>IF('📋 سجل الأصول'!C272="","",IFERROR(MAX(0,MIN(('📋 سجل الأصول'!H272-IF('📋 سجل الأصول'!I272="",0,'📋 سجل الأصول'!I272)),('📋 سجل الأصول'!H272-IF('📋 سجل الأصول'!I272="",0,'📋 سجل الأصول'!I272))*'📋 سجل الأصول'!J272/365*MAX(0,MIN(EOMONTH(DATE(2026,1,1),0),IF('📋 سجل الأصول'!M272="",DATE(9999,12,31),'📋 سجل الأصول'!M272))-'📋 سجل الأصول'!G272+1))-MIN(('📋 سجل الأصول'!H272-IF('📋 سجل الأصول'!I272="",0,'📋 سجل الأصول'!I272)),('📋 سجل الأصول'!H272-IF('📋 سجل الأصول'!I272="",0,'📋 سجل الأصول'!I272))*'📋 سجل الأصول'!J272/365*MAX(0,MIN(EOMONTH(DATE(2026,1,1),-1),IF('📋 سجل الأصول'!M272="",DATE(9999,12,31),'📋 سجل الأصول'!M272))-'📋 سجل الأصول'!G272+1))),0))</f>
        <v/>
      </c>
      <c r="H272" s="33" t="str">
        <f>IF('📋 سجل الأصول'!C272="","",IFERROR(MAX(0,MIN(('📋 سجل الأصول'!H272-IF('📋 سجل الأصول'!I272="",0,'📋 سجل الأصول'!I272)),('📋 سجل الأصول'!H272-IF('📋 سجل الأصول'!I272="",0,'📋 سجل الأصول'!I272))*'📋 سجل الأصول'!J272/365*MAX(0,MIN(EOMONTH(DATE(2026,2,1),0),IF('📋 سجل الأصول'!M272="",DATE(9999,12,31),'📋 سجل الأصول'!M272))-'📋 سجل الأصول'!G272+1))-MIN(('📋 سجل الأصول'!H272-IF('📋 سجل الأصول'!I272="",0,'📋 سجل الأصول'!I272)),('📋 سجل الأصول'!H272-IF('📋 سجل الأصول'!I272="",0,'📋 سجل الأصول'!I272))*'📋 سجل الأصول'!J272/365*MAX(0,MIN(EOMONTH(DATE(2026,2,1),-1),IF('📋 سجل الأصول'!M272="",DATE(9999,12,31),'📋 سجل الأصول'!M272))-'📋 سجل الأصول'!G272+1))),0))</f>
        <v/>
      </c>
      <c r="I272" s="33" t="str">
        <f>IF('📋 سجل الأصول'!C272="","",IFERROR(MAX(0,MIN(('📋 سجل الأصول'!H272-IF('📋 سجل الأصول'!I272="",0,'📋 سجل الأصول'!I272)),('📋 سجل الأصول'!H272-IF('📋 سجل الأصول'!I272="",0,'📋 سجل الأصول'!I272))*'📋 سجل الأصول'!J272/365*MAX(0,MIN(EOMONTH(DATE(2026,3,1),0),IF('📋 سجل الأصول'!M272="",DATE(9999,12,31),'📋 سجل الأصول'!M272))-'📋 سجل الأصول'!G272+1))-MIN(('📋 سجل الأصول'!H272-IF('📋 سجل الأصول'!I272="",0,'📋 سجل الأصول'!I272)),('📋 سجل الأصول'!H272-IF('📋 سجل الأصول'!I272="",0,'📋 سجل الأصول'!I272))*'📋 سجل الأصول'!J272/365*MAX(0,MIN(EOMONTH(DATE(2026,3,1),-1),IF('📋 سجل الأصول'!M272="",DATE(9999,12,31),'📋 سجل الأصول'!M272))-'📋 سجل الأصول'!G272+1))),0))</f>
        <v/>
      </c>
      <c r="J272" s="33" t="str">
        <f>IF('📋 سجل الأصول'!C272="","",IFERROR(MAX(0,MIN(('📋 سجل الأصول'!H272-IF('📋 سجل الأصول'!I272="",0,'📋 سجل الأصول'!I272)),('📋 سجل الأصول'!H272-IF('📋 سجل الأصول'!I272="",0,'📋 سجل الأصول'!I272))*'📋 سجل الأصول'!J272/365*MAX(0,MIN(EOMONTH(DATE(2026,4,1),0),IF('📋 سجل الأصول'!M272="",DATE(9999,12,31),'📋 سجل الأصول'!M272))-'📋 سجل الأصول'!G272+1))-MIN(('📋 سجل الأصول'!H272-IF('📋 سجل الأصول'!I272="",0,'📋 سجل الأصول'!I272)),('📋 سجل الأصول'!H272-IF('📋 سجل الأصول'!I272="",0,'📋 سجل الأصول'!I272))*'📋 سجل الأصول'!J272/365*MAX(0,MIN(EOMONTH(DATE(2026,4,1),-1),IF('📋 سجل الأصول'!M272="",DATE(9999,12,31),'📋 سجل الأصول'!M272))-'📋 سجل الأصول'!G272+1))),0))</f>
        <v/>
      </c>
      <c r="K272" s="33" t="str">
        <f>IF('📋 سجل الأصول'!C272="","",IFERROR(MAX(0,MIN(('📋 سجل الأصول'!H272-IF('📋 سجل الأصول'!I272="",0,'📋 سجل الأصول'!I272)),('📋 سجل الأصول'!H272-IF('📋 سجل الأصول'!I272="",0,'📋 سجل الأصول'!I272))*'📋 سجل الأصول'!J272/365*MAX(0,MIN(EOMONTH(DATE(2026,5,1),0),IF('📋 سجل الأصول'!M272="",DATE(9999,12,31),'📋 سجل الأصول'!M272))-'📋 سجل الأصول'!G272+1))-MIN(('📋 سجل الأصول'!H272-IF('📋 سجل الأصول'!I272="",0,'📋 سجل الأصول'!I272)),('📋 سجل الأصول'!H272-IF('📋 سجل الأصول'!I272="",0,'📋 سجل الأصول'!I272))*'📋 سجل الأصول'!J272/365*MAX(0,MIN(EOMONTH(DATE(2026,5,1),-1),IF('📋 سجل الأصول'!M272="",DATE(9999,12,31),'📋 سجل الأصول'!M272))-'📋 سجل الأصول'!G272+1))),0))</f>
        <v/>
      </c>
      <c r="L272" s="33" t="str">
        <f>IF('📋 سجل الأصول'!C272="","",IFERROR(MAX(0,MIN(('📋 سجل الأصول'!H272-IF('📋 سجل الأصول'!I272="",0,'📋 سجل الأصول'!I272)),('📋 سجل الأصول'!H272-IF('📋 سجل الأصول'!I272="",0,'📋 سجل الأصول'!I272))*'📋 سجل الأصول'!J272/365*MAX(0,MIN(EOMONTH(DATE(2026,6,1),0),IF('📋 سجل الأصول'!M272="",DATE(9999,12,31),'📋 سجل الأصول'!M272))-'📋 سجل الأصول'!G272+1))-MIN(('📋 سجل الأصول'!H272-IF('📋 سجل الأصول'!I272="",0,'📋 سجل الأصول'!I272)),('📋 سجل الأصول'!H272-IF('📋 سجل الأصول'!I272="",0,'📋 سجل الأصول'!I272))*'📋 سجل الأصول'!J272/365*MAX(0,MIN(EOMONTH(DATE(2026,6,1),-1),IF('📋 سجل الأصول'!M272="",DATE(9999,12,31),'📋 سجل الأصول'!M272))-'📋 سجل الأصول'!G272+1))),0))</f>
        <v/>
      </c>
      <c r="M272" s="33" t="str">
        <f>IF('📋 سجل الأصول'!C272="","",IFERROR(MAX(0,MIN(('📋 سجل الأصول'!H272-IF('📋 سجل الأصول'!I272="",0,'📋 سجل الأصول'!I272)),('📋 سجل الأصول'!H272-IF('📋 سجل الأصول'!I272="",0,'📋 سجل الأصول'!I272))*'📋 سجل الأصول'!J272/365*MAX(0,MIN(EOMONTH(DATE(2026,7,1),0),IF('📋 سجل الأصول'!M272="",DATE(9999,12,31),'📋 سجل الأصول'!M272))-'📋 سجل الأصول'!G272+1))-MIN(('📋 سجل الأصول'!H272-IF('📋 سجل الأصول'!I272="",0,'📋 سجل الأصول'!I272)),('📋 سجل الأصول'!H272-IF('📋 سجل الأصول'!I272="",0,'📋 سجل الأصول'!I272))*'📋 سجل الأصول'!J272/365*MAX(0,MIN(EOMONTH(DATE(2026,7,1),-1),IF('📋 سجل الأصول'!M272="",DATE(9999,12,31),'📋 سجل الأصول'!M272))-'📋 سجل الأصول'!G272+1))),0))</f>
        <v/>
      </c>
      <c r="N272" s="33" t="str">
        <f>IF('📋 سجل الأصول'!C272="","",IFERROR(MAX(0,MIN(('📋 سجل الأصول'!H272-IF('📋 سجل الأصول'!I272="",0,'📋 سجل الأصول'!I272)),('📋 سجل الأصول'!H272-IF('📋 سجل الأصول'!I272="",0,'📋 سجل الأصول'!I272))*'📋 سجل الأصول'!J272/365*MAX(0,MIN(EOMONTH(DATE(2026,8,1),0),IF('📋 سجل الأصول'!M272="",DATE(9999,12,31),'📋 سجل الأصول'!M272))-'📋 سجل الأصول'!G272+1))-MIN(('📋 سجل الأصول'!H272-IF('📋 سجل الأصول'!I272="",0,'📋 سجل الأصول'!I272)),('📋 سجل الأصول'!H272-IF('📋 سجل الأصول'!I272="",0,'📋 سجل الأصول'!I272))*'📋 سجل الأصول'!J272/365*MAX(0,MIN(EOMONTH(DATE(2026,8,1),-1),IF('📋 سجل الأصول'!M272="",DATE(9999,12,31),'📋 سجل الأصول'!M272))-'📋 سجل الأصول'!G272+1))),0))</f>
        <v/>
      </c>
      <c r="O272" s="33" t="str">
        <f>IF('📋 سجل الأصول'!C272="","",IFERROR(MAX(0,MIN(('📋 سجل الأصول'!H272-IF('📋 سجل الأصول'!I272="",0,'📋 سجل الأصول'!I272)),('📋 سجل الأصول'!H272-IF('📋 سجل الأصول'!I272="",0,'📋 سجل الأصول'!I272))*'📋 سجل الأصول'!J272/365*MAX(0,MIN(EOMONTH(DATE(2026,9,1),0),IF('📋 سجل الأصول'!M272="",DATE(9999,12,31),'📋 سجل الأصول'!M272))-'📋 سجل الأصول'!G272+1))-MIN(('📋 سجل الأصول'!H272-IF('📋 سجل الأصول'!I272="",0,'📋 سجل الأصول'!I272)),('📋 سجل الأصول'!H272-IF('📋 سجل الأصول'!I272="",0,'📋 سجل الأصول'!I272))*'📋 سجل الأصول'!J272/365*MAX(0,MIN(EOMONTH(DATE(2026,9,1),-1),IF('📋 سجل الأصول'!M272="",DATE(9999,12,31),'📋 سجل الأصول'!M272))-'📋 سجل الأصول'!G272+1))),0))</f>
        <v/>
      </c>
      <c r="P272" s="33" t="str">
        <f>IF('📋 سجل الأصول'!C272="","",IFERROR(MAX(0,MIN(('📋 سجل الأصول'!H272-IF('📋 سجل الأصول'!I272="",0,'📋 سجل الأصول'!I272)),('📋 سجل الأصول'!H272-IF('📋 سجل الأصول'!I272="",0,'📋 سجل الأصول'!I272))*'📋 سجل الأصول'!J272/365*MAX(0,MIN(EOMONTH(DATE(2026,10,1),0),IF('📋 سجل الأصول'!M272="",DATE(9999,12,31),'📋 سجل الأصول'!M272))-'📋 سجل الأصول'!G272+1))-MIN(('📋 سجل الأصول'!H272-IF('📋 سجل الأصول'!I272="",0,'📋 سجل الأصول'!I272)),('📋 سجل الأصول'!H272-IF('📋 سجل الأصول'!I272="",0,'📋 سجل الأصول'!I272))*'📋 سجل الأصول'!J272/365*MAX(0,MIN(EOMONTH(DATE(2026,10,1),-1),IF('📋 سجل الأصول'!M272="",DATE(9999,12,31),'📋 سجل الأصول'!M272))-'📋 سجل الأصول'!G272+1))),0))</f>
        <v/>
      </c>
      <c r="Q272" s="33" t="str">
        <f>IF('📋 سجل الأصول'!C272="","",IFERROR(MAX(0,MIN(('📋 سجل الأصول'!H272-IF('📋 سجل الأصول'!I272="",0,'📋 سجل الأصول'!I272)),('📋 سجل الأصول'!H272-IF('📋 سجل الأصول'!I272="",0,'📋 سجل الأصول'!I272))*'📋 سجل الأصول'!J272/365*MAX(0,MIN(EOMONTH(DATE(2026,11,1),0),IF('📋 سجل الأصول'!M272="",DATE(9999,12,31),'📋 سجل الأصول'!M272))-'📋 سجل الأصول'!G272+1))-MIN(('📋 سجل الأصول'!H272-IF('📋 سجل الأصول'!I272="",0,'📋 سجل الأصول'!I272)),('📋 سجل الأصول'!H272-IF('📋 سجل الأصول'!I272="",0,'📋 سجل الأصول'!I272))*'📋 سجل الأصول'!J272/365*MAX(0,MIN(EOMONTH(DATE(2026,11,1),-1),IF('📋 سجل الأصول'!M272="",DATE(9999,12,31),'📋 سجل الأصول'!M272))-'📋 سجل الأصول'!G272+1))),0))</f>
        <v/>
      </c>
      <c r="R272" s="33" t="str">
        <f>IF('📋 سجل الأصول'!C272="","",IFERROR(MAX(0,MIN(('📋 سجل الأصول'!H272-IF('📋 سجل الأصول'!I272="",0,'📋 سجل الأصول'!I272)),('📋 سجل الأصول'!H272-IF('📋 سجل الأصول'!I272="",0,'📋 سجل الأصول'!I272))*'📋 سجل الأصول'!J272/365*MAX(0,MIN(EOMONTH(DATE(2026,12,1),0),IF('📋 سجل الأصول'!M272="",DATE(9999,12,31),'📋 سجل الأصول'!M272))-'📋 سجل الأصول'!G272+1))-MIN(('📋 سجل الأصول'!H272-IF('📋 سجل الأصول'!I272="",0,'📋 سجل الأصول'!I272)),('📋 سجل الأصول'!H272-IF('📋 سجل الأصول'!I272="",0,'📋 سجل الأصول'!I272))*'📋 سجل الأصول'!J272/365*MAX(0,MIN(EOMONTH(DATE(2026,12,1),-1),IF('📋 سجل الأصول'!M272="",DATE(9999,12,31),'📋 سجل الأصول'!M272))-'📋 سجل الأصول'!G272+1))),0))</f>
        <v/>
      </c>
    </row>
    <row r="273" spans="1:18" ht="24.75" customHeight="1" x14ac:dyDescent="0.25">
      <c r="A273" s="18" t="str">
        <f>IF('📋 سجل الأصول'!C273="","",'📋 سجل الأصول'!A273)</f>
        <v/>
      </c>
      <c r="B273" s="18" t="str">
        <f>IF('📋 سجل الأصول'!C273="","",'📋 سجل الأصول'!B273)</f>
        <v/>
      </c>
      <c r="C273" s="36" t="str">
        <f>IF('📋 سجل الأصول'!C273="","",'📋 سجل الأصول'!C273)</f>
        <v/>
      </c>
      <c r="D273" s="18" t="str">
        <f>IF('📋 سجل الأصول'!C273="","",'📋 سجل الأصول'!E273)</f>
        <v/>
      </c>
      <c r="E273" s="37" t="str">
        <f>IF('📋 سجل الأصول'!C273="","",'📋 سجل الأصول'!G273)</f>
        <v/>
      </c>
      <c r="F273" s="25" t="str">
        <f>IF('📋 سجل الأصول'!C273="","",'📋 سجل الأصول'!H273)</f>
        <v/>
      </c>
      <c r="G273" s="25" t="str">
        <f>IF('📋 سجل الأصول'!C273="","",IFERROR(MAX(0,MIN(('📋 سجل الأصول'!H273-IF('📋 سجل الأصول'!I273="",0,'📋 سجل الأصول'!I273)),('📋 سجل الأصول'!H273-IF('📋 سجل الأصول'!I273="",0,'📋 سجل الأصول'!I273))*'📋 سجل الأصول'!J273/365*MAX(0,MIN(EOMONTH(DATE(2026,1,1),0),IF('📋 سجل الأصول'!M273="",DATE(9999,12,31),'📋 سجل الأصول'!M273))-'📋 سجل الأصول'!G273+1))-MIN(('📋 سجل الأصول'!H273-IF('📋 سجل الأصول'!I273="",0,'📋 سجل الأصول'!I273)),('📋 سجل الأصول'!H273-IF('📋 سجل الأصول'!I273="",0,'📋 سجل الأصول'!I273))*'📋 سجل الأصول'!J273/365*MAX(0,MIN(EOMONTH(DATE(2026,1,1),-1),IF('📋 سجل الأصول'!M273="",DATE(9999,12,31),'📋 سجل الأصول'!M273))-'📋 سجل الأصول'!G273+1))),0))</f>
        <v/>
      </c>
      <c r="H273" s="25" t="str">
        <f>IF('📋 سجل الأصول'!C273="","",IFERROR(MAX(0,MIN(('📋 سجل الأصول'!H273-IF('📋 سجل الأصول'!I273="",0,'📋 سجل الأصول'!I273)),('📋 سجل الأصول'!H273-IF('📋 سجل الأصول'!I273="",0,'📋 سجل الأصول'!I273))*'📋 سجل الأصول'!J273/365*MAX(0,MIN(EOMONTH(DATE(2026,2,1),0),IF('📋 سجل الأصول'!M273="",DATE(9999,12,31),'📋 سجل الأصول'!M273))-'📋 سجل الأصول'!G273+1))-MIN(('📋 سجل الأصول'!H273-IF('📋 سجل الأصول'!I273="",0,'📋 سجل الأصول'!I273)),('📋 سجل الأصول'!H273-IF('📋 سجل الأصول'!I273="",0,'📋 سجل الأصول'!I273))*'📋 سجل الأصول'!J273/365*MAX(0,MIN(EOMONTH(DATE(2026,2,1),-1),IF('📋 سجل الأصول'!M273="",DATE(9999,12,31),'📋 سجل الأصول'!M273))-'📋 سجل الأصول'!G273+1))),0))</f>
        <v/>
      </c>
      <c r="I273" s="25" t="str">
        <f>IF('📋 سجل الأصول'!C273="","",IFERROR(MAX(0,MIN(('📋 سجل الأصول'!H273-IF('📋 سجل الأصول'!I273="",0,'📋 سجل الأصول'!I273)),('📋 سجل الأصول'!H273-IF('📋 سجل الأصول'!I273="",0,'📋 سجل الأصول'!I273))*'📋 سجل الأصول'!J273/365*MAX(0,MIN(EOMONTH(DATE(2026,3,1),0),IF('📋 سجل الأصول'!M273="",DATE(9999,12,31),'📋 سجل الأصول'!M273))-'📋 سجل الأصول'!G273+1))-MIN(('📋 سجل الأصول'!H273-IF('📋 سجل الأصول'!I273="",0,'📋 سجل الأصول'!I273)),('📋 سجل الأصول'!H273-IF('📋 سجل الأصول'!I273="",0,'📋 سجل الأصول'!I273))*'📋 سجل الأصول'!J273/365*MAX(0,MIN(EOMONTH(DATE(2026,3,1),-1),IF('📋 سجل الأصول'!M273="",DATE(9999,12,31),'📋 سجل الأصول'!M273))-'📋 سجل الأصول'!G273+1))),0))</f>
        <v/>
      </c>
      <c r="J273" s="25" t="str">
        <f>IF('📋 سجل الأصول'!C273="","",IFERROR(MAX(0,MIN(('📋 سجل الأصول'!H273-IF('📋 سجل الأصول'!I273="",0,'📋 سجل الأصول'!I273)),('📋 سجل الأصول'!H273-IF('📋 سجل الأصول'!I273="",0,'📋 سجل الأصول'!I273))*'📋 سجل الأصول'!J273/365*MAX(0,MIN(EOMONTH(DATE(2026,4,1),0),IF('📋 سجل الأصول'!M273="",DATE(9999,12,31),'📋 سجل الأصول'!M273))-'📋 سجل الأصول'!G273+1))-MIN(('📋 سجل الأصول'!H273-IF('📋 سجل الأصول'!I273="",0,'📋 سجل الأصول'!I273)),('📋 سجل الأصول'!H273-IF('📋 سجل الأصول'!I273="",0,'📋 سجل الأصول'!I273))*'📋 سجل الأصول'!J273/365*MAX(0,MIN(EOMONTH(DATE(2026,4,1),-1),IF('📋 سجل الأصول'!M273="",DATE(9999,12,31),'📋 سجل الأصول'!M273))-'📋 سجل الأصول'!G273+1))),0))</f>
        <v/>
      </c>
      <c r="K273" s="25" t="str">
        <f>IF('📋 سجل الأصول'!C273="","",IFERROR(MAX(0,MIN(('📋 سجل الأصول'!H273-IF('📋 سجل الأصول'!I273="",0,'📋 سجل الأصول'!I273)),('📋 سجل الأصول'!H273-IF('📋 سجل الأصول'!I273="",0,'📋 سجل الأصول'!I273))*'📋 سجل الأصول'!J273/365*MAX(0,MIN(EOMONTH(DATE(2026,5,1),0),IF('📋 سجل الأصول'!M273="",DATE(9999,12,31),'📋 سجل الأصول'!M273))-'📋 سجل الأصول'!G273+1))-MIN(('📋 سجل الأصول'!H273-IF('📋 سجل الأصول'!I273="",0,'📋 سجل الأصول'!I273)),('📋 سجل الأصول'!H273-IF('📋 سجل الأصول'!I273="",0,'📋 سجل الأصول'!I273))*'📋 سجل الأصول'!J273/365*MAX(0,MIN(EOMONTH(DATE(2026,5,1),-1),IF('📋 سجل الأصول'!M273="",DATE(9999,12,31),'📋 سجل الأصول'!M273))-'📋 سجل الأصول'!G273+1))),0))</f>
        <v/>
      </c>
      <c r="L273" s="25" t="str">
        <f>IF('📋 سجل الأصول'!C273="","",IFERROR(MAX(0,MIN(('📋 سجل الأصول'!H273-IF('📋 سجل الأصول'!I273="",0,'📋 سجل الأصول'!I273)),('📋 سجل الأصول'!H273-IF('📋 سجل الأصول'!I273="",0,'📋 سجل الأصول'!I273))*'📋 سجل الأصول'!J273/365*MAX(0,MIN(EOMONTH(DATE(2026,6,1),0),IF('📋 سجل الأصول'!M273="",DATE(9999,12,31),'📋 سجل الأصول'!M273))-'📋 سجل الأصول'!G273+1))-MIN(('📋 سجل الأصول'!H273-IF('📋 سجل الأصول'!I273="",0,'📋 سجل الأصول'!I273)),('📋 سجل الأصول'!H273-IF('📋 سجل الأصول'!I273="",0,'📋 سجل الأصول'!I273))*'📋 سجل الأصول'!J273/365*MAX(0,MIN(EOMONTH(DATE(2026,6,1),-1),IF('📋 سجل الأصول'!M273="",DATE(9999,12,31),'📋 سجل الأصول'!M273))-'📋 سجل الأصول'!G273+1))),0))</f>
        <v/>
      </c>
      <c r="M273" s="25" t="str">
        <f>IF('📋 سجل الأصول'!C273="","",IFERROR(MAX(0,MIN(('📋 سجل الأصول'!H273-IF('📋 سجل الأصول'!I273="",0,'📋 سجل الأصول'!I273)),('📋 سجل الأصول'!H273-IF('📋 سجل الأصول'!I273="",0,'📋 سجل الأصول'!I273))*'📋 سجل الأصول'!J273/365*MAX(0,MIN(EOMONTH(DATE(2026,7,1),0),IF('📋 سجل الأصول'!M273="",DATE(9999,12,31),'📋 سجل الأصول'!M273))-'📋 سجل الأصول'!G273+1))-MIN(('📋 سجل الأصول'!H273-IF('📋 سجل الأصول'!I273="",0,'📋 سجل الأصول'!I273)),('📋 سجل الأصول'!H273-IF('📋 سجل الأصول'!I273="",0,'📋 سجل الأصول'!I273))*'📋 سجل الأصول'!J273/365*MAX(0,MIN(EOMONTH(DATE(2026,7,1),-1),IF('📋 سجل الأصول'!M273="",DATE(9999,12,31),'📋 سجل الأصول'!M273))-'📋 سجل الأصول'!G273+1))),0))</f>
        <v/>
      </c>
      <c r="N273" s="25" t="str">
        <f>IF('📋 سجل الأصول'!C273="","",IFERROR(MAX(0,MIN(('📋 سجل الأصول'!H273-IF('📋 سجل الأصول'!I273="",0,'📋 سجل الأصول'!I273)),('📋 سجل الأصول'!H273-IF('📋 سجل الأصول'!I273="",0,'📋 سجل الأصول'!I273))*'📋 سجل الأصول'!J273/365*MAX(0,MIN(EOMONTH(DATE(2026,8,1),0),IF('📋 سجل الأصول'!M273="",DATE(9999,12,31),'📋 سجل الأصول'!M273))-'📋 سجل الأصول'!G273+1))-MIN(('📋 سجل الأصول'!H273-IF('📋 سجل الأصول'!I273="",0,'📋 سجل الأصول'!I273)),('📋 سجل الأصول'!H273-IF('📋 سجل الأصول'!I273="",0,'📋 سجل الأصول'!I273))*'📋 سجل الأصول'!J273/365*MAX(0,MIN(EOMONTH(DATE(2026,8,1),-1),IF('📋 سجل الأصول'!M273="",DATE(9999,12,31),'📋 سجل الأصول'!M273))-'📋 سجل الأصول'!G273+1))),0))</f>
        <v/>
      </c>
      <c r="O273" s="25" t="str">
        <f>IF('📋 سجل الأصول'!C273="","",IFERROR(MAX(0,MIN(('📋 سجل الأصول'!H273-IF('📋 سجل الأصول'!I273="",0,'📋 سجل الأصول'!I273)),('📋 سجل الأصول'!H273-IF('📋 سجل الأصول'!I273="",0,'📋 سجل الأصول'!I273))*'📋 سجل الأصول'!J273/365*MAX(0,MIN(EOMONTH(DATE(2026,9,1),0),IF('📋 سجل الأصول'!M273="",DATE(9999,12,31),'📋 سجل الأصول'!M273))-'📋 سجل الأصول'!G273+1))-MIN(('📋 سجل الأصول'!H273-IF('📋 سجل الأصول'!I273="",0,'📋 سجل الأصول'!I273)),('📋 سجل الأصول'!H273-IF('📋 سجل الأصول'!I273="",0,'📋 سجل الأصول'!I273))*'📋 سجل الأصول'!J273/365*MAX(0,MIN(EOMONTH(DATE(2026,9,1),-1),IF('📋 سجل الأصول'!M273="",DATE(9999,12,31),'📋 سجل الأصول'!M273))-'📋 سجل الأصول'!G273+1))),0))</f>
        <v/>
      </c>
      <c r="P273" s="25" t="str">
        <f>IF('📋 سجل الأصول'!C273="","",IFERROR(MAX(0,MIN(('📋 سجل الأصول'!H273-IF('📋 سجل الأصول'!I273="",0,'📋 سجل الأصول'!I273)),('📋 سجل الأصول'!H273-IF('📋 سجل الأصول'!I273="",0,'📋 سجل الأصول'!I273))*'📋 سجل الأصول'!J273/365*MAX(0,MIN(EOMONTH(DATE(2026,10,1),0),IF('📋 سجل الأصول'!M273="",DATE(9999,12,31),'📋 سجل الأصول'!M273))-'📋 سجل الأصول'!G273+1))-MIN(('📋 سجل الأصول'!H273-IF('📋 سجل الأصول'!I273="",0,'📋 سجل الأصول'!I273)),('📋 سجل الأصول'!H273-IF('📋 سجل الأصول'!I273="",0,'📋 سجل الأصول'!I273))*'📋 سجل الأصول'!J273/365*MAX(0,MIN(EOMONTH(DATE(2026,10,1),-1),IF('📋 سجل الأصول'!M273="",DATE(9999,12,31),'📋 سجل الأصول'!M273))-'📋 سجل الأصول'!G273+1))),0))</f>
        <v/>
      </c>
      <c r="Q273" s="25" t="str">
        <f>IF('📋 سجل الأصول'!C273="","",IFERROR(MAX(0,MIN(('📋 سجل الأصول'!H273-IF('📋 سجل الأصول'!I273="",0,'📋 سجل الأصول'!I273)),('📋 سجل الأصول'!H273-IF('📋 سجل الأصول'!I273="",0,'📋 سجل الأصول'!I273))*'📋 سجل الأصول'!J273/365*MAX(0,MIN(EOMONTH(DATE(2026,11,1),0),IF('📋 سجل الأصول'!M273="",DATE(9999,12,31),'📋 سجل الأصول'!M273))-'📋 سجل الأصول'!G273+1))-MIN(('📋 سجل الأصول'!H273-IF('📋 سجل الأصول'!I273="",0,'📋 سجل الأصول'!I273)),('📋 سجل الأصول'!H273-IF('📋 سجل الأصول'!I273="",0,'📋 سجل الأصول'!I273))*'📋 سجل الأصول'!J273/365*MAX(0,MIN(EOMONTH(DATE(2026,11,1),-1),IF('📋 سجل الأصول'!M273="",DATE(9999,12,31),'📋 سجل الأصول'!M273))-'📋 سجل الأصول'!G273+1))),0))</f>
        <v/>
      </c>
      <c r="R273" s="25" t="str">
        <f>IF('📋 سجل الأصول'!C273="","",IFERROR(MAX(0,MIN(('📋 سجل الأصول'!H273-IF('📋 سجل الأصول'!I273="",0,'📋 سجل الأصول'!I273)),('📋 سجل الأصول'!H273-IF('📋 سجل الأصول'!I273="",0,'📋 سجل الأصول'!I273))*'📋 سجل الأصول'!J273/365*MAX(0,MIN(EOMONTH(DATE(2026,12,1),0),IF('📋 سجل الأصول'!M273="",DATE(9999,12,31),'📋 سجل الأصول'!M273))-'📋 سجل الأصول'!G273+1))-MIN(('📋 سجل الأصول'!H273-IF('📋 سجل الأصول'!I273="",0,'📋 سجل الأصول'!I273)),('📋 سجل الأصول'!H273-IF('📋 سجل الأصول'!I273="",0,'📋 سجل الأصول'!I273))*'📋 سجل الأصول'!J273/365*MAX(0,MIN(EOMONTH(DATE(2026,12,1),-1),IF('📋 سجل الأصول'!M273="",DATE(9999,12,31),'📋 سجل الأصول'!M273))-'📋 سجل الأصول'!G273+1))),0))</f>
        <v/>
      </c>
    </row>
    <row r="274" spans="1:18" ht="24.75" customHeight="1" x14ac:dyDescent="0.25">
      <c r="A274" s="26" t="str">
        <f>IF('📋 سجل الأصول'!C274="","",'📋 سجل الأصول'!A274)</f>
        <v/>
      </c>
      <c r="B274" s="26" t="str">
        <f>IF('📋 سجل الأصول'!C274="","",'📋 سجل الأصول'!B274)</f>
        <v/>
      </c>
      <c r="C274" s="38" t="str">
        <f>IF('📋 سجل الأصول'!C274="","",'📋 سجل الأصول'!C274)</f>
        <v/>
      </c>
      <c r="D274" s="26" t="str">
        <f>IF('📋 سجل الأصول'!C274="","",'📋 سجل الأصول'!E274)</f>
        <v/>
      </c>
      <c r="E274" s="39" t="str">
        <f>IF('📋 سجل الأصول'!C274="","",'📋 سجل الأصول'!G274)</f>
        <v/>
      </c>
      <c r="F274" s="33" t="str">
        <f>IF('📋 سجل الأصول'!C274="","",'📋 سجل الأصول'!H274)</f>
        <v/>
      </c>
      <c r="G274" s="33" t="str">
        <f>IF('📋 سجل الأصول'!C274="","",IFERROR(MAX(0,MIN(('📋 سجل الأصول'!H274-IF('📋 سجل الأصول'!I274="",0,'📋 سجل الأصول'!I274)),('📋 سجل الأصول'!H274-IF('📋 سجل الأصول'!I274="",0,'📋 سجل الأصول'!I274))*'📋 سجل الأصول'!J274/365*MAX(0,MIN(EOMONTH(DATE(2026,1,1),0),IF('📋 سجل الأصول'!M274="",DATE(9999,12,31),'📋 سجل الأصول'!M274))-'📋 سجل الأصول'!G274+1))-MIN(('📋 سجل الأصول'!H274-IF('📋 سجل الأصول'!I274="",0,'📋 سجل الأصول'!I274)),('📋 سجل الأصول'!H274-IF('📋 سجل الأصول'!I274="",0,'📋 سجل الأصول'!I274))*'📋 سجل الأصول'!J274/365*MAX(0,MIN(EOMONTH(DATE(2026,1,1),-1),IF('📋 سجل الأصول'!M274="",DATE(9999,12,31),'📋 سجل الأصول'!M274))-'📋 سجل الأصول'!G274+1))),0))</f>
        <v/>
      </c>
      <c r="H274" s="33" t="str">
        <f>IF('📋 سجل الأصول'!C274="","",IFERROR(MAX(0,MIN(('📋 سجل الأصول'!H274-IF('📋 سجل الأصول'!I274="",0,'📋 سجل الأصول'!I274)),('📋 سجل الأصول'!H274-IF('📋 سجل الأصول'!I274="",0,'📋 سجل الأصول'!I274))*'📋 سجل الأصول'!J274/365*MAX(0,MIN(EOMONTH(DATE(2026,2,1),0),IF('📋 سجل الأصول'!M274="",DATE(9999,12,31),'📋 سجل الأصول'!M274))-'📋 سجل الأصول'!G274+1))-MIN(('📋 سجل الأصول'!H274-IF('📋 سجل الأصول'!I274="",0,'📋 سجل الأصول'!I274)),('📋 سجل الأصول'!H274-IF('📋 سجل الأصول'!I274="",0,'📋 سجل الأصول'!I274))*'📋 سجل الأصول'!J274/365*MAX(0,MIN(EOMONTH(DATE(2026,2,1),-1),IF('📋 سجل الأصول'!M274="",DATE(9999,12,31),'📋 سجل الأصول'!M274))-'📋 سجل الأصول'!G274+1))),0))</f>
        <v/>
      </c>
      <c r="I274" s="33" t="str">
        <f>IF('📋 سجل الأصول'!C274="","",IFERROR(MAX(0,MIN(('📋 سجل الأصول'!H274-IF('📋 سجل الأصول'!I274="",0,'📋 سجل الأصول'!I274)),('📋 سجل الأصول'!H274-IF('📋 سجل الأصول'!I274="",0,'📋 سجل الأصول'!I274))*'📋 سجل الأصول'!J274/365*MAX(0,MIN(EOMONTH(DATE(2026,3,1),0),IF('📋 سجل الأصول'!M274="",DATE(9999,12,31),'📋 سجل الأصول'!M274))-'📋 سجل الأصول'!G274+1))-MIN(('📋 سجل الأصول'!H274-IF('📋 سجل الأصول'!I274="",0,'📋 سجل الأصول'!I274)),('📋 سجل الأصول'!H274-IF('📋 سجل الأصول'!I274="",0,'📋 سجل الأصول'!I274))*'📋 سجل الأصول'!J274/365*MAX(0,MIN(EOMONTH(DATE(2026,3,1),-1),IF('📋 سجل الأصول'!M274="",DATE(9999,12,31),'📋 سجل الأصول'!M274))-'📋 سجل الأصول'!G274+1))),0))</f>
        <v/>
      </c>
      <c r="J274" s="33" t="str">
        <f>IF('📋 سجل الأصول'!C274="","",IFERROR(MAX(0,MIN(('📋 سجل الأصول'!H274-IF('📋 سجل الأصول'!I274="",0,'📋 سجل الأصول'!I274)),('📋 سجل الأصول'!H274-IF('📋 سجل الأصول'!I274="",0,'📋 سجل الأصول'!I274))*'📋 سجل الأصول'!J274/365*MAX(0,MIN(EOMONTH(DATE(2026,4,1),0),IF('📋 سجل الأصول'!M274="",DATE(9999,12,31),'📋 سجل الأصول'!M274))-'📋 سجل الأصول'!G274+1))-MIN(('📋 سجل الأصول'!H274-IF('📋 سجل الأصول'!I274="",0,'📋 سجل الأصول'!I274)),('📋 سجل الأصول'!H274-IF('📋 سجل الأصول'!I274="",0,'📋 سجل الأصول'!I274))*'📋 سجل الأصول'!J274/365*MAX(0,MIN(EOMONTH(DATE(2026,4,1),-1),IF('📋 سجل الأصول'!M274="",DATE(9999,12,31),'📋 سجل الأصول'!M274))-'📋 سجل الأصول'!G274+1))),0))</f>
        <v/>
      </c>
      <c r="K274" s="33" t="str">
        <f>IF('📋 سجل الأصول'!C274="","",IFERROR(MAX(0,MIN(('📋 سجل الأصول'!H274-IF('📋 سجل الأصول'!I274="",0,'📋 سجل الأصول'!I274)),('📋 سجل الأصول'!H274-IF('📋 سجل الأصول'!I274="",0,'📋 سجل الأصول'!I274))*'📋 سجل الأصول'!J274/365*MAX(0,MIN(EOMONTH(DATE(2026,5,1),0),IF('📋 سجل الأصول'!M274="",DATE(9999,12,31),'📋 سجل الأصول'!M274))-'📋 سجل الأصول'!G274+1))-MIN(('📋 سجل الأصول'!H274-IF('📋 سجل الأصول'!I274="",0,'📋 سجل الأصول'!I274)),('📋 سجل الأصول'!H274-IF('📋 سجل الأصول'!I274="",0,'📋 سجل الأصول'!I274))*'📋 سجل الأصول'!J274/365*MAX(0,MIN(EOMONTH(DATE(2026,5,1),-1),IF('📋 سجل الأصول'!M274="",DATE(9999,12,31),'📋 سجل الأصول'!M274))-'📋 سجل الأصول'!G274+1))),0))</f>
        <v/>
      </c>
      <c r="L274" s="33" t="str">
        <f>IF('📋 سجل الأصول'!C274="","",IFERROR(MAX(0,MIN(('📋 سجل الأصول'!H274-IF('📋 سجل الأصول'!I274="",0,'📋 سجل الأصول'!I274)),('📋 سجل الأصول'!H274-IF('📋 سجل الأصول'!I274="",0,'📋 سجل الأصول'!I274))*'📋 سجل الأصول'!J274/365*MAX(0,MIN(EOMONTH(DATE(2026,6,1),0),IF('📋 سجل الأصول'!M274="",DATE(9999,12,31),'📋 سجل الأصول'!M274))-'📋 سجل الأصول'!G274+1))-MIN(('📋 سجل الأصول'!H274-IF('📋 سجل الأصول'!I274="",0,'📋 سجل الأصول'!I274)),('📋 سجل الأصول'!H274-IF('📋 سجل الأصول'!I274="",0,'📋 سجل الأصول'!I274))*'📋 سجل الأصول'!J274/365*MAX(0,MIN(EOMONTH(DATE(2026,6,1),-1),IF('📋 سجل الأصول'!M274="",DATE(9999,12,31),'📋 سجل الأصول'!M274))-'📋 سجل الأصول'!G274+1))),0))</f>
        <v/>
      </c>
      <c r="M274" s="33" t="str">
        <f>IF('📋 سجل الأصول'!C274="","",IFERROR(MAX(0,MIN(('📋 سجل الأصول'!H274-IF('📋 سجل الأصول'!I274="",0,'📋 سجل الأصول'!I274)),('📋 سجل الأصول'!H274-IF('📋 سجل الأصول'!I274="",0,'📋 سجل الأصول'!I274))*'📋 سجل الأصول'!J274/365*MAX(0,MIN(EOMONTH(DATE(2026,7,1),0),IF('📋 سجل الأصول'!M274="",DATE(9999,12,31),'📋 سجل الأصول'!M274))-'📋 سجل الأصول'!G274+1))-MIN(('📋 سجل الأصول'!H274-IF('📋 سجل الأصول'!I274="",0,'📋 سجل الأصول'!I274)),('📋 سجل الأصول'!H274-IF('📋 سجل الأصول'!I274="",0,'📋 سجل الأصول'!I274))*'📋 سجل الأصول'!J274/365*MAX(0,MIN(EOMONTH(DATE(2026,7,1),-1),IF('📋 سجل الأصول'!M274="",DATE(9999,12,31),'📋 سجل الأصول'!M274))-'📋 سجل الأصول'!G274+1))),0))</f>
        <v/>
      </c>
      <c r="N274" s="33" t="str">
        <f>IF('📋 سجل الأصول'!C274="","",IFERROR(MAX(0,MIN(('📋 سجل الأصول'!H274-IF('📋 سجل الأصول'!I274="",0,'📋 سجل الأصول'!I274)),('📋 سجل الأصول'!H274-IF('📋 سجل الأصول'!I274="",0,'📋 سجل الأصول'!I274))*'📋 سجل الأصول'!J274/365*MAX(0,MIN(EOMONTH(DATE(2026,8,1),0),IF('📋 سجل الأصول'!M274="",DATE(9999,12,31),'📋 سجل الأصول'!M274))-'📋 سجل الأصول'!G274+1))-MIN(('📋 سجل الأصول'!H274-IF('📋 سجل الأصول'!I274="",0,'📋 سجل الأصول'!I274)),('📋 سجل الأصول'!H274-IF('📋 سجل الأصول'!I274="",0,'📋 سجل الأصول'!I274))*'📋 سجل الأصول'!J274/365*MAX(0,MIN(EOMONTH(DATE(2026,8,1),-1),IF('📋 سجل الأصول'!M274="",DATE(9999,12,31),'📋 سجل الأصول'!M274))-'📋 سجل الأصول'!G274+1))),0))</f>
        <v/>
      </c>
      <c r="O274" s="33" t="str">
        <f>IF('📋 سجل الأصول'!C274="","",IFERROR(MAX(0,MIN(('📋 سجل الأصول'!H274-IF('📋 سجل الأصول'!I274="",0,'📋 سجل الأصول'!I274)),('📋 سجل الأصول'!H274-IF('📋 سجل الأصول'!I274="",0,'📋 سجل الأصول'!I274))*'📋 سجل الأصول'!J274/365*MAX(0,MIN(EOMONTH(DATE(2026,9,1),0),IF('📋 سجل الأصول'!M274="",DATE(9999,12,31),'📋 سجل الأصول'!M274))-'📋 سجل الأصول'!G274+1))-MIN(('📋 سجل الأصول'!H274-IF('📋 سجل الأصول'!I274="",0,'📋 سجل الأصول'!I274)),('📋 سجل الأصول'!H274-IF('📋 سجل الأصول'!I274="",0,'📋 سجل الأصول'!I274))*'📋 سجل الأصول'!J274/365*MAX(0,MIN(EOMONTH(DATE(2026,9,1),-1),IF('📋 سجل الأصول'!M274="",DATE(9999,12,31),'📋 سجل الأصول'!M274))-'📋 سجل الأصول'!G274+1))),0))</f>
        <v/>
      </c>
      <c r="P274" s="33" t="str">
        <f>IF('📋 سجل الأصول'!C274="","",IFERROR(MAX(0,MIN(('📋 سجل الأصول'!H274-IF('📋 سجل الأصول'!I274="",0,'📋 سجل الأصول'!I274)),('📋 سجل الأصول'!H274-IF('📋 سجل الأصول'!I274="",0,'📋 سجل الأصول'!I274))*'📋 سجل الأصول'!J274/365*MAX(0,MIN(EOMONTH(DATE(2026,10,1),0),IF('📋 سجل الأصول'!M274="",DATE(9999,12,31),'📋 سجل الأصول'!M274))-'📋 سجل الأصول'!G274+1))-MIN(('📋 سجل الأصول'!H274-IF('📋 سجل الأصول'!I274="",0,'📋 سجل الأصول'!I274)),('📋 سجل الأصول'!H274-IF('📋 سجل الأصول'!I274="",0,'📋 سجل الأصول'!I274))*'📋 سجل الأصول'!J274/365*MAX(0,MIN(EOMONTH(DATE(2026,10,1),-1),IF('📋 سجل الأصول'!M274="",DATE(9999,12,31),'📋 سجل الأصول'!M274))-'📋 سجل الأصول'!G274+1))),0))</f>
        <v/>
      </c>
      <c r="Q274" s="33" t="str">
        <f>IF('📋 سجل الأصول'!C274="","",IFERROR(MAX(0,MIN(('📋 سجل الأصول'!H274-IF('📋 سجل الأصول'!I274="",0,'📋 سجل الأصول'!I274)),('📋 سجل الأصول'!H274-IF('📋 سجل الأصول'!I274="",0,'📋 سجل الأصول'!I274))*'📋 سجل الأصول'!J274/365*MAX(0,MIN(EOMONTH(DATE(2026,11,1),0),IF('📋 سجل الأصول'!M274="",DATE(9999,12,31),'📋 سجل الأصول'!M274))-'📋 سجل الأصول'!G274+1))-MIN(('📋 سجل الأصول'!H274-IF('📋 سجل الأصول'!I274="",0,'📋 سجل الأصول'!I274)),('📋 سجل الأصول'!H274-IF('📋 سجل الأصول'!I274="",0,'📋 سجل الأصول'!I274))*'📋 سجل الأصول'!J274/365*MAX(0,MIN(EOMONTH(DATE(2026,11,1),-1),IF('📋 سجل الأصول'!M274="",DATE(9999,12,31),'📋 سجل الأصول'!M274))-'📋 سجل الأصول'!G274+1))),0))</f>
        <v/>
      </c>
      <c r="R274" s="33" t="str">
        <f>IF('📋 سجل الأصول'!C274="","",IFERROR(MAX(0,MIN(('📋 سجل الأصول'!H274-IF('📋 سجل الأصول'!I274="",0,'📋 سجل الأصول'!I274)),('📋 سجل الأصول'!H274-IF('📋 سجل الأصول'!I274="",0,'📋 سجل الأصول'!I274))*'📋 سجل الأصول'!J274/365*MAX(0,MIN(EOMONTH(DATE(2026,12,1),0),IF('📋 سجل الأصول'!M274="",DATE(9999,12,31),'📋 سجل الأصول'!M274))-'📋 سجل الأصول'!G274+1))-MIN(('📋 سجل الأصول'!H274-IF('📋 سجل الأصول'!I274="",0,'📋 سجل الأصول'!I274)),('📋 سجل الأصول'!H274-IF('📋 سجل الأصول'!I274="",0,'📋 سجل الأصول'!I274))*'📋 سجل الأصول'!J274/365*MAX(0,MIN(EOMONTH(DATE(2026,12,1),-1),IF('📋 سجل الأصول'!M274="",DATE(9999,12,31),'📋 سجل الأصول'!M274))-'📋 سجل الأصول'!G274+1))),0))</f>
        <v/>
      </c>
    </row>
    <row r="275" spans="1:18" ht="24.75" customHeight="1" x14ac:dyDescent="0.25">
      <c r="A275" s="18" t="str">
        <f>IF('📋 سجل الأصول'!C275="","",'📋 سجل الأصول'!A275)</f>
        <v/>
      </c>
      <c r="B275" s="18" t="str">
        <f>IF('📋 سجل الأصول'!C275="","",'📋 سجل الأصول'!B275)</f>
        <v/>
      </c>
      <c r="C275" s="36" t="str">
        <f>IF('📋 سجل الأصول'!C275="","",'📋 سجل الأصول'!C275)</f>
        <v/>
      </c>
      <c r="D275" s="18" t="str">
        <f>IF('📋 سجل الأصول'!C275="","",'📋 سجل الأصول'!E275)</f>
        <v/>
      </c>
      <c r="E275" s="37" t="str">
        <f>IF('📋 سجل الأصول'!C275="","",'📋 سجل الأصول'!G275)</f>
        <v/>
      </c>
      <c r="F275" s="25" t="str">
        <f>IF('📋 سجل الأصول'!C275="","",'📋 سجل الأصول'!H275)</f>
        <v/>
      </c>
      <c r="G275" s="25" t="str">
        <f>IF('📋 سجل الأصول'!C275="","",IFERROR(MAX(0,MIN(('📋 سجل الأصول'!H275-IF('📋 سجل الأصول'!I275="",0,'📋 سجل الأصول'!I275)),('📋 سجل الأصول'!H275-IF('📋 سجل الأصول'!I275="",0,'📋 سجل الأصول'!I275))*'📋 سجل الأصول'!J275/365*MAX(0,MIN(EOMONTH(DATE(2026,1,1),0),IF('📋 سجل الأصول'!M275="",DATE(9999,12,31),'📋 سجل الأصول'!M275))-'📋 سجل الأصول'!G275+1))-MIN(('📋 سجل الأصول'!H275-IF('📋 سجل الأصول'!I275="",0,'📋 سجل الأصول'!I275)),('📋 سجل الأصول'!H275-IF('📋 سجل الأصول'!I275="",0,'📋 سجل الأصول'!I275))*'📋 سجل الأصول'!J275/365*MAX(0,MIN(EOMONTH(DATE(2026,1,1),-1),IF('📋 سجل الأصول'!M275="",DATE(9999,12,31),'📋 سجل الأصول'!M275))-'📋 سجل الأصول'!G275+1))),0))</f>
        <v/>
      </c>
      <c r="H275" s="25" t="str">
        <f>IF('📋 سجل الأصول'!C275="","",IFERROR(MAX(0,MIN(('📋 سجل الأصول'!H275-IF('📋 سجل الأصول'!I275="",0,'📋 سجل الأصول'!I275)),('📋 سجل الأصول'!H275-IF('📋 سجل الأصول'!I275="",0,'📋 سجل الأصول'!I275))*'📋 سجل الأصول'!J275/365*MAX(0,MIN(EOMONTH(DATE(2026,2,1),0),IF('📋 سجل الأصول'!M275="",DATE(9999,12,31),'📋 سجل الأصول'!M275))-'📋 سجل الأصول'!G275+1))-MIN(('📋 سجل الأصول'!H275-IF('📋 سجل الأصول'!I275="",0,'📋 سجل الأصول'!I275)),('📋 سجل الأصول'!H275-IF('📋 سجل الأصول'!I275="",0,'📋 سجل الأصول'!I275))*'📋 سجل الأصول'!J275/365*MAX(0,MIN(EOMONTH(DATE(2026,2,1),-1),IF('📋 سجل الأصول'!M275="",DATE(9999,12,31),'📋 سجل الأصول'!M275))-'📋 سجل الأصول'!G275+1))),0))</f>
        <v/>
      </c>
      <c r="I275" s="25" t="str">
        <f>IF('📋 سجل الأصول'!C275="","",IFERROR(MAX(0,MIN(('📋 سجل الأصول'!H275-IF('📋 سجل الأصول'!I275="",0,'📋 سجل الأصول'!I275)),('📋 سجل الأصول'!H275-IF('📋 سجل الأصول'!I275="",0,'📋 سجل الأصول'!I275))*'📋 سجل الأصول'!J275/365*MAX(0,MIN(EOMONTH(DATE(2026,3,1),0),IF('📋 سجل الأصول'!M275="",DATE(9999,12,31),'📋 سجل الأصول'!M275))-'📋 سجل الأصول'!G275+1))-MIN(('📋 سجل الأصول'!H275-IF('📋 سجل الأصول'!I275="",0,'📋 سجل الأصول'!I275)),('📋 سجل الأصول'!H275-IF('📋 سجل الأصول'!I275="",0,'📋 سجل الأصول'!I275))*'📋 سجل الأصول'!J275/365*MAX(0,MIN(EOMONTH(DATE(2026,3,1),-1),IF('📋 سجل الأصول'!M275="",DATE(9999,12,31),'📋 سجل الأصول'!M275))-'📋 سجل الأصول'!G275+1))),0))</f>
        <v/>
      </c>
      <c r="J275" s="25" t="str">
        <f>IF('📋 سجل الأصول'!C275="","",IFERROR(MAX(0,MIN(('📋 سجل الأصول'!H275-IF('📋 سجل الأصول'!I275="",0,'📋 سجل الأصول'!I275)),('📋 سجل الأصول'!H275-IF('📋 سجل الأصول'!I275="",0,'📋 سجل الأصول'!I275))*'📋 سجل الأصول'!J275/365*MAX(0,MIN(EOMONTH(DATE(2026,4,1),0),IF('📋 سجل الأصول'!M275="",DATE(9999,12,31),'📋 سجل الأصول'!M275))-'📋 سجل الأصول'!G275+1))-MIN(('📋 سجل الأصول'!H275-IF('📋 سجل الأصول'!I275="",0,'📋 سجل الأصول'!I275)),('📋 سجل الأصول'!H275-IF('📋 سجل الأصول'!I275="",0,'📋 سجل الأصول'!I275))*'📋 سجل الأصول'!J275/365*MAX(0,MIN(EOMONTH(DATE(2026,4,1),-1),IF('📋 سجل الأصول'!M275="",DATE(9999,12,31),'📋 سجل الأصول'!M275))-'📋 سجل الأصول'!G275+1))),0))</f>
        <v/>
      </c>
      <c r="K275" s="25" t="str">
        <f>IF('📋 سجل الأصول'!C275="","",IFERROR(MAX(0,MIN(('📋 سجل الأصول'!H275-IF('📋 سجل الأصول'!I275="",0,'📋 سجل الأصول'!I275)),('📋 سجل الأصول'!H275-IF('📋 سجل الأصول'!I275="",0,'📋 سجل الأصول'!I275))*'📋 سجل الأصول'!J275/365*MAX(0,MIN(EOMONTH(DATE(2026,5,1),0),IF('📋 سجل الأصول'!M275="",DATE(9999,12,31),'📋 سجل الأصول'!M275))-'📋 سجل الأصول'!G275+1))-MIN(('📋 سجل الأصول'!H275-IF('📋 سجل الأصول'!I275="",0,'📋 سجل الأصول'!I275)),('📋 سجل الأصول'!H275-IF('📋 سجل الأصول'!I275="",0,'📋 سجل الأصول'!I275))*'📋 سجل الأصول'!J275/365*MAX(0,MIN(EOMONTH(DATE(2026,5,1),-1),IF('📋 سجل الأصول'!M275="",DATE(9999,12,31),'📋 سجل الأصول'!M275))-'📋 سجل الأصول'!G275+1))),0))</f>
        <v/>
      </c>
      <c r="L275" s="25" t="str">
        <f>IF('📋 سجل الأصول'!C275="","",IFERROR(MAX(0,MIN(('📋 سجل الأصول'!H275-IF('📋 سجل الأصول'!I275="",0,'📋 سجل الأصول'!I275)),('📋 سجل الأصول'!H275-IF('📋 سجل الأصول'!I275="",0,'📋 سجل الأصول'!I275))*'📋 سجل الأصول'!J275/365*MAX(0,MIN(EOMONTH(DATE(2026,6,1),0),IF('📋 سجل الأصول'!M275="",DATE(9999,12,31),'📋 سجل الأصول'!M275))-'📋 سجل الأصول'!G275+1))-MIN(('📋 سجل الأصول'!H275-IF('📋 سجل الأصول'!I275="",0,'📋 سجل الأصول'!I275)),('📋 سجل الأصول'!H275-IF('📋 سجل الأصول'!I275="",0,'📋 سجل الأصول'!I275))*'📋 سجل الأصول'!J275/365*MAX(0,MIN(EOMONTH(DATE(2026,6,1),-1),IF('📋 سجل الأصول'!M275="",DATE(9999,12,31),'📋 سجل الأصول'!M275))-'📋 سجل الأصول'!G275+1))),0))</f>
        <v/>
      </c>
      <c r="M275" s="25" t="str">
        <f>IF('📋 سجل الأصول'!C275="","",IFERROR(MAX(0,MIN(('📋 سجل الأصول'!H275-IF('📋 سجل الأصول'!I275="",0,'📋 سجل الأصول'!I275)),('📋 سجل الأصول'!H275-IF('📋 سجل الأصول'!I275="",0,'📋 سجل الأصول'!I275))*'📋 سجل الأصول'!J275/365*MAX(0,MIN(EOMONTH(DATE(2026,7,1),0),IF('📋 سجل الأصول'!M275="",DATE(9999,12,31),'📋 سجل الأصول'!M275))-'📋 سجل الأصول'!G275+1))-MIN(('📋 سجل الأصول'!H275-IF('📋 سجل الأصول'!I275="",0,'📋 سجل الأصول'!I275)),('📋 سجل الأصول'!H275-IF('📋 سجل الأصول'!I275="",0,'📋 سجل الأصول'!I275))*'📋 سجل الأصول'!J275/365*MAX(0,MIN(EOMONTH(DATE(2026,7,1),-1),IF('📋 سجل الأصول'!M275="",DATE(9999,12,31),'📋 سجل الأصول'!M275))-'📋 سجل الأصول'!G275+1))),0))</f>
        <v/>
      </c>
      <c r="N275" s="25" t="str">
        <f>IF('📋 سجل الأصول'!C275="","",IFERROR(MAX(0,MIN(('📋 سجل الأصول'!H275-IF('📋 سجل الأصول'!I275="",0,'📋 سجل الأصول'!I275)),('📋 سجل الأصول'!H275-IF('📋 سجل الأصول'!I275="",0,'📋 سجل الأصول'!I275))*'📋 سجل الأصول'!J275/365*MAX(0,MIN(EOMONTH(DATE(2026,8,1),0),IF('📋 سجل الأصول'!M275="",DATE(9999,12,31),'📋 سجل الأصول'!M275))-'📋 سجل الأصول'!G275+1))-MIN(('📋 سجل الأصول'!H275-IF('📋 سجل الأصول'!I275="",0,'📋 سجل الأصول'!I275)),('📋 سجل الأصول'!H275-IF('📋 سجل الأصول'!I275="",0,'📋 سجل الأصول'!I275))*'📋 سجل الأصول'!J275/365*MAX(0,MIN(EOMONTH(DATE(2026,8,1),-1),IF('📋 سجل الأصول'!M275="",DATE(9999,12,31),'📋 سجل الأصول'!M275))-'📋 سجل الأصول'!G275+1))),0))</f>
        <v/>
      </c>
      <c r="O275" s="25" t="str">
        <f>IF('📋 سجل الأصول'!C275="","",IFERROR(MAX(0,MIN(('📋 سجل الأصول'!H275-IF('📋 سجل الأصول'!I275="",0,'📋 سجل الأصول'!I275)),('📋 سجل الأصول'!H275-IF('📋 سجل الأصول'!I275="",0,'📋 سجل الأصول'!I275))*'📋 سجل الأصول'!J275/365*MAX(0,MIN(EOMONTH(DATE(2026,9,1),0),IF('📋 سجل الأصول'!M275="",DATE(9999,12,31),'📋 سجل الأصول'!M275))-'📋 سجل الأصول'!G275+1))-MIN(('📋 سجل الأصول'!H275-IF('📋 سجل الأصول'!I275="",0,'📋 سجل الأصول'!I275)),('📋 سجل الأصول'!H275-IF('📋 سجل الأصول'!I275="",0,'📋 سجل الأصول'!I275))*'📋 سجل الأصول'!J275/365*MAX(0,MIN(EOMONTH(DATE(2026,9,1),-1),IF('📋 سجل الأصول'!M275="",DATE(9999,12,31),'📋 سجل الأصول'!M275))-'📋 سجل الأصول'!G275+1))),0))</f>
        <v/>
      </c>
      <c r="P275" s="25" t="str">
        <f>IF('📋 سجل الأصول'!C275="","",IFERROR(MAX(0,MIN(('📋 سجل الأصول'!H275-IF('📋 سجل الأصول'!I275="",0,'📋 سجل الأصول'!I275)),('📋 سجل الأصول'!H275-IF('📋 سجل الأصول'!I275="",0,'📋 سجل الأصول'!I275))*'📋 سجل الأصول'!J275/365*MAX(0,MIN(EOMONTH(DATE(2026,10,1),0),IF('📋 سجل الأصول'!M275="",DATE(9999,12,31),'📋 سجل الأصول'!M275))-'📋 سجل الأصول'!G275+1))-MIN(('📋 سجل الأصول'!H275-IF('📋 سجل الأصول'!I275="",0,'📋 سجل الأصول'!I275)),('📋 سجل الأصول'!H275-IF('📋 سجل الأصول'!I275="",0,'📋 سجل الأصول'!I275))*'📋 سجل الأصول'!J275/365*MAX(0,MIN(EOMONTH(DATE(2026,10,1),-1),IF('📋 سجل الأصول'!M275="",DATE(9999,12,31),'📋 سجل الأصول'!M275))-'📋 سجل الأصول'!G275+1))),0))</f>
        <v/>
      </c>
      <c r="Q275" s="25" t="str">
        <f>IF('📋 سجل الأصول'!C275="","",IFERROR(MAX(0,MIN(('📋 سجل الأصول'!H275-IF('📋 سجل الأصول'!I275="",0,'📋 سجل الأصول'!I275)),('📋 سجل الأصول'!H275-IF('📋 سجل الأصول'!I275="",0,'📋 سجل الأصول'!I275))*'📋 سجل الأصول'!J275/365*MAX(0,MIN(EOMONTH(DATE(2026,11,1),0),IF('📋 سجل الأصول'!M275="",DATE(9999,12,31),'📋 سجل الأصول'!M275))-'📋 سجل الأصول'!G275+1))-MIN(('📋 سجل الأصول'!H275-IF('📋 سجل الأصول'!I275="",0,'📋 سجل الأصول'!I275)),('📋 سجل الأصول'!H275-IF('📋 سجل الأصول'!I275="",0,'📋 سجل الأصول'!I275))*'📋 سجل الأصول'!J275/365*MAX(0,MIN(EOMONTH(DATE(2026,11,1),-1),IF('📋 سجل الأصول'!M275="",DATE(9999,12,31),'📋 سجل الأصول'!M275))-'📋 سجل الأصول'!G275+1))),0))</f>
        <v/>
      </c>
      <c r="R275" s="25" t="str">
        <f>IF('📋 سجل الأصول'!C275="","",IFERROR(MAX(0,MIN(('📋 سجل الأصول'!H275-IF('📋 سجل الأصول'!I275="",0,'📋 سجل الأصول'!I275)),('📋 سجل الأصول'!H275-IF('📋 سجل الأصول'!I275="",0,'📋 سجل الأصول'!I275))*'📋 سجل الأصول'!J275/365*MAX(0,MIN(EOMONTH(DATE(2026,12,1),0),IF('📋 سجل الأصول'!M275="",DATE(9999,12,31),'📋 سجل الأصول'!M275))-'📋 سجل الأصول'!G275+1))-MIN(('📋 سجل الأصول'!H275-IF('📋 سجل الأصول'!I275="",0,'📋 سجل الأصول'!I275)),('📋 سجل الأصول'!H275-IF('📋 سجل الأصول'!I275="",0,'📋 سجل الأصول'!I275))*'📋 سجل الأصول'!J275/365*MAX(0,MIN(EOMONTH(DATE(2026,12,1),-1),IF('📋 سجل الأصول'!M275="",DATE(9999,12,31),'📋 سجل الأصول'!M275))-'📋 سجل الأصول'!G275+1))),0))</f>
        <v/>
      </c>
    </row>
    <row r="276" spans="1:18" ht="24.75" customHeight="1" x14ac:dyDescent="0.25">
      <c r="A276" s="26" t="str">
        <f>IF('📋 سجل الأصول'!C276="","",'📋 سجل الأصول'!A276)</f>
        <v/>
      </c>
      <c r="B276" s="26" t="str">
        <f>IF('📋 سجل الأصول'!C276="","",'📋 سجل الأصول'!B276)</f>
        <v/>
      </c>
      <c r="C276" s="38" t="str">
        <f>IF('📋 سجل الأصول'!C276="","",'📋 سجل الأصول'!C276)</f>
        <v/>
      </c>
      <c r="D276" s="26" t="str">
        <f>IF('📋 سجل الأصول'!C276="","",'📋 سجل الأصول'!E276)</f>
        <v/>
      </c>
      <c r="E276" s="39" t="str">
        <f>IF('📋 سجل الأصول'!C276="","",'📋 سجل الأصول'!G276)</f>
        <v/>
      </c>
      <c r="F276" s="33" t="str">
        <f>IF('📋 سجل الأصول'!C276="","",'📋 سجل الأصول'!H276)</f>
        <v/>
      </c>
      <c r="G276" s="33" t="str">
        <f>IF('📋 سجل الأصول'!C276="","",IFERROR(MAX(0,MIN(('📋 سجل الأصول'!H276-IF('📋 سجل الأصول'!I276="",0,'📋 سجل الأصول'!I276)),('📋 سجل الأصول'!H276-IF('📋 سجل الأصول'!I276="",0,'📋 سجل الأصول'!I276))*'📋 سجل الأصول'!J276/365*MAX(0,MIN(EOMONTH(DATE(2026,1,1),0),IF('📋 سجل الأصول'!M276="",DATE(9999,12,31),'📋 سجل الأصول'!M276))-'📋 سجل الأصول'!G276+1))-MIN(('📋 سجل الأصول'!H276-IF('📋 سجل الأصول'!I276="",0,'📋 سجل الأصول'!I276)),('📋 سجل الأصول'!H276-IF('📋 سجل الأصول'!I276="",0,'📋 سجل الأصول'!I276))*'📋 سجل الأصول'!J276/365*MAX(0,MIN(EOMONTH(DATE(2026,1,1),-1),IF('📋 سجل الأصول'!M276="",DATE(9999,12,31),'📋 سجل الأصول'!M276))-'📋 سجل الأصول'!G276+1))),0))</f>
        <v/>
      </c>
      <c r="H276" s="33" t="str">
        <f>IF('📋 سجل الأصول'!C276="","",IFERROR(MAX(0,MIN(('📋 سجل الأصول'!H276-IF('📋 سجل الأصول'!I276="",0,'📋 سجل الأصول'!I276)),('📋 سجل الأصول'!H276-IF('📋 سجل الأصول'!I276="",0,'📋 سجل الأصول'!I276))*'📋 سجل الأصول'!J276/365*MAX(0,MIN(EOMONTH(DATE(2026,2,1),0),IF('📋 سجل الأصول'!M276="",DATE(9999,12,31),'📋 سجل الأصول'!M276))-'📋 سجل الأصول'!G276+1))-MIN(('📋 سجل الأصول'!H276-IF('📋 سجل الأصول'!I276="",0,'📋 سجل الأصول'!I276)),('📋 سجل الأصول'!H276-IF('📋 سجل الأصول'!I276="",0,'📋 سجل الأصول'!I276))*'📋 سجل الأصول'!J276/365*MAX(0,MIN(EOMONTH(DATE(2026,2,1),-1),IF('📋 سجل الأصول'!M276="",DATE(9999,12,31),'📋 سجل الأصول'!M276))-'📋 سجل الأصول'!G276+1))),0))</f>
        <v/>
      </c>
      <c r="I276" s="33" t="str">
        <f>IF('📋 سجل الأصول'!C276="","",IFERROR(MAX(0,MIN(('📋 سجل الأصول'!H276-IF('📋 سجل الأصول'!I276="",0,'📋 سجل الأصول'!I276)),('📋 سجل الأصول'!H276-IF('📋 سجل الأصول'!I276="",0,'📋 سجل الأصول'!I276))*'📋 سجل الأصول'!J276/365*MAX(0,MIN(EOMONTH(DATE(2026,3,1),0),IF('📋 سجل الأصول'!M276="",DATE(9999,12,31),'📋 سجل الأصول'!M276))-'📋 سجل الأصول'!G276+1))-MIN(('📋 سجل الأصول'!H276-IF('📋 سجل الأصول'!I276="",0,'📋 سجل الأصول'!I276)),('📋 سجل الأصول'!H276-IF('📋 سجل الأصول'!I276="",0,'📋 سجل الأصول'!I276))*'📋 سجل الأصول'!J276/365*MAX(0,MIN(EOMONTH(DATE(2026,3,1),-1),IF('📋 سجل الأصول'!M276="",DATE(9999,12,31),'📋 سجل الأصول'!M276))-'📋 سجل الأصول'!G276+1))),0))</f>
        <v/>
      </c>
      <c r="J276" s="33" t="str">
        <f>IF('📋 سجل الأصول'!C276="","",IFERROR(MAX(0,MIN(('📋 سجل الأصول'!H276-IF('📋 سجل الأصول'!I276="",0,'📋 سجل الأصول'!I276)),('📋 سجل الأصول'!H276-IF('📋 سجل الأصول'!I276="",0,'📋 سجل الأصول'!I276))*'📋 سجل الأصول'!J276/365*MAX(0,MIN(EOMONTH(DATE(2026,4,1),0),IF('📋 سجل الأصول'!M276="",DATE(9999,12,31),'📋 سجل الأصول'!M276))-'📋 سجل الأصول'!G276+1))-MIN(('📋 سجل الأصول'!H276-IF('📋 سجل الأصول'!I276="",0,'📋 سجل الأصول'!I276)),('📋 سجل الأصول'!H276-IF('📋 سجل الأصول'!I276="",0,'📋 سجل الأصول'!I276))*'📋 سجل الأصول'!J276/365*MAX(0,MIN(EOMONTH(DATE(2026,4,1),-1),IF('📋 سجل الأصول'!M276="",DATE(9999,12,31),'📋 سجل الأصول'!M276))-'📋 سجل الأصول'!G276+1))),0))</f>
        <v/>
      </c>
      <c r="K276" s="33" t="str">
        <f>IF('📋 سجل الأصول'!C276="","",IFERROR(MAX(0,MIN(('📋 سجل الأصول'!H276-IF('📋 سجل الأصول'!I276="",0,'📋 سجل الأصول'!I276)),('📋 سجل الأصول'!H276-IF('📋 سجل الأصول'!I276="",0,'📋 سجل الأصول'!I276))*'📋 سجل الأصول'!J276/365*MAX(0,MIN(EOMONTH(DATE(2026,5,1),0),IF('📋 سجل الأصول'!M276="",DATE(9999,12,31),'📋 سجل الأصول'!M276))-'📋 سجل الأصول'!G276+1))-MIN(('📋 سجل الأصول'!H276-IF('📋 سجل الأصول'!I276="",0,'📋 سجل الأصول'!I276)),('📋 سجل الأصول'!H276-IF('📋 سجل الأصول'!I276="",0,'📋 سجل الأصول'!I276))*'📋 سجل الأصول'!J276/365*MAX(0,MIN(EOMONTH(DATE(2026,5,1),-1),IF('📋 سجل الأصول'!M276="",DATE(9999,12,31),'📋 سجل الأصول'!M276))-'📋 سجل الأصول'!G276+1))),0))</f>
        <v/>
      </c>
      <c r="L276" s="33" t="str">
        <f>IF('📋 سجل الأصول'!C276="","",IFERROR(MAX(0,MIN(('📋 سجل الأصول'!H276-IF('📋 سجل الأصول'!I276="",0,'📋 سجل الأصول'!I276)),('📋 سجل الأصول'!H276-IF('📋 سجل الأصول'!I276="",0,'📋 سجل الأصول'!I276))*'📋 سجل الأصول'!J276/365*MAX(0,MIN(EOMONTH(DATE(2026,6,1),0),IF('📋 سجل الأصول'!M276="",DATE(9999,12,31),'📋 سجل الأصول'!M276))-'📋 سجل الأصول'!G276+1))-MIN(('📋 سجل الأصول'!H276-IF('📋 سجل الأصول'!I276="",0,'📋 سجل الأصول'!I276)),('📋 سجل الأصول'!H276-IF('📋 سجل الأصول'!I276="",0,'📋 سجل الأصول'!I276))*'📋 سجل الأصول'!J276/365*MAX(0,MIN(EOMONTH(DATE(2026,6,1),-1),IF('📋 سجل الأصول'!M276="",DATE(9999,12,31),'📋 سجل الأصول'!M276))-'📋 سجل الأصول'!G276+1))),0))</f>
        <v/>
      </c>
      <c r="M276" s="33" t="str">
        <f>IF('📋 سجل الأصول'!C276="","",IFERROR(MAX(0,MIN(('📋 سجل الأصول'!H276-IF('📋 سجل الأصول'!I276="",0,'📋 سجل الأصول'!I276)),('📋 سجل الأصول'!H276-IF('📋 سجل الأصول'!I276="",0,'📋 سجل الأصول'!I276))*'📋 سجل الأصول'!J276/365*MAX(0,MIN(EOMONTH(DATE(2026,7,1),0),IF('📋 سجل الأصول'!M276="",DATE(9999,12,31),'📋 سجل الأصول'!M276))-'📋 سجل الأصول'!G276+1))-MIN(('📋 سجل الأصول'!H276-IF('📋 سجل الأصول'!I276="",0,'📋 سجل الأصول'!I276)),('📋 سجل الأصول'!H276-IF('📋 سجل الأصول'!I276="",0,'📋 سجل الأصول'!I276))*'📋 سجل الأصول'!J276/365*MAX(0,MIN(EOMONTH(DATE(2026,7,1),-1),IF('📋 سجل الأصول'!M276="",DATE(9999,12,31),'📋 سجل الأصول'!M276))-'📋 سجل الأصول'!G276+1))),0))</f>
        <v/>
      </c>
      <c r="N276" s="33" t="str">
        <f>IF('📋 سجل الأصول'!C276="","",IFERROR(MAX(0,MIN(('📋 سجل الأصول'!H276-IF('📋 سجل الأصول'!I276="",0,'📋 سجل الأصول'!I276)),('📋 سجل الأصول'!H276-IF('📋 سجل الأصول'!I276="",0,'📋 سجل الأصول'!I276))*'📋 سجل الأصول'!J276/365*MAX(0,MIN(EOMONTH(DATE(2026,8,1),0),IF('📋 سجل الأصول'!M276="",DATE(9999,12,31),'📋 سجل الأصول'!M276))-'📋 سجل الأصول'!G276+1))-MIN(('📋 سجل الأصول'!H276-IF('📋 سجل الأصول'!I276="",0,'📋 سجل الأصول'!I276)),('📋 سجل الأصول'!H276-IF('📋 سجل الأصول'!I276="",0,'📋 سجل الأصول'!I276))*'📋 سجل الأصول'!J276/365*MAX(0,MIN(EOMONTH(DATE(2026,8,1),-1),IF('📋 سجل الأصول'!M276="",DATE(9999,12,31),'📋 سجل الأصول'!M276))-'📋 سجل الأصول'!G276+1))),0))</f>
        <v/>
      </c>
      <c r="O276" s="33" t="str">
        <f>IF('📋 سجل الأصول'!C276="","",IFERROR(MAX(0,MIN(('📋 سجل الأصول'!H276-IF('📋 سجل الأصول'!I276="",0,'📋 سجل الأصول'!I276)),('📋 سجل الأصول'!H276-IF('📋 سجل الأصول'!I276="",0,'📋 سجل الأصول'!I276))*'📋 سجل الأصول'!J276/365*MAX(0,MIN(EOMONTH(DATE(2026,9,1),0),IF('📋 سجل الأصول'!M276="",DATE(9999,12,31),'📋 سجل الأصول'!M276))-'📋 سجل الأصول'!G276+1))-MIN(('📋 سجل الأصول'!H276-IF('📋 سجل الأصول'!I276="",0,'📋 سجل الأصول'!I276)),('📋 سجل الأصول'!H276-IF('📋 سجل الأصول'!I276="",0,'📋 سجل الأصول'!I276))*'📋 سجل الأصول'!J276/365*MAX(0,MIN(EOMONTH(DATE(2026,9,1),-1),IF('📋 سجل الأصول'!M276="",DATE(9999,12,31),'📋 سجل الأصول'!M276))-'📋 سجل الأصول'!G276+1))),0))</f>
        <v/>
      </c>
      <c r="P276" s="33" t="str">
        <f>IF('📋 سجل الأصول'!C276="","",IFERROR(MAX(0,MIN(('📋 سجل الأصول'!H276-IF('📋 سجل الأصول'!I276="",0,'📋 سجل الأصول'!I276)),('📋 سجل الأصول'!H276-IF('📋 سجل الأصول'!I276="",0,'📋 سجل الأصول'!I276))*'📋 سجل الأصول'!J276/365*MAX(0,MIN(EOMONTH(DATE(2026,10,1),0),IF('📋 سجل الأصول'!M276="",DATE(9999,12,31),'📋 سجل الأصول'!M276))-'📋 سجل الأصول'!G276+1))-MIN(('📋 سجل الأصول'!H276-IF('📋 سجل الأصول'!I276="",0,'📋 سجل الأصول'!I276)),('📋 سجل الأصول'!H276-IF('📋 سجل الأصول'!I276="",0,'📋 سجل الأصول'!I276))*'📋 سجل الأصول'!J276/365*MAX(0,MIN(EOMONTH(DATE(2026,10,1),-1),IF('📋 سجل الأصول'!M276="",DATE(9999,12,31),'📋 سجل الأصول'!M276))-'📋 سجل الأصول'!G276+1))),0))</f>
        <v/>
      </c>
      <c r="Q276" s="33" t="str">
        <f>IF('📋 سجل الأصول'!C276="","",IFERROR(MAX(0,MIN(('📋 سجل الأصول'!H276-IF('📋 سجل الأصول'!I276="",0,'📋 سجل الأصول'!I276)),('📋 سجل الأصول'!H276-IF('📋 سجل الأصول'!I276="",0,'📋 سجل الأصول'!I276))*'📋 سجل الأصول'!J276/365*MAX(0,MIN(EOMONTH(DATE(2026,11,1),0),IF('📋 سجل الأصول'!M276="",DATE(9999,12,31),'📋 سجل الأصول'!M276))-'📋 سجل الأصول'!G276+1))-MIN(('📋 سجل الأصول'!H276-IF('📋 سجل الأصول'!I276="",0,'📋 سجل الأصول'!I276)),('📋 سجل الأصول'!H276-IF('📋 سجل الأصول'!I276="",0,'📋 سجل الأصول'!I276))*'📋 سجل الأصول'!J276/365*MAX(0,MIN(EOMONTH(DATE(2026,11,1),-1),IF('📋 سجل الأصول'!M276="",DATE(9999,12,31),'📋 سجل الأصول'!M276))-'📋 سجل الأصول'!G276+1))),0))</f>
        <v/>
      </c>
      <c r="R276" s="33" t="str">
        <f>IF('📋 سجل الأصول'!C276="","",IFERROR(MAX(0,MIN(('📋 سجل الأصول'!H276-IF('📋 سجل الأصول'!I276="",0,'📋 سجل الأصول'!I276)),('📋 سجل الأصول'!H276-IF('📋 سجل الأصول'!I276="",0,'📋 سجل الأصول'!I276))*'📋 سجل الأصول'!J276/365*MAX(0,MIN(EOMONTH(DATE(2026,12,1),0),IF('📋 سجل الأصول'!M276="",DATE(9999,12,31),'📋 سجل الأصول'!M276))-'📋 سجل الأصول'!G276+1))-MIN(('📋 سجل الأصول'!H276-IF('📋 سجل الأصول'!I276="",0,'📋 سجل الأصول'!I276)),('📋 سجل الأصول'!H276-IF('📋 سجل الأصول'!I276="",0,'📋 سجل الأصول'!I276))*'📋 سجل الأصول'!J276/365*MAX(0,MIN(EOMONTH(DATE(2026,12,1),-1),IF('📋 سجل الأصول'!M276="",DATE(9999,12,31),'📋 سجل الأصول'!M276))-'📋 سجل الأصول'!G276+1))),0))</f>
        <v/>
      </c>
    </row>
    <row r="277" spans="1:18" ht="24.75" customHeight="1" x14ac:dyDescent="0.25">
      <c r="A277" s="18" t="str">
        <f>IF('📋 سجل الأصول'!C277="","",'📋 سجل الأصول'!A277)</f>
        <v/>
      </c>
      <c r="B277" s="18" t="str">
        <f>IF('📋 سجل الأصول'!C277="","",'📋 سجل الأصول'!B277)</f>
        <v/>
      </c>
      <c r="C277" s="36" t="str">
        <f>IF('📋 سجل الأصول'!C277="","",'📋 سجل الأصول'!C277)</f>
        <v/>
      </c>
      <c r="D277" s="18" t="str">
        <f>IF('📋 سجل الأصول'!C277="","",'📋 سجل الأصول'!E277)</f>
        <v/>
      </c>
      <c r="E277" s="37" t="str">
        <f>IF('📋 سجل الأصول'!C277="","",'📋 سجل الأصول'!G277)</f>
        <v/>
      </c>
      <c r="F277" s="25" t="str">
        <f>IF('📋 سجل الأصول'!C277="","",'📋 سجل الأصول'!H277)</f>
        <v/>
      </c>
      <c r="G277" s="25" t="str">
        <f>IF('📋 سجل الأصول'!C277="","",IFERROR(MAX(0,MIN(('📋 سجل الأصول'!H277-IF('📋 سجل الأصول'!I277="",0,'📋 سجل الأصول'!I277)),('📋 سجل الأصول'!H277-IF('📋 سجل الأصول'!I277="",0,'📋 سجل الأصول'!I277))*'📋 سجل الأصول'!J277/365*MAX(0,MIN(EOMONTH(DATE(2026,1,1),0),IF('📋 سجل الأصول'!M277="",DATE(9999,12,31),'📋 سجل الأصول'!M277))-'📋 سجل الأصول'!G277+1))-MIN(('📋 سجل الأصول'!H277-IF('📋 سجل الأصول'!I277="",0,'📋 سجل الأصول'!I277)),('📋 سجل الأصول'!H277-IF('📋 سجل الأصول'!I277="",0,'📋 سجل الأصول'!I277))*'📋 سجل الأصول'!J277/365*MAX(0,MIN(EOMONTH(DATE(2026,1,1),-1),IF('📋 سجل الأصول'!M277="",DATE(9999,12,31),'📋 سجل الأصول'!M277))-'📋 سجل الأصول'!G277+1))),0))</f>
        <v/>
      </c>
      <c r="H277" s="25" t="str">
        <f>IF('📋 سجل الأصول'!C277="","",IFERROR(MAX(0,MIN(('📋 سجل الأصول'!H277-IF('📋 سجل الأصول'!I277="",0,'📋 سجل الأصول'!I277)),('📋 سجل الأصول'!H277-IF('📋 سجل الأصول'!I277="",0,'📋 سجل الأصول'!I277))*'📋 سجل الأصول'!J277/365*MAX(0,MIN(EOMONTH(DATE(2026,2,1),0),IF('📋 سجل الأصول'!M277="",DATE(9999,12,31),'📋 سجل الأصول'!M277))-'📋 سجل الأصول'!G277+1))-MIN(('📋 سجل الأصول'!H277-IF('📋 سجل الأصول'!I277="",0,'📋 سجل الأصول'!I277)),('📋 سجل الأصول'!H277-IF('📋 سجل الأصول'!I277="",0,'📋 سجل الأصول'!I277))*'📋 سجل الأصول'!J277/365*MAX(0,MIN(EOMONTH(DATE(2026,2,1),-1),IF('📋 سجل الأصول'!M277="",DATE(9999,12,31),'📋 سجل الأصول'!M277))-'📋 سجل الأصول'!G277+1))),0))</f>
        <v/>
      </c>
      <c r="I277" s="25" t="str">
        <f>IF('📋 سجل الأصول'!C277="","",IFERROR(MAX(0,MIN(('📋 سجل الأصول'!H277-IF('📋 سجل الأصول'!I277="",0,'📋 سجل الأصول'!I277)),('📋 سجل الأصول'!H277-IF('📋 سجل الأصول'!I277="",0,'📋 سجل الأصول'!I277))*'📋 سجل الأصول'!J277/365*MAX(0,MIN(EOMONTH(DATE(2026,3,1),0),IF('📋 سجل الأصول'!M277="",DATE(9999,12,31),'📋 سجل الأصول'!M277))-'📋 سجل الأصول'!G277+1))-MIN(('📋 سجل الأصول'!H277-IF('📋 سجل الأصول'!I277="",0,'📋 سجل الأصول'!I277)),('📋 سجل الأصول'!H277-IF('📋 سجل الأصول'!I277="",0,'📋 سجل الأصول'!I277))*'📋 سجل الأصول'!J277/365*MAX(0,MIN(EOMONTH(DATE(2026,3,1),-1),IF('📋 سجل الأصول'!M277="",DATE(9999,12,31),'📋 سجل الأصول'!M277))-'📋 سجل الأصول'!G277+1))),0))</f>
        <v/>
      </c>
      <c r="J277" s="25" t="str">
        <f>IF('📋 سجل الأصول'!C277="","",IFERROR(MAX(0,MIN(('📋 سجل الأصول'!H277-IF('📋 سجل الأصول'!I277="",0,'📋 سجل الأصول'!I277)),('📋 سجل الأصول'!H277-IF('📋 سجل الأصول'!I277="",0,'📋 سجل الأصول'!I277))*'📋 سجل الأصول'!J277/365*MAX(0,MIN(EOMONTH(DATE(2026,4,1),0),IF('📋 سجل الأصول'!M277="",DATE(9999,12,31),'📋 سجل الأصول'!M277))-'📋 سجل الأصول'!G277+1))-MIN(('📋 سجل الأصول'!H277-IF('📋 سجل الأصول'!I277="",0,'📋 سجل الأصول'!I277)),('📋 سجل الأصول'!H277-IF('📋 سجل الأصول'!I277="",0,'📋 سجل الأصول'!I277))*'📋 سجل الأصول'!J277/365*MAX(0,MIN(EOMONTH(DATE(2026,4,1),-1),IF('📋 سجل الأصول'!M277="",DATE(9999,12,31),'📋 سجل الأصول'!M277))-'📋 سجل الأصول'!G277+1))),0))</f>
        <v/>
      </c>
      <c r="K277" s="25" t="str">
        <f>IF('📋 سجل الأصول'!C277="","",IFERROR(MAX(0,MIN(('📋 سجل الأصول'!H277-IF('📋 سجل الأصول'!I277="",0,'📋 سجل الأصول'!I277)),('📋 سجل الأصول'!H277-IF('📋 سجل الأصول'!I277="",0,'📋 سجل الأصول'!I277))*'📋 سجل الأصول'!J277/365*MAX(0,MIN(EOMONTH(DATE(2026,5,1),0),IF('📋 سجل الأصول'!M277="",DATE(9999,12,31),'📋 سجل الأصول'!M277))-'📋 سجل الأصول'!G277+1))-MIN(('📋 سجل الأصول'!H277-IF('📋 سجل الأصول'!I277="",0,'📋 سجل الأصول'!I277)),('📋 سجل الأصول'!H277-IF('📋 سجل الأصول'!I277="",0,'📋 سجل الأصول'!I277))*'📋 سجل الأصول'!J277/365*MAX(0,MIN(EOMONTH(DATE(2026,5,1),-1),IF('📋 سجل الأصول'!M277="",DATE(9999,12,31),'📋 سجل الأصول'!M277))-'📋 سجل الأصول'!G277+1))),0))</f>
        <v/>
      </c>
      <c r="L277" s="25" t="str">
        <f>IF('📋 سجل الأصول'!C277="","",IFERROR(MAX(0,MIN(('📋 سجل الأصول'!H277-IF('📋 سجل الأصول'!I277="",0,'📋 سجل الأصول'!I277)),('📋 سجل الأصول'!H277-IF('📋 سجل الأصول'!I277="",0,'📋 سجل الأصول'!I277))*'📋 سجل الأصول'!J277/365*MAX(0,MIN(EOMONTH(DATE(2026,6,1),0),IF('📋 سجل الأصول'!M277="",DATE(9999,12,31),'📋 سجل الأصول'!M277))-'📋 سجل الأصول'!G277+1))-MIN(('📋 سجل الأصول'!H277-IF('📋 سجل الأصول'!I277="",0,'📋 سجل الأصول'!I277)),('📋 سجل الأصول'!H277-IF('📋 سجل الأصول'!I277="",0,'📋 سجل الأصول'!I277))*'📋 سجل الأصول'!J277/365*MAX(0,MIN(EOMONTH(DATE(2026,6,1),-1),IF('📋 سجل الأصول'!M277="",DATE(9999,12,31),'📋 سجل الأصول'!M277))-'📋 سجل الأصول'!G277+1))),0))</f>
        <v/>
      </c>
      <c r="M277" s="25" t="str">
        <f>IF('📋 سجل الأصول'!C277="","",IFERROR(MAX(0,MIN(('📋 سجل الأصول'!H277-IF('📋 سجل الأصول'!I277="",0,'📋 سجل الأصول'!I277)),('📋 سجل الأصول'!H277-IF('📋 سجل الأصول'!I277="",0,'📋 سجل الأصول'!I277))*'📋 سجل الأصول'!J277/365*MAX(0,MIN(EOMONTH(DATE(2026,7,1),0),IF('📋 سجل الأصول'!M277="",DATE(9999,12,31),'📋 سجل الأصول'!M277))-'📋 سجل الأصول'!G277+1))-MIN(('📋 سجل الأصول'!H277-IF('📋 سجل الأصول'!I277="",0,'📋 سجل الأصول'!I277)),('📋 سجل الأصول'!H277-IF('📋 سجل الأصول'!I277="",0,'📋 سجل الأصول'!I277))*'📋 سجل الأصول'!J277/365*MAX(0,MIN(EOMONTH(DATE(2026,7,1),-1),IF('📋 سجل الأصول'!M277="",DATE(9999,12,31),'📋 سجل الأصول'!M277))-'📋 سجل الأصول'!G277+1))),0))</f>
        <v/>
      </c>
      <c r="N277" s="25" t="str">
        <f>IF('📋 سجل الأصول'!C277="","",IFERROR(MAX(0,MIN(('📋 سجل الأصول'!H277-IF('📋 سجل الأصول'!I277="",0,'📋 سجل الأصول'!I277)),('📋 سجل الأصول'!H277-IF('📋 سجل الأصول'!I277="",0,'📋 سجل الأصول'!I277))*'📋 سجل الأصول'!J277/365*MAX(0,MIN(EOMONTH(DATE(2026,8,1),0),IF('📋 سجل الأصول'!M277="",DATE(9999,12,31),'📋 سجل الأصول'!M277))-'📋 سجل الأصول'!G277+1))-MIN(('📋 سجل الأصول'!H277-IF('📋 سجل الأصول'!I277="",0,'📋 سجل الأصول'!I277)),('📋 سجل الأصول'!H277-IF('📋 سجل الأصول'!I277="",0,'📋 سجل الأصول'!I277))*'📋 سجل الأصول'!J277/365*MAX(0,MIN(EOMONTH(DATE(2026,8,1),-1),IF('📋 سجل الأصول'!M277="",DATE(9999,12,31),'📋 سجل الأصول'!M277))-'📋 سجل الأصول'!G277+1))),0))</f>
        <v/>
      </c>
      <c r="O277" s="25" t="str">
        <f>IF('📋 سجل الأصول'!C277="","",IFERROR(MAX(0,MIN(('📋 سجل الأصول'!H277-IF('📋 سجل الأصول'!I277="",0,'📋 سجل الأصول'!I277)),('📋 سجل الأصول'!H277-IF('📋 سجل الأصول'!I277="",0,'📋 سجل الأصول'!I277))*'📋 سجل الأصول'!J277/365*MAX(0,MIN(EOMONTH(DATE(2026,9,1),0),IF('📋 سجل الأصول'!M277="",DATE(9999,12,31),'📋 سجل الأصول'!M277))-'📋 سجل الأصول'!G277+1))-MIN(('📋 سجل الأصول'!H277-IF('📋 سجل الأصول'!I277="",0,'📋 سجل الأصول'!I277)),('📋 سجل الأصول'!H277-IF('📋 سجل الأصول'!I277="",0,'📋 سجل الأصول'!I277))*'📋 سجل الأصول'!J277/365*MAX(0,MIN(EOMONTH(DATE(2026,9,1),-1),IF('📋 سجل الأصول'!M277="",DATE(9999,12,31),'📋 سجل الأصول'!M277))-'📋 سجل الأصول'!G277+1))),0))</f>
        <v/>
      </c>
      <c r="P277" s="25" t="str">
        <f>IF('📋 سجل الأصول'!C277="","",IFERROR(MAX(0,MIN(('📋 سجل الأصول'!H277-IF('📋 سجل الأصول'!I277="",0,'📋 سجل الأصول'!I277)),('📋 سجل الأصول'!H277-IF('📋 سجل الأصول'!I277="",0,'📋 سجل الأصول'!I277))*'📋 سجل الأصول'!J277/365*MAX(0,MIN(EOMONTH(DATE(2026,10,1),0),IF('📋 سجل الأصول'!M277="",DATE(9999,12,31),'📋 سجل الأصول'!M277))-'📋 سجل الأصول'!G277+1))-MIN(('📋 سجل الأصول'!H277-IF('📋 سجل الأصول'!I277="",0,'📋 سجل الأصول'!I277)),('📋 سجل الأصول'!H277-IF('📋 سجل الأصول'!I277="",0,'📋 سجل الأصول'!I277))*'📋 سجل الأصول'!J277/365*MAX(0,MIN(EOMONTH(DATE(2026,10,1),-1),IF('📋 سجل الأصول'!M277="",DATE(9999,12,31),'📋 سجل الأصول'!M277))-'📋 سجل الأصول'!G277+1))),0))</f>
        <v/>
      </c>
      <c r="Q277" s="25" t="str">
        <f>IF('📋 سجل الأصول'!C277="","",IFERROR(MAX(0,MIN(('📋 سجل الأصول'!H277-IF('📋 سجل الأصول'!I277="",0,'📋 سجل الأصول'!I277)),('📋 سجل الأصول'!H277-IF('📋 سجل الأصول'!I277="",0,'📋 سجل الأصول'!I277))*'📋 سجل الأصول'!J277/365*MAX(0,MIN(EOMONTH(DATE(2026,11,1),0),IF('📋 سجل الأصول'!M277="",DATE(9999,12,31),'📋 سجل الأصول'!M277))-'📋 سجل الأصول'!G277+1))-MIN(('📋 سجل الأصول'!H277-IF('📋 سجل الأصول'!I277="",0,'📋 سجل الأصول'!I277)),('📋 سجل الأصول'!H277-IF('📋 سجل الأصول'!I277="",0,'📋 سجل الأصول'!I277))*'📋 سجل الأصول'!J277/365*MAX(0,MIN(EOMONTH(DATE(2026,11,1),-1),IF('📋 سجل الأصول'!M277="",DATE(9999,12,31),'📋 سجل الأصول'!M277))-'📋 سجل الأصول'!G277+1))),0))</f>
        <v/>
      </c>
      <c r="R277" s="25" t="str">
        <f>IF('📋 سجل الأصول'!C277="","",IFERROR(MAX(0,MIN(('📋 سجل الأصول'!H277-IF('📋 سجل الأصول'!I277="",0,'📋 سجل الأصول'!I277)),('📋 سجل الأصول'!H277-IF('📋 سجل الأصول'!I277="",0,'📋 سجل الأصول'!I277))*'📋 سجل الأصول'!J277/365*MAX(0,MIN(EOMONTH(DATE(2026,12,1),0),IF('📋 سجل الأصول'!M277="",DATE(9999,12,31),'📋 سجل الأصول'!M277))-'📋 سجل الأصول'!G277+1))-MIN(('📋 سجل الأصول'!H277-IF('📋 سجل الأصول'!I277="",0,'📋 سجل الأصول'!I277)),('📋 سجل الأصول'!H277-IF('📋 سجل الأصول'!I277="",0,'📋 سجل الأصول'!I277))*'📋 سجل الأصول'!J277/365*MAX(0,MIN(EOMONTH(DATE(2026,12,1),-1),IF('📋 سجل الأصول'!M277="",DATE(9999,12,31),'📋 سجل الأصول'!M277))-'📋 سجل الأصول'!G277+1))),0))</f>
        <v/>
      </c>
    </row>
    <row r="278" spans="1:18" ht="24.75" customHeight="1" x14ac:dyDescent="0.25">
      <c r="A278" s="26" t="str">
        <f>IF('📋 سجل الأصول'!C278="","",'📋 سجل الأصول'!A278)</f>
        <v/>
      </c>
      <c r="B278" s="26" t="str">
        <f>IF('📋 سجل الأصول'!C278="","",'📋 سجل الأصول'!B278)</f>
        <v/>
      </c>
      <c r="C278" s="38" t="str">
        <f>IF('📋 سجل الأصول'!C278="","",'📋 سجل الأصول'!C278)</f>
        <v/>
      </c>
      <c r="D278" s="26" t="str">
        <f>IF('📋 سجل الأصول'!C278="","",'📋 سجل الأصول'!E278)</f>
        <v/>
      </c>
      <c r="E278" s="39" t="str">
        <f>IF('📋 سجل الأصول'!C278="","",'📋 سجل الأصول'!G278)</f>
        <v/>
      </c>
      <c r="F278" s="33" t="str">
        <f>IF('📋 سجل الأصول'!C278="","",'📋 سجل الأصول'!H278)</f>
        <v/>
      </c>
      <c r="G278" s="33" t="str">
        <f>IF('📋 سجل الأصول'!C278="","",IFERROR(MAX(0,MIN(('📋 سجل الأصول'!H278-IF('📋 سجل الأصول'!I278="",0,'📋 سجل الأصول'!I278)),('📋 سجل الأصول'!H278-IF('📋 سجل الأصول'!I278="",0,'📋 سجل الأصول'!I278))*'📋 سجل الأصول'!J278/365*MAX(0,MIN(EOMONTH(DATE(2026,1,1),0),IF('📋 سجل الأصول'!M278="",DATE(9999,12,31),'📋 سجل الأصول'!M278))-'📋 سجل الأصول'!G278+1))-MIN(('📋 سجل الأصول'!H278-IF('📋 سجل الأصول'!I278="",0,'📋 سجل الأصول'!I278)),('📋 سجل الأصول'!H278-IF('📋 سجل الأصول'!I278="",0,'📋 سجل الأصول'!I278))*'📋 سجل الأصول'!J278/365*MAX(0,MIN(EOMONTH(DATE(2026,1,1),-1),IF('📋 سجل الأصول'!M278="",DATE(9999,12,31),'📋 سجل الأصول'!M278))-'📋 سجل الأصول'!G278+1))),0))</f>
        <v/>
      </c>
      <c r="H278" s="33" t="str">
        <f>IF('📋 سجل الأصول'!C278="","",IFERROR(MAX(0,MIN(('📋 سجل الأصول'!H278-IF('📋 سجل الأصول'!I278="",0,'📋 سجل الأصول'!I278)),('📋 سجل الأصول'!H278-IF('📋 سجل الأصول'!I278="",0,'📋 سجل الأصول'!I278))*'📋 سجل الأصول'!J278/365*MAX(0,MIN(EOMONTH(DATE(2026,2,1),0),IF('📋 سجل الأصول'!M278="",DATE(9999,12,31),'📋 سجل الأصول'!M278))-'📋 سجل الأصول'!G278+1))-MIN(('📋 سجل الأصول'!H278-IF('📋 سجل الأصول'!I278="",0,'📋 سجل الأصول'!I278)),('📋 سجل الأصول'!H278-IF('📋 سجل الأصول'!I278="",0,'📋 سجل الأصول'!I278))*'📋 سجل الأصول'!J278/365*MAX(0,MIN(EOMONTH(DATE(2026,2,1),-1),IF('📋 سجل الأصول'!M278="",DATE(9999,12,31),'📋 سجل الأصول'!M278))-'📋 سجل الأصول'!G278+1))),0))</f>
        <v/>
      </c>
      <c r="I278" s="33" t="str">
        <f>IF('📋 سجل الأصول'!C278="","",IFERROR(MAX(0,MIN(('📋 سجل الأصول'!H278-IF('📋 سجل الأصول'!I278="",0,'📋 سجل الأصول'!I278)),('📋 سجل الأصول'!H278-IF('📋 سجل الأصول'!I278="",0,'📋 سجل الأصول'!I278))*'📋 سجل الأصول'!J278/365*MAX(0,MIN(EOMONTH(DATE(2026,3,1),0),IF('📋 سجل الأصول'!M278="",DATE(9999,12,31),'📋 سجل الأصول'!M278))-'📋 سجل الأصول'!G278+1))-MIN(('📋 سجل الأصول'!H278-IF('📋 سجل الأصول'!I278="",0,'📋 سجل الأصول'!I278)),('📋 سجل الأصول'!H278-IF('📋 سجل الأصول'!I278="",0,'📋 سجل الأصول'!I278))*'📋 سجل الأصول'!J278/365*MAX(0,MIN(EOMONTH(DATE(2026,3,1),-1),IF('📋 سجل الأصول'!M278="",DATE(9999,12,31),'📋 سجل الأصول'!M278))-'📋 سجل الأصول'!G278+1))),0))</f>
        <v/>
      </c>
      <c r="J278" s="33" t="str">
        <f>IF('📋 سجل الأصول'!C278="","",IFERROR(MAX(0,MIN(('📋 سجل الأصول'!H278-IF('📋 سجل الأصول'!I278="",0,'📋 سجل الأصول'!I278)),('📋 سجل الأصول'!H278-IF('📋 سجل الأصول'!I278="",0,'📋 سجل الأصول'!I278))*'📋 سجل الأصول'!J278/365*MAX(0,MIN(EOMONTH(DATE(2026,4,1),0),IF('📋 سجل الأصول'!M278="",DATE(9999,12,31),'📋 سجل الأصول'!M278))-'📋 سجل الأصول'!G278+1))-MIN(('📋 سجل الأصول'!H278-IF('📋 سجل الأصول'!I278="",0,'📋 سجل الأصول'!I278)),('📋 سجل الأصول'!H278-IF('📋 سجل الأصول'!I278="",0,'📋 سجل الأصول'!I278))*'📋 سجل الأصول'!J278/365*MAX(0,MIN(EOMONTH(DATE(2026,4,1),-1),IF('📋 سجل الأصول'!M278="",DATE(9999,12,31),'📋 سجل الأصول'!M278))-'📋 سجل الأصول'!G278+1))),0))</f>
        <v/>
      </c>
      <c r="K278" s="33" t="str">
        <f>IF('📋 سجل الأصول'!C278="","",IFERROR(MAX(0,MIN(('📋 سجل الأصول'!H278-IF('📋 سجل الأصول'!I278="",0,'📋 سجل الأصول'!I278)),('📋 سجل الأصول'!H278-IF('📋 سجل الأصول'!I278="",0,'📋 سجل الأصول'!I278))*'📋 سجل الأصول'!J278/365*MAX(0,MIN(EOMONTH(DATE(2026,5,1),0),IF('📋 سجل الأصول'!M278="",DATE(9999,12,31),'📋 سجل الأصول'!M278))-'📋 سجل الأصول'!G278+1))-MIN(('📋 سجل الأصول'!H278-IF('📋 سجل الأصول'!I278="",0,'📋 سجل الأصول'!I278)),('📋 سجل الأصول'!H278-IF('📋 سجل الأصول'!I278="",0,'📋 سجل الأصول'!I278))*'📋 سجل الأصول'!J278/365*MAX(0,MIN(EOMONTH(DATE(2026,5,1),-1),IF('📋 سجل الأصول'!M278="",DATE(9999,12,31),'📋 سجل الأصول'!M278))-'📋 سجل الأصول'!G278+1))),0))</f>
        <v/>
      </c>
      <c r="L278" s="33" t="str">
        <f>IF('📋 سجل الأصول'!C278="","",IFERROR(MAX(0,MIN(('📋 سجل الأصول'!H278-IF('📋 سجل الأصول'!I278="",0,'📋 سجل الأصول'!I278)),('📋 سجل الأصول'!H278-IF('📋 سجل الأصول'!I278="",0,'📋 سجل الأصول'!I278))*'📋 سجل الأصول'!J278/365*MAX(0,MIN(EOMONTH(DATE(2026,6,1),0),IF('📋 سجل الأصول'!M278="",DATE(9999,12,31),'📋 سجل الأصول'!M278))-'📋 سجل الأصول'!G278+1))-MIN(('📋 سجل الأصول'!H278-IF('📋 سجل الأصول'!I278="",0,'📋 سجل الأصول'!I278)),('📋 سجل الأصول'!H278-IF('📋 سجل الأصول'!I278="",0,'📋 سجل الأصول'!I278))*'📋 سجل الأصول'!J278/365*MAX(0,MIN(EOMONTH(DATE(2026,6,1),-1),IF('📋 سجل الأصول'!M278="",DATE(9999,12,31),'📋 سجل الأصول'!M278))-'📋 سجل الأصول'!G278+1))),0))</f>
        <v/>
      </c>
      <c r="M278" s="33" t="str">
        <f>IF('📋 سجل الأصول'!C278="","",IFERROR(MAX(0,MIN(('📋 سجل الأصول'!H278-IF('📋 سجل الأصول'!I278="",0,'📋 سجل الأصول'!I278)),('📋 سجل الأصول'!H278-IF('📋 سجل الأصول'!I278="",0,'📋 سجل الأصول'!I278))*'📋 سجل الأصول'!J278/365*MAX(0,MIN(EOMONTH(DATE(2026,7,1),0),IF('📋 سجل الأصول'!M278="",DATE(9999,12,31),'📋 سجل الأصول'!M278))-'📋 سجل الأصول'!G278+1))-MIN(('📋 سجل الأصول'!H278-IF('📋 سجل الأصول'!I278="",0,'📋 سجل الأصول'!I278)),('📋 سجل الأصول'!H278-IF('📋 سجل الأصول'!I278="",0,'📋 سجل الأصول'!I278))*'📋 سجل الأصول'!J278/365*MAX(0,MIN(EOMONTH(DATE(2026,7,1),-1),IF('📋 سجل الأصول'!M278="",DATE(9999,12,31),'📋 سجل الأصول'!M278))-'📋 سجل الأصول'!G278+1))),0))</f>
        <v/>
      </c>
      <c r="N278" s="33" t="str">
        <f>IF('📋 سجل الأصول'!C278="","",IFERROR(MAX(0,MIN(('📋 سجل الأصول'!H278-IF('📋 سجل الأصول'!I278="",0,'📋 سجل الأصول'!I278)),('📋 سجل الأصول'!H278-IF('📋 سجل الأصول'!I278="",0,'📋 سجل الأصول'!I278))*'📋 سجل الأصول'!J278/365*MAX(0,MIN(EOMONTH(DATE(2026,8,1),0),IF('📋 سجل الأصول'!M278="",DATE(9999,12,31),'📋 سجل الأصول'!M278))-'📋 سجل الأصول'!G278+1))-MIN(('📋 سجل الأصول'!H278-IF('📋 سجل الأصول'!I278="",0,'📋 سجل الأصول'!I278)),('📋 سجل الأصول'!H278-IF('📋 سجل الأصول'!I278="",0,'📋 سجل الأصول'!I278))*'📋 سجل الأصول'!J278/365*MAX(0,MIN(EOMONTH(DATE(2026,8,1),-1),IF('📋 سجل الأصول'!M278="",DATE(9999,12,31),'📋 سجل الأصول'!M278))-'📋 سجل الأصول'!G278+1))),0))</f>
        <v/>
      </c>
      <c r="O278" s="33" t="str">
        <f>IF('📋 سجل الأصول'!C278="","",IFERROR(MAX(0,MIN(('📋 سجل الأصول'!H278-IF('📋 سجل الأصول'!I278="",0,'📋 سجل الأصول'!I278)),('📋 سجل الأصول'!H278-IF('📋 سجل الأصول'!I278="",0,'📋 سجل الأصول'!I278))*'📋 سجل الأصول'!J278/365*MAX(0,MIN(EOMONTH(DATE(2026,9,1),0),IF('📋 سجل الأصول'!M278="",DATE(9999,12,31),'📋 سجل الأصول'!M278))-'📋 سجل الأصول'!G278+1))-MIN(('📋 سجل الأصول'!H278-IF('📋 سجل الأصول'!I278="",0,'📋 سجل الأصول'!I278)),('📋 سجل الأصول'!H278-IF('📋 سجل الأصول'!I278="",0,'📋 سجل الأصول'!I278))*'📋 سجل الأصول'!J278/365*MAX(0,MIN(EOMONTH(DATE(2026,9,1),-1),IF('📋 سجل الأصول'!M278="",DATE(9999,12,31),'📋 سجل الأصول'!M278))-'📋 سجل الأصول'!G278+1))),0))</f>
        <v/>
      </c>
      <c r="P278" s="33" t="str">
        <f>IF('📋 سجل الأصول'!C278="","",IFERROR(MAX(0,MIN(('📋 سجل الأصول'!H278-IF('📋 سجل الأصول'!I278="",0,'📋 سجل الأصول'!I278)),('📋 سجل الأصول'!H278-IF('📋 سجل الأصول'!I278="",0,'📋 سجل الأصول'!I278))*'📋 سجل الأصول'!J278/365*MAX(0,MIN(EOMONTH(DATE(2026,10,1),0),IF('📋 سجل الأصول'!M278="",DATE(9999,12,31),'📋 سجل الأصول'!M278))-'📋 سجل الأصول'!G278+1))-MIN(('📋 سجل الأصول'!H278-IF('📋 سجل الأصول'!I278="",0,'📋 سجل الأصول'!I278)),('📋 سجل الأصول'!H278-IF('📋 سجل الأصول'!I278="",0,'📋 سجل الأصول'!I278))*'📋 سجل الأصول'!J278/365*MAX(0,MIN(EOMONTH(DATE(2026,10,1),-1),IF('📋 سجل الأصول'!M278="",DATE(9999,12,31),'📋 سجل الأصول'!M278))-'📋 سجل الأصول'!G278+1))),0))</f>
        <v/>
      </c>
      <c r="Q278" s="33" t="str">
        <f>IF('📋 سجل الأصول'!C278="","",IFERROR(MAX(0,MIN(('📋 سجل الأصول'!H278-IF('📋 سجل الأصول'!I278="",0,'📋 سجل الأصول'!I278)),('📋 سجل الأصول'!H278-IF('📋 سجل الأصول'!I278="",0,'📋 سجل الأصول'!I278))*'📋 سجل الأصول'!J278/365*MAX(0,MIN(EOMONTH(DATE(2026,11,1),0),IF('📋 سجل الأصول'!M278="",DATE(9999,12,31),'📋 سجل الأصول'!M278))-'📋 سجل الأصول'!G278+1))-MIN(('📋 سجل الأصول'!H278-IF('📋 سجل الأصول'!I278="",0,'📋 سجل الأصول'!I278)),('📋 سجل الأصول'!H278-IF('📋 سجل الأصول'!I278="",0,'📋 سجل الأصول'!I278))*'📋 سجل الأصول'!J278/365*MAX(0,MIN(EOMONTH(DATE(2026,11,1),-1),IF('📋 سجل الأصول'!M278="",DATE(9999,12,31),'📋 سجل الأصول'!M278))-'📋 سجل الأصول'!G278+1))),0))</f>
        <v/>
      </c>
      <c r="R278" s="33" t="str">
        <f>IF('📋 سجل الأصول'!C278="","",IFERROR(MAX(0,MIN(('📋 سجل الأصول'!H278-IF('📋 سجل الأصول'!I278="",0,'📋 سجل الأصول'!I278)),('📋 سجل الأصول'!H278-IF('📋 سجل الأصول'!I278="",0,'📋 سجل الأصول'!I278))*'📋 سجل الأصول'!J278/365*MAX(0,MIN(EOMONTH(DATE(2026,12,1),0),IF('📋 سجل الأصول'!M278="",DATE(9999,12,31),'📋 سجل الأصول'!M278))-'📋 سجل الأصول'!G278+1))-MIN(('📋 سجل الأصول'!H278-IF('📋 سجل الأصول'!I278="",0,'📋 سجل الأصول'!I278)),('📋 سجل الأصول'!H278-IF('📋 سجل الأصول'!I278="",0,'📋 سجل الأصول'!I278))*'📋 سجل الأصول'!J278/365*MAX(0,MIN(EOMONTH(DATE(2026,12,1),-1),IF('📋 سجل الأصول'!M278="",DATE(9999,12,31),'📋 سجل الأصول'!M278))-'📋 سجل الأصول'!G278+1))),0))</f>
        <v/>
      </c>
    </row>
    <row r="279" spans="1:18" ht="24.75" customHeight="1" x14ac:dyDescent="0.25">
      <c r="A279" s="18" t="str">
        <f>IF('📋 سجل الأصول'!C279="","",'📋 سجل الأصول'!A279)</f>
        <v/>
      </c>
      <c r="B279" s="18" t="str">
        <f>IF('📋 سجل الأصول'!C279="","",'📋 سجل الأصول'!B279)</f>
        <v/>
      </c>
      <c r="C279" s="36" t="str">
        <f>IF('📋 سجل الأصول'!C279="","",'📋 سجل الأصول'!C279)</f>
        <v/>
      </c>
      <c r="D279" s="18" t="str">
        <f>IF('📋 سجل الأصول'!C279="","",'📋 سجل الأصول'!E279)</f>
        <v/>
      </c>
      <c r="E279" s="37" t="str">
        <f>IF('📋 سجل الأصول'!C279="","",'📋 سجل الأصول'!G279)</f>
        <v/>
      </c>
      <c r="F279" s="25" t="str">
        <f>IF('📋 سجل الأصول'!C279="","",'📋 سجل الأصول'!H279)</f>
        <v/>
      </c>
      <c r="G279" s="25" t="str">
        <f>IF('📋 سجل الأصول'!C279="","",IFERROR(MAX(0,MIN(('📋 سجل الأصول'!H279-IF('📋 سجل الأصول'!I279="",0,'📋 سجل الأصول'!I279)),('📋 سجل الأصول'!H279-IF('📋 سجل الأصول'!I279="",0,'📋 سجل الأصول'!I279))*'📋 سجل الأصول'!J279/365*MAX(0,MIN(EOMONTH(DATE(2026,1,1),0),IF('📋 سجل الأصول'!M279="",DATE(9999,12,31),'📋 سجل الأصول'!M279))-'📋 سجل الأصول'!G279+1))-MIN(('📋 سجل الأصول'!H279-IF('📋 سجل الأصول'!I279="",0,'📋 سجل الأصول'!I279)),('📋 سجل الأصول'!H279-IF('📋 سجل الأصول'!I279="",0,'📋 سجل الأصول'!I279))*'📋 سجل الأصول'!J279/365*MAX(0,MIN(EOMONTH(DATE(2026,1,1),-1),IF('📋 سجل الأصول'!M279="",DATE(9999,12,31),'📋 سجل الأصول'!M279))-'📋 سجل الأصول'!G279+1))),0))</f>
        <v/>
      </c>
      <c r="H279" s="25" t="str">
        <f>IF('📋 سجل الأصول'!C279="","",IFERROR(MAX(0,MIN(('📋 سجل الأصول'!H279-IF('📋 سجل الأصول'!I279="",0,'📋 سجل الأصول'!I279)),('📋 سجل الأصول'!H279-IF('📋 سجل الأصول'!I279="",0,'📋 سجل الأصول'!I279))*'📋 سجل الأصول'!J279/365*MAX(0,MIN(EOMONTH(DATE(2026,2,1),0),IF('📋 سجل الأصول'!M279="",DATE(9999,12,31),'📋 سجل الأصول'!M279))-'📋 سجل الأصول'!G279+1))-MIN(('📋 سجل الأصول'!H279-IF('📋 سجل الأصول'!I279="",0,'📋 سجل الأصول'!I279)),('📋 سجل الأصول'!H279-IF('📋 سجل الأصول'!I279="",0,'📋 سجل الأصول'!I279))*'📋 سجل الأصول'!J279/365*MAX(0,MIN(EOMONTH(DATE(2026,2,1),-1),IF('📋 سجل الأصول'!M279="",DATE(9999,12,31),'📋 سجل الأصول'!M279))-'📋 سجل الأصول'!G279+1))),0))</f>
        <v/>
      </c>
      <c r="I279" s="25" t="str">
        <f>IF('📋 سجل الأصول'!C279="","",IFERROR(MAX(0,MIN(('📋 سجل الأصول'!H279-IF('📋 سجل الأصول'!I279="",0,'📋 سجل الأصول'!I279)),('📋 سجل الأصول'!H279-IF('📋 سجل الأصول'!I279="",0,'📋 سجل الأصول'!I279))*'📋 سجل الأصول'!J279/365*MAX(0,MIN(EOMONTH(DATE(2026,3,1),0),IF('📋 سجل الأصول'!M279="",DATE(9999,12,31),'📋 سجل الأصول'!M279))-'📋 سجل الأصول'!G279+1))-MIN(('📋 سجل الأصول'!H279-IF('📋 سجل الأصول'!I279="",0,'📋 سجل الأصول'!I279)),('📋 سجل الأصول'!H279-IF('📋 سجل الأصول'!I279="",0,'📋 سجل الأصول'!I279))*'📋 سجل الأصول'!J279/365*MAX(0,MIN(EOMONTH(DATE(2026,3,1),-1),IF('📋 سجل الأصول'!M279="",DATE(9999,12,31),'📋 سجل الأصول'!M279))-'📋 سجل الأصول'!G279+1))),0))</f>
        <v/>
      </c>
      <c r="J279" s="25" t="str">
        <f>IF('📋 سجل الأصول'!C279="","",IFERROR(MAX(0,MIN(('📋 سجل الأصول'!H279-IF('📋 سجل الأصول'!I279="",0,'📋 سجل الأصول'!I279)),('📋 سجل الأصول'!H279-IF('📋 سجل الأصول'!I279="",0,'📋 سجل الأصول'!I279))*'📋 سجل الأصول'!J279/365*MAX(0,MIN(EOMONTH(DATE(2026,4,1),0),IF('📋 سجل الأصول'!M279="",DATE(9999,12,31),'📋 سجل الأصول'!M279))-'📋 سجل الأصول'!G279+1))-MIN(('📋 سجل الأصول'!H279-IF('📋 سجل الأصول'!I279="",0,'📋 سجل الأصول'!I279)),('📋 سجل الأصول'!H279-IF('📋 سجل الأصول'!I279="",0,'📋 سجل الأصول'!I279))*'📋 سجل الأصول'!J279/365*MAX(0,MIN(EOMONTH(DATE(2026,4,1),-1),IF('📋 سجل الأصول'!M279="",DATE(9999,12,31),'📋 سجل الأصول'!M279))-'📋 سجل الأصول'!G279+1))),0))</f>
        <v/>
      </c>
      <c r="K279" s="25" t="str">
        <f>IF('📋 سجل الأصول'!C279="","",IFERROR(MAX(0,MIN(('📋 سجل الأصول'!H279-IF('📋 سجل الأصول'!I279="",0,'📋 سجل الأصول'!I279)),('📋 سجل الأصول'!H279-IF('📋 سجل الأصول'!I279="",0,'📋 سجل الأصول'!I279))*'📋 سجل الأصول'!J279/365*MAX(0,MIN(EOMONTH(DATE(2026,5,1),0),IF('📋 سجل الأصول'!M279="",DATE(9999,12,31),'📋 سجل الأصول'!M279))-'📋 سجل الأصول'!G279+1))-MIN(('📋 سجل الأصول'!H279-IF('📋 سجل الأصول'!I279="",0,'📋 سجل الأصول'!I279)),('📋 سجل الأصول'!H279-IF('📋 سجل الأصول'!I279="",0,'📋 سجل الأصول'!I279))*'📋 سجل الأصول'!J279/365*MAX(0,MIN(EOMONTH(DATE(2026,5,1),-1),IF('📋 سجل الأصول'!M279="",DATE(9999,12,31),'📋 سجل الأصول'!M279))-'📋 سجل الأصول'!G279+1))),0))</f>
        <v/>
      </c>
      <c r="L279" s="25" t="str">
        <f>IF('📋 سجل الأصول'!C279="","",IFERROR(MAX(0,MIN(('📋 سجل الأصول'!H279-IF('📋 سجل الأصول'!I279="",0,'📋 سجل الأصول'!I279)),('📋 سجل الأصول'!H279-IF('📋 سجل الأصول'!I279="",0,'📋 سجل الأصول'!I279))*'📋 سجل الأصول'!J279/365*MAX(0,MIN(EOMONTH(DATE(2026,6,1),0),IF('📋 سجل الأصول'!M279="",DATE(9999,12,31),'📋 سجل الأصول'!M279))-'📋 سجل الأصول'!G279+1))-MIN(('📋 سجل الأصول'!H279-IF('📋 سجل الأصول'!I279="",0,'📋 سجل الأصول'!I279)),('📋 سجل الأصول'!H279-IF('📋 سجل الأصول'!I279="",0,'📋 سجل الأصول'!I279))*'📋 سجل الأصول'!J279/365*MAX(0,MIN(EOMONTH(DATE(2026,6,1),-1),IF('📋 سجل الأصول'!M279="",DATE(9999,12,31),'📋 سجل الأصول'!M279))-'📋 سجل الأصول'!G279+1))),0))</f>
        <v/>
      </c>
      <c r="M279" s="25" t="str">
        <f>IF('📋 سجل الأصول'!C279="","",IFERROR(MAX(0,MIN(('📋 سجل الأصول'!H279-IF('📋 سجل الأصول'!I279="",0,'📋 سجل الأصول'!I279)),('📋 سجل الأصول'!H279-IF('📋 سجل الأصول'!I279="",0,'📋 سجل الأصول'!I279))*'📋 سجل الأصول'!J279/365*MAX(0,MIN(EOMONTH(DATE(2026,7,1),0),IF('📋 سجل الأصول'!M279="",DATE(9999,12,31),'📋 سجل الأصول'!M279))-'📋 سجل الأصول'!G279+1))-MIN(('📋 سجل الأصول'!H279-IF('📋 سجل الأصول'!I279="",0,'📋 سجل الأصول'!I279)),('📋 سجل الأصول'!H279-IF('📋 سجل الأصول'!I279="",0,'📋 سجل الأصول'!I279))*'📋 سجل الأصول'!J279/365*MAX(0,MIN(EOMONTH(DATE(2026,7,1),-1),IF('📋 سجل الأصول'!M279="",DATE(9999,12,31),'📋 سجل الأصول'!M279))-'📋 سجل الأصول'!G279+1))),0))</f>
        <v/>
      </c>
      <c r="N279" s="25" t="str">
        <f>IF('📋 سجل الأصول'!C279="","",IFERROR(MAX(0,MIN(('📋 سجل الأصول'!H279-IF('📋 سجل الأصول'!I279="",0,'📋 سجل الأصول'!I279)),('📋 سجل الأصول'!H279-IF('📋 سجل الأصول'!I279="",0,'📋 سجل الأصول'!I279))*'📋 سجل الأصول'!J279/365*MAX(0,MIN(EOMONTH(DATE(2026,8,1),0),IF('📋 سجل الأصول'!M279="",DATE(9999,12,31),'📋 سجل الأصول'!M279))-'📋 سجل الأصول'!G279+1))-MIN(('📋 سجل الأصول'!H279-IF('📋 سجل الأصول'!I279="",0,'📋 سجل الأصول'!I279)),('📋 سجل الأصول'!H279-IF('📋 سجل الأصول'!I279="",0,'📋 سجل الأصول'!I279))*'📋 سجل الأصول'!J279/365*MAX(0,MIN(EOMONTH(DATE(2026,8,1),-1),IF('📋 سجل الأصول'!M279="",DATE(9999,12,31),'📋 سجل الأصول'!M279))-'📋 سجل الأصول'!G279+1))),0))</f>
        <v/>
      </c>
      <c r="O279" s="25" t="str">
        <f>IF('📋 سجل الأصول'!C279="","",IFERROR(MAX(0,MIN(('📋 سجل الأصول'!H279-IF('📋 سجل الأصول'!I279="",0,'📋 سجل الأصول'!I279)),('📋 سجل الأصول'!H279-IF('📋 سجل الأصول'!I279="",0,'📋 سجل الأصول'!I279))*'📋 سجل الأصول'!J279/365*MAX(0,MIN(EOMONTH(DATE(2026,9,1),0),IF('📋 سجل الأصول'!M279="",DATE(9999,12,31),'📋 سجل الأصول'!M279))-'📋 سجل الأصول'!G279+1))-MIN(('📋 سجل الأصول'!H279-IF('📋 سجل الأصول'!I279="",0,'📋 سجل الأصول'!I279)),('📋 سجل الأصول'!H279-IF('📋 سجل الأصول'!I279="",0,'📋 سجل الأصول'!I279))*'📋 سجل الأصول'!J279/365*MAX(0,MIN(EOMONTH(DATE(2026,9,1),-1),IF('📋 سجل الأصول'!M279="",DATE(9999,12,31),'📋 سجل الأصول'!M279))-'📋 سجل الأصول'!G279+1))),0))</f>
        <v/>
      </c>
      <c r="P279" s="25" t="str">
        <f>IF('📋 سجل الأصول'!C279="","",IFERROR(MAX(0,MIN(('📋 سجل الأصول'!H279-IF('📋 سجل الأصول'!I279="",0,'📋 سجل الأصول'!I279)),('📋 سجل الأصول'!H279-IF('📋 سجل الأصول'!I279="",0,'📋 سجل الأصول'!I279))*'📋 سجل الأصول'!J279/365*MAX(0,MIN(EOMONTH(DATE(2026,10,1),0),IF('📋 سجل الأصول'!M279="",DATE(9999,12,31),'📋 سجل الأصول'!M279))-'📋 سجل الأصول'!G279+1))-MIN(('📋 سجل الأصول'!H279-IF('📋 سجل الأصول'!I279="",0,'📋 سجل الأصول'!I279)),('📋 سجل الأصول'!H279-IF('📋 سجل الأصول'!I279="",0,'📋 سجل الأصول'!I279))*'📋 سجل الأصول'!J279/365*MAX(0,MIN(EOMONTH(DATE(2026,10,1),-1),IF('📋 سجل الأصول'!M279="",DATE(9999,12,31),'📋 سجل الأصول'!M279))-'📋 سجل الأصول'!G279+1))),0))</f>
        <v/>
      </c>
      <c r="Q279" s="25" t="str">
        <f>IF('📋 سجل الأصول'!C279="","",IFERROR(MAX(0,MIN(('📋 سجل الأصول'!H279-IF('📋 سجل الأصول'!I279="",0,'📋 سجل الأصول'!I279)),('📋 سجل الأصول'!H279-IF('📋 سجل الأصول'!I279="",0,'📋 سجل الأصول'!I279))*'📋 سجل الأصول'!J279/365*MAX(0,MIN(EOMONTH(DATE(2026,11,1),0),IF('📋 سجل الأصول'!M279="",DATE(9999,12,31),'📋 سجل الأصول'!M279))-'📋 سجل الأصول'!G279+1))-MIN(('📋 سجل الأصول'!H279-IF('📋 سجل الأصول'!I279="",0,'📋 سجل الأصول'!I279)),('📋 سجل الأصول'!H279-IF('📋 سجل الأصول'!I279="",0,'📋 سجل الأصول'!I279))*'📋 سجل الأصول'!J279/365*MAX(0,MIN(EOMONTH(DATE(2026,11,1),-1),IF('📋 سجل الأصول'!M279="",DATE(9999,12,31),'📋 سجل الأصول'!M279))-'📋 سجل الأصول'!G279+1))),0))</f>
        <v/>
      </c>
      <c r="R279" s="25" t="str">
        <f>IF('📋 سجل الأصول'!C279="","",IFERROR(MAX(0,MIN(('📋 سجل الأصول'!H279-IF('📋 سجل الأصول'!I279="",0,'📋 سجل الأصول'!I279)),('📋 سجل الأصول'!H279-IF('📋 سجل الأصول'!I279="",0,'📋 سجل الأصول'!I279))*'📋 سجل الأصول'!J279/365*MAX(0,MIN(EOMONTH(DATE(2026,12,1),0),IF('📋 سجل الأصول'!M279="",DATE(9999,12,31),'📋 سجل الأصول'!M279))-'📋 سجل الأصول'!G279+1))-MIN(('📋 سجل الأصول'!H279-IF('📋 سجل الأصول'!I279="",0,'📋 سجل الأصول'!I279)),('📋 سجل الأصول'!H279-IF('📋 سجل الأصول'!I279="",0,'📋 سجل الأصول'!I279))*'📋 سجل الأصول'!J279/365*MAX(0,MIN(EOMONTH(DATE(2026,12,1),-1),IF('📋 سجل الأصول'!M279="",DATE(9999,12,31),'📋 سجل الأصول'!M279))-'📋 سجل الأصول'!G279+1))),0))</f>
        <v/>
      </c>
    </row>
    <row r="280" spans="1:18" ht="24.75" customHeight="1" x14ac:dyDescent="0.25">
      <c r="A280" s="26" t="str">
        <f>IF('📋 سجل الأصول'!C280="","",'📋 سجل الأصول'!A280)</f>
        <v/>
      </c>
      <c r="B280" s="26" t="str">
        <f>IF('📋 سجل الأصول'!C280="","",'📋 سجل الأصول'!B280)</f>
        <v/>
      </c>
      <c r="C280" s="38" t="str">
        <f>IF('📋 سجل الأصول'!C280="","",'📋 سجل الأصول'!C280)</f>
        <v/>
      </c>
      <c r="D280" s="26" t="str">
        <f>IF('📋 سجل الأصول'!C280="","",'📋 سجل الأصول'!E280)</f>
        <v/>
      </c>
      <c r="E280" s="39" t="str">
        <f>IF('📋 سجل الأصول'!C280="","",'📋 سجل الأصول'!G280)</f>
        <v/>
      </c>
      <c r="F280" s="33" t="str">
        <f>IF('📋 سجل الأصول'!C280="","",'📋 سجل الأصول'!H280)</f>
        <v/>
      </c>
      <c r="G280" s="33" t="str">
        <f>IF('📋 سجل الأصول'!C280="","",IFERROR(MAX(0,MIN(('📋 سجل الأصول'!H280-IF('📋 سجل الأصول'!I280="",0,'📋 سجل الأصول'!I280)),('📋 سجل الأصول'!H280-IF('📋 سجل الأصول'!I280="",0,'📋 سجل الأصول'!I280))*'📋 سجل الأصول'!J280/365*MAX(0,MIN(EOMONTH(DATE(2026,1,1),0),IF('📋 سجل الأصول'!M280="",DATE(9999,12,31),'📋 سجل الأصول'!M280))-'📋 سجل الأصول'!G280+1))-MIN(('📋 سجل الأصول'!H280-IF('📋 سجل الأصول'!I280="",0,'📋 سجل الأصول'!I280)),('📋 سجل الأصول'!H280-IF('📋 سجل الأصول'!I280="",0,'📋 سجل الأصول'!I280))*'📋 سجل الأصول'!J280/365*MAX(0,MIN(EOMONTH(DATE(2026,1,1),-1),IF('📋 سجل الأصول'!M280="",DATE(9999,12,31),'📋 سجل الأصول'!M280))-'📋 سجل الأصول'!G280+1))),0))</f>
        <v/>
      </c>
      <c r="H280" s="33" t="str">
        <f>IF('📋 سجل الأصول'!C280="","",IFERROR(MAX(0,MIN(('📋 سجل الأصول'!H280-IF('📋 سجل الأصول'!I280="",0,'📋 سجل الأصول'!I280)),('📋 سجل الأصول'!H280-IF('📋 سجل الأصول'!I280="",0,'📋 سجل الأصول'!I280))*'📋 سجل الأصول'!J280/365*MAX(0,MIN(EOMONTH(DATE(2026,2,1),0),IF('📋 سجل الأصول'!M280="",DATE(9999,12,31),'📋 سجل الأصول'!M280))-'📋 سجل الأصول'!G280+1))-MIN(('📋 سجل الأصول'!H280-IF('📋 سجل الأصول'!I280="",0,'📋 سجل الأصول'!I280)),('📋 سجل الأصول'!H280-IF('📋 سجل الأصول'!I280="",0,'📋 سجل الأصول'!I280))*'📋 سجل الأصول'!J280/365*MAX(0,MIN(EOMONTH(DATE(2026,2,1),-1),IF('📋 سجل الأصول'!M280="",DATE(9999,12,31),'📋 سجل الأصول'!M280))-'📋 سجل الأصول'!G280+1))),0))</f>
        <v/>
      </c>
      <c r="I280" s="33" t="str">
        <f>IF('📋 سجل الأصول'!C280="","",IFERROR(MAX(0,MIN(('📋 سجل الأصول'!H280-IF('📋 سجل الأصول'!I280="",0,'📋 سجل الأصول'!I280)),('📋 سجل الأصول'!H280-IF('📋 سجل الأصول'!I280="",0,'📋 سجل الأصول'!I280))*'📋 سجل الأصول'!J280/365*MAX(0,MIN(EOMONTH(DATE(2026,3,1),0),IF('📋 سجل الأصول'!M280="",DATE(9999,12,31),'📋 سجل الأصول'!M280))-'📋 سجل الأصول'!G280+1))-MIN(('📋 سجل الأصول'!H280-IF('📋 سجل الأصول'!I280="",0,'📋 سجل الأصول'!I280)),('📋 سجل الأصول'!H280-IF('📋 سجل الأصول'!I280="",0,'📋 سجل الأصول'!I280))*'📋 سجل الأصول'!J280/365*MAX(0,MIN(EOMONTH(DATE(2026,3,1),-1),IF('📋 سجل الأصول'!M280="",DATE(9999,12,31),'📋 سجل الأصول'!M280))-'📋 سجل الأصول'!G280+1))),0))</f>
        <v/>
      </c>
      <c r="J280" s="33" t="str">
        <f>IF('📋 سجل الأصول'!C280="","",IFERROR(MAX(0,MIN(('📋 سجل الأصول'!H280-IF('📋 سجل الأصول'!I280="",0,'📋 سجل الأصول'!I280)),('📋 سجل الأصول'!H280-IF('📋 سجل الأصول'!I280="",0,'📋 سجل الأصول'!I280))*'📋 سجل الأصول'!J280/365*MAX(0,MIN(EOMONTH(DATE(2026,4,1),0),IF('📋 سجل الأصول'!M280="",DATE(9999,12,31),'📋 سجل الأصول'!M280))-'📋 سجل الأصول'!G280+1))-MIN(('📋 سجل الأصول'!H280-IF('📋 سجل الأصول'!I280="",0,'📋 سجل الأصول'!I280)),('📋 سجل الأصول'!H280-IF('📋 سجل الأصول'!I280="",0,'📋 سجل الأصول'!I280))*'📋 سجل الأصول'!J280/365*MAX(0,MIN(EOMONTH(DATE(2026,4,1),-1),IF('📋 سجل الأصول'!M280="",DATE(9999,12,31),'📋 سجل الأصول'!M280))-'📋 سجل الأصول'!G280+1))),0))</f>
        <v/>
      </c>
      <c r="K280" s="33" t="str">
        <f>IF('📋 سجل الأصول'!C280="","",IFERROR(MAX(0,MIN(('📋 سجل الأصول'!H280-IF('📋 سجل الأصول'!I280="",0,'📋 سجل الأصول'!I280)),('📋 سجل الأصول'!H280-IF('📋 سجل الأصول'!I280="",0,'📋 سجل الأصول'!I280))*'📋 سجل الأصول'!J280/365*MAX(0,MIN(EOMONTH(DATE(2026,5,1),0),IF('📋 سجل الأصول'!M280="",DATE(9999,12,31),'📋 سجل الأصول'!M280))-'📋 سجل الأصول'!G280+1))-MIN(('📋 سجل الأصول'!H280-IF('📋 سجل الأصول'!I280="",0,'📋 سجل الأصول'!I280)),('📋 سجل الأصول'!H280-IF('📋 سجل الأصول'!I280="",0,'📋 سجل الأصول'!I280))*'📋 سجل الأصول'!J280/365*MAX(0,MIN(EOMONTH(DATE(2026,5,1),-1),IF('📋 سجل الأصول'!M280="",DATE(9999,12,31),'📋 سجل الأصول'!M280))-'📋 سجل الأصول'!G280+1))),0))</f>
        <v/>
      </c>
      <c r="L280" s="33" t="str">
        <f>IF('📋 سجل الأصول'!C280="","",IFERROR(MAX(0,MIN(('📋 سجل الأصول'!H280-IF('📋 سجل الأصول'!I280="",0,'📋 سجل الأصول'!I280)),('📋 سجل الأصول'!H280-IF('📋 سجل الأصول'!I280="",0,'📋 سجل الأصول'!I280))*'📋 سجل الأصول'!J280/365*MAX(0,MIN(EOMONTH(DATE(2026,6,1),0),IF('📋 سجل الأصول'!M280="",DATE(9999,12,31),'📋 سجل الأصول'!M280))-'📋 سجل الأصول'!G280+1))-MIN(('📋 سجل الأصول'!H280-IF('📋 سجل الأصول'!I280="",0,'📋 سجل الأصول'!I280)),('📋 سجل الأصول'!H280-IF('📋 سجل الأصول'!I280="",0,'📋 سجل الأصول'!I280))*'📋 سجل الأصول'!J280/365*MAX(0,MIN(EOMONTH(DATE(2026,6,1),-1),IF('📋 سجل الأصول'!M280="",DATE(9999,12,31),'📋 سجل الأصول'!M280))-'📋 سجل الأصول'!G280+1))),0))</f>
        <v/>
      </c>
      <c r="M280" s="33" t="str">
        <f>IF('📋 سجل الأصول'!C280="","",IFERROR(MAX(0,MIN(('📋 سجل الأصول'!H280-IF('📋 سجل الأصول'!I280="",0,'📋 سجل الأصول'!I280)),('📋 سجل الأصول'!H280-IF('📋 سجل الأصول'!I280="",0,'📋 سجل الأصول'!I280))*'📋 سجل الأصول'!J280/365*MAX(0,MIN(EOMONTH(DATE(2026,7,1),0),IF('📋 سجل الأصول'!M280="",DATE(9999,12,31),'📋 سجل الأصول'!M280))-'📋 سجل الأصول'!G280+1))-MIN(('📋 سجل الأصول'!H280-IF('📋 سجل الأصول'!I280="",0,'📋 سجل الأصول'!I280)),('📋 سجل الأصول'!H280-IF('📋 سجل الأصول'!I280="",0,'📋 سجل الأصول'!I280))*'📋 سجل الأصول'!J280/365*MAX(0,MIN(EOMONTH(DATE(2026,7,1),-1),IF('📋 سجل الأصول'!M280="",DATE(9999,12,31),'📋 سجل الأصول'!M280))-'📋 سجل الأصول'!G280+1))),0))</f>
        <v/>
      </c>
      <c r="N280" s="33" t="str">
        <f>IF('📋 سجل الأصول'!C280="","",IFERROR(MAX(0,MIN(('📋 سجل الأصول'!H280-IF('📋 سجل الأصول'!I280="",0,'📋 سجل الأصول'!I280)),('📋 سجل الأصول'!H280-IF('📋 سجل الأصول'!I280="",0,'📋 سجل الأصول'!I280))*'📋 سجل الأصول'!J280/365*MAX(0,MIN(EOMONTH(DATE(2026,8,1),0),IF('📋 سجل الأصول'!M280="",DATE(9999,12,31),'📋 سجل الأصول'!M280))-'📋 سجل الأصول'!G280+1))-MIN(('📋 سجل الأصول'!H280-IF('📋 سجل الأصول'!I280="",0,'📋 سجل الأصول'!I280)),('📋 سجل الأصول'!H280-IF('📋 سجل الأصول'!I280="",0,'📋 سجل الأصول'!I280))*'📋 سجل الأصول'!J280/365*MAX(0,MIN(EOMONTH(DATE(2026,8,1),-1),IF('📋 سجل الأصول'!M280="",DATE(9999,12,31),'📋 سجل الأصول'!M280))-'📋 سجل الأصول'!G280+1))),0))</f>
        <v/>
      </c>
      <c r="O280" s="33" t="str">
        <f>IF('📋 سجل الأصول'!C280="","",IFERROR(MAX(0,MIN(('📋 سجل الأصول'!H280-IF('📋 سجل الأصول'!I280="",0,'📋 سجل الأصول'!I280)),('📋 سجل الأصول'!H280-IF('📋 سجل الأصول'!I280="",0,'📋 سجل الأصول'!I280))*'📋 سجل الأصول'!J280/365*MAX(0,MIN(EOMONTH(DATE(2026,9,1),0),IF('📋 سجل الأصول'!M280="",DATE(9999,12,31),'📋 سجل الأصول'!M280))-'📋 سجل الأصول'!G280+1))-MIN(('📋 سجل الأصول'!H280-IF('📋 سجل الأصول'!I280="",0,'📋 سجل الأصول'!I280)),('📋 سجل الأصول'!H280-IF('📋 سجل الأصول'!I280="",0,'📋 سجل الأصول'!I280))*'📋 سجل الأصول'!J280/365*MAX(0,MIN(EOMONTH(DATE(2026,9,1),-1),IF('📋 سجل الأصول'!M280="",DATE(9999,12,31),'📋 سجل الأصول'!M280))-'📋 سجل الأصول'!G280+1))),0))</f>
        <v/>
      </c>
      <c r="P280" s="33" t="str">
        <f>IF('📋 سجل الأصول'!C280="","",IFERROR(MAX(0,MIN(('📋 سجل الأصول'!H280-IF('📋 سجل الأصول'!I280="",0,'📋 سجل الأصول'!I280)),('📋 سجل الأصول'!H280-IF('📋 سجل الأصول'!I280="",0,'📋 سجل الأصول'!I280))*'📋 سجل الأصول'!J280/365*MAX(0,MIN(EOMONTH(DATE(2026,10,1),0),IF('📋 سجل الأصول'!M280="",DATE(9999,12,31),'📋 سجل الأصول'!M280))-'📋 سجل الأصول'!G280+1))-MIN(('📋 سجل الأصول'!H280-IF('📋 سجل الأصول'!I280="",0,'📋 سجل الأصول'!I280)),('📋 سجل الأصول'!H280-IF('📋 سجل الأصول'!I280="",0,'📋 سجل الأصول'!I280))*'📋 سجل الأصول'!J280/365*MAX(0,MIN(EOMONTH(DATE(2026,10,1),-1),IF('📋 سجل الأصول'!M280="",DATE(9999,12,31),'📋 سجل الأصول'!M280))-'📋 سجل الأصول'!G280+1))),0))</f>
        <v/>
      </c>
      <c r="Q280" s="33" t="str">
        <f>IF('📋 سجل الأصول'!C280="","",IFERROR(MAX(0,MIN(('📋 سجل الأصول'!H280-IF('📋 سجل الأصول'!I280="",0,'📋 سجل الأصول'!I280)),('📋 سجل الأصول'!H280-IF('📋 سجل الأصول'!I280="",0,'📋 سجل الأصول'!I280))*'📋 سجل الأصول'!J280/365*MAX(0,MIN(EOMONTH(DATE(2026,11,1),0),IF('📋 سجل الأصول'!M280="",DATE(9999,12,31),'📋 سجل الأصول'!M280))-'📋 سجل الأصول'!G280+1))-MIN(('📋 سجل الأصول'!H280-IF('📋 سجل الأصول'!I280="",0,'📋 سجل الأصول'!I280)),('📋 سجل الأصول'!H280-IF('📋 سجل الأصول'!I280="",0,'📋 سجل الأصول'!I280))*'📋 سجل الأصول'!J280/365*MAX(0,MIN(EOMONTH(DATE(2026,11,1),-1),IF('📋 سجل الأصول'!M280="",DATE(9999,12,31),'📋 سجل الأصول'!M280))-'📋 سجل الأصول'!G280+1))),0))</f>
        <v/>
      </c>
      <c r="R280" s="33" t="str">
        <f>IF('📋 سجل الأصول'!C280="","",IFERROR(MAX(0,MIN(('📋 سجل الأصول'!H280-IF('📋 سجل الأصول'!I280="",0,'📋 سجل الأصول'!I280)),('📋 سجل الأصول'!H280-IF('📋 سجل الأصول'!I280="",0,'📋 سجل الأصول'!I280))*'📋 سجل الأصول'!J280/365*MAX(0,MIN(EOMONTH(DATE(2026,12,1),0),IF('📋 سجل الأصول'!M280="",DATE(9999,12,31),'📋 سجل الأصول'!M280))-'📋 سجل الأصول'!G280+1))-MIN(('📋 سجل الأصول'!H280-IF('📋 سجل الأصول'!I280="",0,'📋 سجل الأصول'!I280)),('📋 سجل الأصول'!H280-IF('📋 سجل الأصول'!I280="",0,'📋 سجل الأصول'!I280))*'📋 سجل الأصول'!J280/365*MAX(0,MIN(EOMONTH(DATE(2026,12,1),-1),IF('📋 سجل الأصول'!M280="",DATE(9999,12,31),'📋 سجل الأصول'!M280))-'📋 سجل الأصول'!G280+1))),0))</f>
        <v/>
      </c>
    </row>
    <row r="281" spans="1:18" ht="24.75" customHeight="1" x14ac:dyDescent="0.25">
      <c r="A281" s="18" t="str">
        <f>IF('📋 سجل الأصول'!C281="","",'📋 سجل الأصول'!A281)</f>
        <v/>
      </c>
      <c r="B281" s="18" t="str">
        <f>IF('📋 سجل الأصول'!C281="","",'📋 سجل الأصول'!B281)</f>
        <v/>
      </c>
      <c r="C281" s="36" t="str">
        <f>IF('📋 سجل الأصول'!C281="","",'📋 سجل الأصول'!C281)</f>
        <v/>
      </c>
      <c r="D281" s="18" t="str">
        <f>IF('📋 سجل الأصول'!C281="","",'📋 سجل الأصول'!E281)</f>
        <v/>
      </c>
      <c r="E281" s="37" t="str">
        <f>IF('📋 سجل الأصول'!C281="","",'📋 سجل الأصول'!G281)</f>
        <v/>
      </c>
      <c r="F281" s="25" t="str">
        <f>IF('📋 سجل الأصول'!C281="","",'📋 سجل الأصول'!H281)</f>
        <v/>
      </c>
      <c r="G281" s="25" t="str">
        <f>IF('📋 سجل الأصول'!C281="","",IFERROR(MAX(0,MIN(('📋 سجل الأصول'!H281-IF('📋 سجل الأصول'!I281="",0,'📋 سجل الأصول'!I281)),('📋 سجل الأصول'!H281-IF('📋 سجل الأصول'!I281="",0,'📋 سجل الأصول'!I281))*'📋 سجل الأصول'!J281/365*MAX(0,MIN(EOMONTH(DATE(2026,1,1),0),IF('📋 سجل الأصول'!M281="",DATE(9999,12,31),'📋 سجل الأصول'!M281))-'📋 سجل الأصول'!G281+1))-MIN(('📋 سجل الأصول'!H281-IF('📋 سجل الأصول'!I281="",0,'📋 سجل الأصول'!I281)),('📋 سجل الأصول'!H281-IF('📋 سجل الأصول'!I281="",0,'📋 سجل الأصول'!I281))*'📋 سجل الأصول'!J281/365*MAX(0,MIN(EOMONTH(DATE(2026,1,1),-1),IF('📋 سجل الأصول'!M281="",DATE(9999,12,31),'📋 سجل الأصول'!M281))-'📋 سجل الأصول'!G281+1))),0))</f>
        <v/>
      </c>
      <c r="H281" s="25" t="str">
        <f>IF('📋 سجل الأصول'!C281="","",IFERROR(MAX(0,MIN(('📋 سجل الأصول'!H281-IF('📋 سجل الأصول'!I281="",0,'📋 سجل الأصول'!I281)),('📋 سجل الأصول'!H281-IF('📋 سجل الأصول'!I281="",0,'📋 سجل الأصول'!I281))*'📋 سجل الأصول'!J281/365*MAX(0,MIN(EOMONTH(DATE(2026,2,1),0),IF('📋 سجل الأصول'!M281="",DATE(9999,12,31),'📋 سجل الأصول'!M281))-'📋 سجل الأصول'!G281+1))-MIN(('📋 سجل الأصول'!H281-IF('📋 سجل الأصول'!I281="",0,'📋 سجل الأصول'!I281)),('📋 سجل الأصول'!H281-IF('📋 سجل الأصول'!I281="",0,'📋 سجل الأصول'!I281))*'📋 سجل الأصول'!J281/365*MAX(0,MIN(EOMONTH(DATE(2026,2,1),-1),IF('📋 سجل الأصول'!M281="",DATE(9999,12,31),'📋 سجل الأصول'!M281))-'📋 سجل الأصول'!G281+1))),0))</f>
        <v/>
      </c>
      <c r="I281" s="25" t="str">
        <f>IF('📋 سجل الأصول'!C281="","",IFERROR(MAX(0,MIN(('📋 سجل الأصول'!H281-IF('📋 سجل الأصول'!I281="",0,'📋 سجل الأصول'!I281)),('📋 سجل الأصول'!H281-IF('📋 سجل الأصول'!I281="",0,'📋 سجل الأصول'!I281))*'📋 سجل الأصول'!J281/365*MAX(0,MIN(EOMONTH(DATE(2026,3,1),0),IF('📋 سجل الأصول'!M281="",DATE(9999,12,31),'📋 سجل الأصول'!M281))-'📋 سجل الأصول'!G281+1))-MIN(('📋 سجل الأصول'!H281-IF('📋 سجل الأصول'!I281="",0,'📋 سجل الأصول'!I281)),('📋 سجل الأصول'!H281-IF('📋 سجل الأصول'!I281="",0,'📋 سجل الأصول'!I281))*'📋 سجل الأصول'!J281/365*MAX(0,MIN(EOMONTH(DATE(2026,3,1),-1),IF('📋 سجل الأصول'!M281="",DATE(9999,12,31),'📋 سجل الأصول'!M281))-'📋 سجل الأصول'!G281+1))),0))</f>
        <v/>
      </c>
      <c r="J281" s="25" t="str">
        <f>IF('📋 سجل الأصول'!C281="","",IFERROR(MAX(0,MIN(('📋 سجل الأصول'!H281-IF('📋 سجل الأصول'!I281="",0,'📋 سجل الأصول'!I281)),('📋 سجل الأصول'!H281-IF('📋 سجل الأصول'!I281="",0,'📋 سجل الأصول'!I281))*'📋 سجل الأصول'!J281/365*MAX(0,MIN(EOMONTH(DATE(2026,4,1),0),IF('📋 سجل الأصول'!M281="",DATE(9999,12,31),'📋 سجل الأصول'!M281))-'📋 سجل الأصول'!G281+1))-MIN(('📋 سجل الأصول'!H281-IF('📋 سجل الأصول'!I281="",0,'📋 سجل الأصول'!I281)),('📋 سجل الأصول'!H281-IF('📋 سجل الأصول'!I281="",0,'📋 سجل الأصول'!I281))*'📋 سجل الأصول'!J281/365*MAX(0,MIN(EOMONTH(DATE(2026,4,1),-1),IF('📋 سجل الأصول'!M281="",DATE(9999,12,31),'📋 سجل الأصول'!M281))-'📋 سجل الأصول'!G281+1))),0))</f>
        <v/>
      </c>
      <c r="K281" s="25" t="str">
        <f>IF('📋 سجل الأصول'!C281="","",IFERROR(MAX(0,MIN(('📋 سجل الأصول'!H281-IF('📋 سجل الأصول'!I281="",0,'📋 سجل الأصول'!I281)),('📋 سجل الأصول'!H281-IF('📋 سجل الأصول'!I281="",0,'📋 سجل الأصول'!I281))*'📋 سجل الأصول'!J281/365*MAX(0,MIN(EOMONTH(DATE(2026,5,1),0),IF('📋 سجل الأصول'!M281="",DATE(9999,12,31),'📋 سجل الأصول'!M281))-'📋 سجل الأصول'!G281+1))-MIN(('📋 سجل الأصول'!H281-IF('📋 سجل الأصول'!I281="",0,'📋 سجل الأصول'!I281)),('📋 سجل الأصول'!H281-IF('📋 سجل الأصول'!I281="",0,'📋 سجل الأصول'!I281))*'📋 سجل الأصول'!J281/365*MAX(0,MIN(EOMONTH(DATE(2026,5,1),-1),IF('📋 سجل الأصول'!M281="",DATE(9999,12,31),'📋 سجل الأصول'!M281))-'📋 سجل الأصول'!G281+1))),0))</f>
        <v/>
      </c>
      <c r="L281" s="25" t="str">
        <f>IF('📋 سجل الأصول'!C281="","",IFERROR(MAX(0,MIN(('📋 سجل الأصول'!H281-IF('📋 سجل الأصول'!I281="",0,'📋 سجل الأصول'!I281)),('📋 سجل الأصول'!H281-IF('📋 سجل الأصول'!I281="",0,'📋 سجل الأصول'!I281))*'📋 سجل الأصول'!J281/365*MAX(0,MIN(EOMONTH(DATE(2026,6,1),0),IF('📋 سجل الأصول'!M281="",DATE(9999,12,31),'📋 سجل الأصول'!M281))-'📋 سجل الأصول'!G281+1))-MIN(('📋 سجل الأصول'!H281-IF('📋 سجل الأصول'!I281="",0,'📋 سجل الأصول'!I281)),('📋 سجل الأصول'!H281-IF('📋 سجل الأصول'!I281="",0,'📋 سجل الأصول'!I281))*'📋 سجل الأصول'!J281/365*MAX(0,MIN(EOMONTH(DATE(2026,6,1),-1),IF('📋 سجل الأصول'!M281="",DATE(9999,12,31),'📋 سجل الأصول'!M281))-'📋 سجل الأصول'!G281+1))),0))</f>
        <v/>
      </c>
      <c r="M281" s="25" t="str">
        <f>IF('📋 سجل الأصول'!C281="","",IFERROR(MAX(0,MIN(('📋 سجل الأصول'!H281-IF('📋 سجل الأصول'!I281="",0,'📋 سجل الأصول'!I281)),('📋 سجل الأصول'!H281-IF('📋 سجل الأصول'!I281="",0,'📋 سجل الأصول'!I281))*'📋 سجل الأصول'!J281/365*MAX(0,MIN(EOMONTH(DATE(2026,7,1),0),IF('📋 سجل الأصول'!M281="",DATE(9999,12,31),'📋 سجل الأصول'!M281))-'📋 سجل الأصول'!G281+1))-MIN(('📋 سجل الأصول'!H281-IF('📋 سجل الأصول'!I281="",0,'📋 سجل الأصول'!I281)),('📋 سجل الأصول'!H281-IF('📋 سجل الأصول'!I281="",0,'📋 سجل الأصول'!I281))*'📋 سجل الأصول'!J281/365*MAX(0,MIN(EOMONTH(DATE(2026,7,1),-1),IF('📋 سجل الأصول'!M281="",DATE(9999,12,31),'📋 سجل الأصول'!M281))-'📋 سجل الأصول'!G281+1))),0))</f>
        <v/>
      </c>
      <c r="N281" s="25" t="str">
        <f>IF('📋 سجل الأصول'!C281="","",IFERROR(MAX(0,MIN(('📋 سجل الأصول'!H281-IF('📋 سجل الأصول'!I281="",0,'📋 سجل الأصول'!I281)),('📋 سجل الأصول'!H281-IF('📋 سجل الأصول'!I281="",0,'📋 سجل الأصول'!I281))*'📋 سجل الأصول'!J281/365*MAX(0,MIN(EOMONTH(DATE(2026,8,1),0),IF('📋 سجل الأصول'!M281="",DATE(9999,12,31),'📋 سجل الأصول'!M281))-'📋 سجل الأصول'!G281+1))-MIN(('📋 سجل الأصول'!H281-IF('📋 سجل الأصول'!I281="",0,'📋 سجل الأصول'!I281)),('📋 سجل الأصول'!H281-IF('📋 سجل الأصول'!I281="",0,'📋 سجل الأصول'!I281))*'📋 سجل الأصول'!J281/365*MAX(0,MIN(EOMONTH(DATE(2026,8,1),-1),IF('📋 سجل الأصول'!M281="",DATE(9999,12,31),'📋 سجل الأصول'!M281))-'📋 سجل الأصول'!G281+1))),0))</f>
        <v/>
      </c>
      <c r="O281" s="25" t="str">
        <f>IF('📋 سجل الأصول'!C281="","",IFERROR(MAX(0,MIN(('📋 سجل الأصول'!H281-IF('📋 سجل الأصول'!I281="",0,'📋 سجل الأصول'!I281)),('📋 سجل الأصول'!H281-IF('📋 سجل الأصول'!I281="",0,'📋 سجل الأصول'!I281))*'📋 سجل الأصول'!J281/365*MAX(0,MIN(EOMONTH(DATE(2026,9,1),0),IF('📋 سجل الأصول'!M281="",DATE(9999,12,31),'📋 سجل الأصول'!M281))-'📋 سجل الأصول'!G281+1))-MIN(('📋 سجل الأصول'!H281-IF('📋 سجل الأصول'!I281="",0,'📋 سجل الأصول'!I281)),('📋 سجل الأصول'!H281-IF('📋 سجل الأصول'!I281="",0,'📋 سجل الأصول'!I281))*'📋 سجل الأصول'!J281/365*MAX(0,MIN(EOMONTH(DATE(2026,9,1),-1),IF('📋 سجل الأصول'!M281="",DATE(9999,12,31),'📋 سجل الأصول'!M281))-'📋 سجل الأصول'!G281+1))),0))</f>
        <v/>
      </c>
      <c r="P281" s="25" t="str">
        <f>IF('📋 سجل الأصول'!C281="","",IFERROR(MAX(0,MIN(('📋 سجل الأصول'!H281-IF('📋 سجل الأصول'!I281="",0,'📋 سجل الأصول'!I281)),('📋 سجل الأصول'!H281-IF('📋 سجل الأصول'!I281="",0,'📋 سجل الأصول'!I281))*'📋 سجل الأصول'!J281/365*MAX(0,MIN(EOMONTH(DATE(2026,10,1),0),IF('📋 سجل الأصول'!M281="",DATE(9999,12,31),'📋 سجل الأصول'!M281))-'📋 سجل الأصول'!G281+1))-MIN(('📋 سجل الأصول'!H281-IF('📋 سجل الأصول'!I281="",0,'📋 سجل الأصول'!I281)),('📋 سجل الأصول'!H281-IF('📋 سجل الأصول'!I281="",0,'📋 سجل الأصول'!I281))*'📋 سجل الأصول'!J281/365*MAX(0,MIN(EOMONTH(DATE(2026,10,1),-1),IF('📋 سجل الأصول'!M281="",DATE(9999,12,31),'📋 سجل الأصول'!M281))-'📋 سجل الأصول'!G281+1))),0))</f>
        <v/>
      </c>
      <c r="Q281" s="25" t="str">
        <f>IF('📋 سجل الأصول'!C281="","",IFERROR(MAX(0,MIN(('📋 سجل الأصول'!H281-IF('📋 سجل الأصول'!I281="",0,'📋 سجل الأصول'!I281)),('📋 سجل الأصول'!H281-IF('📋 سجل الأصول'!I281="",0,'📋 سجل الأصول'!I281))*'📋 سجل الأصول'!J281/365*MAX(0,MIN(EOMONTH(DATE(2026,11,1),0),IF('📋 سجل الأصول'!M281="",DATE(9999,12,31),'📋 سجل الأصول'!M281))-'📋 سجل الأصول'!G281+1))-MIN(('📋 سجل الأصول'!H281-IF('📋 سجل الأصول'!I281="",0,'📋 سجل الأصول'!I281)),('📋 سجل الأصول'!H281-IF('📋 سجل الأصول'!I281="",0,'📋 سجل الأصول'!I281))*'📋 سجل الأصول'!J281/365*MAX(0,MIN(EOMONTH(DATE(2026,11,1),-1),IF('📋 سجل الأصول'!M281="",DATE(9999,12,31),'📋 سجل الأصول'!M281))-'📋 سجل الأصول'!G281+1))),0))</f>
        <v/>
      </c>
      <c r="R281" s="25" t="str">
        <f>IF('📋 سجل الأصول'!C281="","",IFERROR(MAX(0,MIN(('📋 سجل الأصول'!H281-IF('📋 سجل الأصول'!I281="",0,'📋 سجل الأصول'!I281)),('📋 سجل الأصول'!H281-IF('📋 سجل الأصول'!I281="",0,'📋 سجل الأصول'!I281))*'📋 سجل الأصول'!J281/365*MAX(0,MIN(EOMONTH(DATE(2026,12,1),0),IF('📋 سجل الأصول'!M281="",DATE(9999,12,31),'📋 سجل الأصول'!M281))-'📋 سجل الأصول'!G281+1))-MIN(('📋 سجل الأصول'!H281-IF('📋 سجل الأصول'!I281="",0,'📋 سجل الأصول'!I281)),('📋 سجل الأصول'!H281-IF('📋 سجل الأصول'!I281="",0,'📋 سجل الأصول'!I281))*'📋 سجل الأصول'!J281/365*MAX(0,MIN(EOMONTH(DATE(2026,12,1),-1),IF('📋 سجل الأصول'!M281="",DATE(9999,12,31),'📋 سجل الأصول'!M281))-'📋 سجل الأصول'!G281+1))),0))</f>
        <v/>
      </c>
    </row>
    <row r="282" spans="1:18" ht="24.75" customHeight="1" x14ac:dyDescent="0.25">
      <c r="A282" s="26" t="str">
        <f>IF('📋 سجل الأصول'!C282="","",'📋 سجل الأصول'!A282)</f>
        <v/>
      </c>
      <c r="B282" s="26" t="str">
        <f>IF('📋 سجل الأصول'!C282="","",'📋 سجل الأصول'!B282)</f>
        <v/>
      </c>
      <c r="C282" s="38" t="str">
        <f>IF('📋 سجل الأصول'!C282="","",'📋 سجل الأصول'!C282)</f>
        <v/>
      </c>
      <c r="D282" s="26" t="str">
        <f>IF('📋 سجل الأصول'!C282="","",'📋 سجل الأصول'!E282)</f>
        <v/>
      </c>
      <c r="E282" s="39" t="str">
        <f>IF('📋 سجل الأصول'!C282="","",'📋 سجل الأصول'!G282)</f>
        <v/>
      </c>
      <c r="F282" s="33" t="str">
        <f>IF('📋 سجل الأصول'!C282="","",'📋 سجل الأصول'!H282)</f>
        <v/>
      </c>
      <c r="G282" s="33" t="str">
        <f>IF('📋 سجل الأصول'!C282="","",IFERROR(MAX(0,MIN(('📋 سجل الأصول'!H282-IF('📋 سجل الأصول'!I282="",0,'📋 سجل الأصول'!I282)),('📋 سجل الأصول'!H282-IF('📋 سجل الأصول'!I282="",0,'📋 سجل الأصول'!I282))*'📋 سجل الأصول'!J282/365*MAX(0,MIN(EOMONTH(DATE(2026,1,1),0),IF('📋 سجل الأصول'!M282="",DATE(9999,12,31),'📋 سجل الأصول'!M282))-'📋 سجل الأصول'!G282+1))-MIN(('📋 سجل الأصول'!H282-IF('📋 سجل الأصول'!I282="",0,'📋 سجل الأصول'!I282)),('📋 سجل الأصول'!H282-IF('📋 سجل الأصول'!I282="",0,'📋 سجل الأصول'!I282))*'📋 سجل الأصول'!J282/365*MAX(0,MIN(EOMONTH(DATE(2026,1,1),-1),IF('📋 سجل الأصول'!M282="",DATE(9999,12,31),'📋 سجل الأصول'!M282))-'📋 سجل الأصول'!G282+1))),0))</f>
        <v/>
      </c>
      <c r="H282" s="33" t="str">
        <f>IF('📋 سجل الأصول'!C282="","",IFERROR(MAX(0,MIN(('📋 سجل الأصول'!H282-IF('📋 سجل الأصول'!I282="",0,'📋 سجل الأصول'!I282)),('📋 سجل الأصول'!H282-IF('📋 سجل الأصول'!I282="",0,'📋 سجل الأصول'!I282))*'📋 سجل الأصول'!J282/365*MAX(0,MIN(EOMONTH(DATE(2026,2,1),0),IF('📋 سجل الأصول'!M282="",DATE(9999,12,31),'📋 سجل الأصول'!M282))-'📋 سجل الأصول'!G282+1))-MIN(('📋 سجل الأصول'!H282-IF('📋 سجل الأصول'!I282="",0,'📋 سجل الأصول'!I282)),('📋 سجل الأصول'!H282-IF('📋 سجل الأصول'!I282="",0,'📋 سجل الأصول'!I282))*'📋 سجل الأصول'!J282/365*MAX(0,MIN(EOMONTH(DATE(2026,2,1),-1),IF('📋 سجل الأصول'!M282="",DATE(9999,12,31),'📋 سجل الأصول'!M282))-'📋 سجل الأصول'!G282+1))),0))</f>
        <v/>
      </c>
      <c r="I282" s="33" t="str">
        <f>IF('📋 سجل الأصول'!C282="","",IFERROR(MAX(0,MIN(('📋 سجل الأصول'!H282-IF('📋 سجل الأصول'!I282="",0,'📋 سجل الأصول'!I282)),('📋 سجل الأصول'!H282-IF('📋 سجل الأصول'!I282="",0,'📋 سجل الأصول'!I282))*'📋 سجل الأصول'!J282/365*MAX(0,MIN(EOMONTH(DATE(2026,3,1),0),IF('📋 سجل الأصول'!M282="",DATE(9999,12,31),'📋 سجل الأصول'!M282))-'📋 سجل الأصول'!G282+1))-MIN(('📋 سجل الأصول'!H282-IF('📋 سجل الأصول'!I282="",0,'📋 سجل الأصول'!I282)),('📋 سجل الأصول'!H282-IF('📋 سجل الأصول'!I282="",0,'📋 سجل الأصول'!I282))*'📋 سجل الأصول'!J282/365*MAX(0,MIN(EOMONTH(DATE(2026,3,1),-1),IF('📋 سجل الأصول'!M282="",DATE(9999,12,31),'📋 سجل الأصول'!M282))-'📋 سجل الأصول'!G282+1))),0))</f>
        <v/>
      </c>
      <c r="J282" s="33" t="str">
        <f>IF('📋 سجل الأصول'!C282="","",IFERROR(MAX(0,MIN(('📋 سجل الأصول'!H282-IF('📋 سجل الأصول'!I282="",0,'📋 سجل الأصول'!I282)),('📋 سجل الأصول'!H282-IF('📋 سجل الأصول'!I282="",0,'📋 سجل الأصول'!I282))*'📋 سجل الأصول'!J282/365*MAX(0,MIN(EOMONTH(DATE(2026,4,1),0),IF('📋 سجل الأصول'!M282="",DATE(9999,12,31),'📋 سجل الأصول'!M282))-'📋 سجل الأصول'!G282+1))-MIN(('📋 سجل الأصول'!H282-IF('📋 سجل الأصول'!I282="",0,'📋 سجل الأصول'!I282)),('📋 سجل الأصول'!H282-IF('📋 سجل الأصول'!I282="",0,'📋 سجل الأصول'!I282))*'📋 سجل الأصول'!J282/365*MAX(0,MIN(EOMONTH(DATE(2026,4,1),-1),IF('📋 سجل الأصول'!M282="",DATE(9999,12,31),'📋 سجل الأصول'!M282))-'📋 سجل الأصول'!G282+1))),0))</f>
        <v/>
      </c>
      <c r="K282" s="33" t="str">
        <f>IF('📋 سجل الأصول'!C282="","",IFERROR(MAX(0,MIN(('📋 سجل الأصول'!H282-IF('📋 سجل الأصول'!I282="",0,'📋 سجل الأصول'!I282)),('📋 سجل الأصول'!H282-IF('📋 سجل الأصول'!I282="",0,'📋 سجل الأصول'!I282))*'📋 سجل الأصول'!J282/365*MAX(0,MIN(EOMONTH(DATE(2026,5,1),0),IF('📋 سجل الأصول'!M282="",DATE(9999,12,31),'📋 سجل الأصول'!M282))-'📋 سجل الأصول'!G282+1))-MIN(('📋 سجل الأصول'!H282-IF('📋 سجل الأصول'!I282="",0,'📋 سجل الأصول'!I282)),('📋 سجل الأصول'!H282-IF('📋 سجل الأصول'!I282="",0,'📋 سجل الأصول'!I282))*'📋 سجل الأصول'!J282/365*MAX(0,MIN(EOMONTH(DATE(2026,5,1),-1),IF('📋 سجل الأصول'!M282="",DATE(9999,12,31),'📋 سجل الأصول'!M282))-'📋 سجل الأصول'!G282+1))),0))</f>
        <v/>
      </c>
      <c r="L282" s="33" t="str">
        <f>IF('📋 سجل الأصول'!C282="","",IFERROR(MAX(0,MIN(('📋 سجل الأصول'!H282-IF('📋 سجل الأصول'!I282="",0,'📋 سجل الأصول'!I282)),('📋 سجل الأصول'!H282-IF('📋 سجل الأصول'!I282="",0,'📋 سجل الأصول'!I282))*'📋 سجل الأصول'!J282/365*MAX(0,MIN(EOMONTH(DATE(2026,6,1),0),IF('📋 سجل الأصول'!M282="",DATE(9999,12,31),'📋 سجل الأصول'!M282))-'📋 سجل الأصول'!G282+1))-MIN(('📋 سجل الأصول'!H282-IF('📋 سجل الأصول'!I282="",0,'📋 سجل الأصول'!I282)),('📋 سجل الأصول'!H282-IF('📋 سجل الأصول'!I282="",0,'📋 سجل الأصول'!I282))*'📋 سجل الأصول'!J282/365*MAX(0,MIN(EOMONTH(DATE(2026,6,1),-1),IF('📋 سجل الأصول'!M282="",DATE(9999,12,31),'📋 سجل الأصول'!M282))-'📋 سجل الأصول'!G282+1))),0))</f>
        <v/>
      </c>
      <c r="M282" s="33" t="str">
        <f>IF('📋 سجل الأصول'!C282="","",IFERROR(MAX(0,MIN(('📋 سجل الأصول'!H282-IF('📋 سجل الأصول'!I282="",0,'📋 سجل الأصول'!I282)),('📋 سجل الأصول'!H282-IF('📋 سجل الأصول'!I282="",0,'📋 سجل الأصول'!I282))*'📋 سجل الأصول'!J282/365*MAX(0,MIN(EOMONTH(DATE(2026,7,1),0),IF('📋 سجل الأصول'!M282="",DATE(9999,12,31),'📋 سجل الأصول'!M282))-'📋 سجل الأصول'!G282+1))-MIN(('📋 سجل الأصول'!H282-IF('📋 سجل الأصول'!I282="",0,'📋 سجل الأصول'!I282)),('📋 سجل الأصول'!H282-IF('📋 سجل الأصول'!I282="",0,'📋 سجل الأصول'!I282))*'📋 سجل الأصول'!J282/365*MAX(0,MIN(EOMONTH(DATE(2026,7,1),-1),IF('📋 سجل الأصول'!M282="",DATE(9999,12,31),'📋 سجل الأصول'!M282))-'📋 سجل الأصول'!G282+1))),0))</f>
        <v/>
      </c>
      <c r="N282" s="33" t="str">
        <f>IF('📋 سجل الأصول'!C282="","",IFERROR(MAX(0,MIN(('📋 سجل الأصول'!H282-IF('📋 سجل الأصول'!I282="",0,'📋 سجل الأصول'!I282)),('📋 سجل الأصول'!H282-IF('📋 سجل الأصول'!I282="",0,'📋 سجل الأصول'!I282))*'📋 سجل الأصول'!J282/365*MAX(0,MIN(EOMONTH(DATE(2026,8,1),0),IF('📋 سجل الأصول'!M282="",DATE(9999,12,31),'📋 سجل الأصول'!M282))-'📋 سجل الأصول'!G282+1))-MIN(('📋 سجل الأصول'!H282-IF('📋 سجل الأصول'!I282="",0,'📋 سجل الأصول'!I282)),('📋 سجل الأصول'!H282-IF('📋 سجل الأصول'!I282="",0,'📋 سجل الأصول'!I282))*'📋 سجل الأصول'!J282/365*MAX(0,MIN(EOMONTH(DATE(2026,8,1),-1),IF('📋 سجل الأصول'!M282="",DATE(9999,12,31),'📋 سجل الأصول'!M282))-'📋 سجل الأصول'!G282+1))),0))</f>
        <v/>
      </c>
      <c r="O282" s="33" t="str">
        <f>IF('📋 سجل الأصول'!C282="","",IFERROR(MAX(0,MIN(('📋 سجل الأصول'!H282-IF('📋 سجل الأصول'!I282="",0,'📋 سجل الأصول'!I282)),('📋 سجل الأصول'!H282-IF('📋 سجل الأصول'!I282="",0,'📋 سجل الأصول'!I282))*'📋 سجل الأصول'!J282/365*MAX(0,MIN(EOMONTH(DATE(2026,9,1),0),IF('📋 سجل الأصول'!M282="",DATE(9999,12,31),'📋 سجل الأصول'!M282))-'📋 سجل الأصول'!G282+1))-MIN(('📋 سجل الأصول'!H282-IF('📋 سجل الأصول'!I282="",0,'📋 سجل الأصول'!I282)),('📋 سجل الأصول'!H282-IF('📋 سجل الأصول'!I282="",0,'📋 سجل الأصول'!I282))*'📋 سجل الأصول'!J282/365*MAX(0,MIN(EOMONTH(DATE(2026,9,1),-1),IF('📋 سجل الأصول'!M282="",DATE(9999,12,31),'📋 سجل الأصول'!M282))-'📋 سجل الأصول'!G282+1))),0))</f>
        <v/>
      </c>
      <c r="P282" s="33" t="str">
        <f>IF('📋 سجل الأصول'!C282="","",IFERROR(MAX(0,MIN(('📋 سجل الأصول'!H282-IF('📋 سجل الأصول'!I282="",0,'📋 سجل الأصول'!I282)),('📋 سجل الأصول'!H282-IF('📋 سجل الأصول'!I282="",0,'📋 سجل الأصول'!I282))*'📋 سجل الأصول'!J282/365*MAX(0,MIN(EOMONTH(DATE(2026,10,1),0),IF('📋 سجل الأصول'!M282="",DATE(9999,12,31),'📋 سجل الأصول'!M282))-'📋 سجل الأصول'!G282+1))-MIN(('📋 سجل الأصول'!H282-IF('📋 سجل الأصول'!I282="",0,'📋 سجل الأصول'!I282)),('📋 سجل الأصول'!H282-IF('📋 سجل الأصول'!I282="",0,'📋 سجل الأصول'!I282))*'📋 سجل الأصول'!J282/365*MAX(0,MIN(EOMONTH(DATE(2026,10,1),-1),IF('📋 سجل الأصول'!M282="",DATE(9999,12,31),'📋 سجل الأصول'!M282))-'📋 سجل الأصول'!G282+1))),0))</f>
        <v/>
      </c>
      <c r="Q282" s="33" t="str">
        <f>IF('📋 سجل الأصول'!C282="","",IFERROR(MAX(0,MIN(('📋 سجل الأصول'!H282-IF('📋 سجل الأصول'!I282="",0,'📋 سجل الأصول'!I282)),('📋 سجل الأصول'!H282-IF('📋 سجل الأصول'!I282="",0,'📋 سجل الأصول'!I282))*'📋 سجل الأصول'!J282/365*MAX(0,MIN(EOMONTH(DATE(2026,11,1),0),IF('📋 سجل الأصول'!M282="",DATE(9999,12,31),'📋 سجل الأصول'!M282))-'📋 سجل الأصول'!G282+1))-MIN(('📋 سجل الأصول'!H282-IF('📋 سجل الأصول'!I282="",0,'📋 سجل الأصول'!I282)),('📋 سجل الأصول'!H282-IF('📋 سجل الأصول'!I282="",0,'📋 سجل الأصول'!I282))*'📋 سجل الأصول'!J282/365*MAX(0,MIN(EOMONTH(DATE(2026,11,1),-1),IF('📋 سجل الأصول'!M282="",DATE(9999,12,31),'📋 سجل الأصول'!M282))-'📋 سجل الأصول'!G282+1))),0))</f>
        <v/>
      </c>
      <c r="R282" s="33" t="str">
        <f>IF('📋 سجل الأصول'!C282="","",IFERROR(MAX(0,MIN(('📋 سجل الأصول'!H282-IF('📋 سجل الأصول'!I282="",0,'📋 سجل الأصول'!I282)),('📋 سجل الأصول'!H282-IF('📋 سجل الأصول'!I282="",0,'📋 سجل الأصول'!I282))*'📋 سجل الأصول'!J282/365*MAX(0,MIN(EOMONTH(DATE(2026,12,1),0),IF('📋 سجل الأصول'!M282="",DATE(9999,12,31),'📋 سجل الأصول'!M282))-'📋 سجل الأصول'!G282+1))-MIN(('📋 سجل الأصول'!H282-IF('📋 سجل الأصول'!I282="",0,'📋 سجل الأصول'!I282)),('📋 سجل الأصول'!H282-IF('📋 سجل الأصول'!I282="",0,'📋 سجل الأصول'!I282))*'📋 سجل الأصول'!J282/365*MAX(0,MIN(EOMONTH(DATE(2026,12,1),-1),IF('📋 سجل الأصول'!M282="",DATE(9999,12,31),'📋 سجل الأصول'!M282))-'📋 سجل الأصول'!G282+1))),0))</f>
        <v/>
      </c>
    </row>
    <row r="283" spans="1:18" ht="24.75" customHeight="1" x14ac:dyDescent="0.25">
      <c r="A283" s="18" t="str">
        <f>IF('📋 سجل الأصول'!C283="","",'📋 سجل الأصول'!A283)</f>
        <v/>
      </c>
      <c r="B283" s="18" t="str">
        <f>IF('📋 سجل الأصول'!C283="","",'📋 سجل الأصول'!B283)</f>
        <v/>
      </c>
      <c r="C283" s="36" t="str">
        <f>IF('📋 سجل الأصول'!C283="","",'📋 سجل الأصول'!C283)</f>
        <v/>
      </c>
      <c r="D283" s="18" t="str">
        <f>IF('📋 سجل الأصول'!C283="","",'📋 سجل الأصول'!E283)</f>
        <v/>
      </c>
      <c r="E283" s="37" t="str">
        <f>IF('📋 سجل الأصول'!C283="","",'📋 سجل الأصول'!G283)</f>
        <v/>
      </c>
      <c r="F283" s="25" t="str">
        <f>IF('📋 سجل الأصول'!C283="","",'📋 سجل الأصول'!H283)</f>
        <v/>
      </c>
      <c r="G283" s="25" t="str">
        <f>IF('📋 سجل الأصول'!C283="","",IFERROR(MAX(0,MIN(('📋 سجل الأصول'!H283-IF('📋 سجل الأصول'!I283="",0,'📋 سجل الأصول'!I283)),('📋 سجل الأصول'!H283-IF('📋 سجل الأصول'!I283="",0,'📋 سجل الأصول'!I283))*'📋 سجل الأصول'!J283/365*MAX(0,MIN(EOMONTH(DATE(2026,1,1),0),IF('📋 سجل الأصول'!M283="",DATE(9999,12,31),'📋 سجل الأصول'!M283))-'📋 سجل الأصول'!G283+1))-MIN(('📋 سجل الأصول'!H283-IF('📋 سجل الأصول'!I283="",0,'📋 سجل الأصول'!I283)),('📋 سجل الأصول'!H283-IF('📋 سجل الأصول'!I283="",0,'📋 سجل الأصول'!I283))*'📋 سجل الأصول'!J283/365*MAX(0,MIN(EOMONTH(DATE(2026,1,1),-1),IF('📋 سجل الأصول'!M283="",DATE(9999,12,31),'📋 سجل الأصول'!M283))-'📋 سجل الأصول'!G283+1))),0))</f>
        <v/>
      </c>
      <c r="H283" s="25" t="str">
        <f>IF('📋 سجل الأصول'!C283="","",IFERROR(MAX(0,MIN(('📋 سجل الأصول'!H283-IF('📋 سجل الأصول'!I283="",0,'📋 سجل الأصول'!I283)),('📋 سجل الأصول'!H283-IF('📋 سجل الأصول'!I283="",0,'📋 سجل الأصول'!I283))*'📋 سجل الأصول'!J283/365*MAX(0,MIN(EOMONTH(DATE(2026,2,1),0),IF('📋 سجل الأصول'!M283="",DATE(9999,12,31),'📋 سجل الأصول'!M283))-'📋 سجل الأصول'!G283+1))-MIN(('📋 سجل الأصول'!H283-IF('📋 سجل الأصول'!I283="",0,'📋 سجل الأصول'!I283)),('📋 سجل الأصول'!H283-IF('📋 سجل الأصول'!I283="",0,'📋 سجل الأصول'!I283))*'📋 سجل الأصول'!J283/365*MAX(0,MIN(EOMONTH(DATE(2026,2,1),-1),IF('📋 سجل الأصول'!M283="",DATE(9999,12,31),'📋 سجل الأصول'!M283))-'📋 سجل الأصول'!G283+1))),0))</f>
        <v/>
      </c>
      <c r="I283" s="25" t="str">
        <f>IF('📋 سجل الأصول'!C283="","",IFERROR(MAX(0,MIN(('📋 سجل الأصول'!H283-IF('📋 سجل الأصول'!I283="",0,'📋 سجل الأصول'!I283)),('📋 سجل الأصول'!H283-IF('📋 سجل الأصول'!I283="",0,'📋 سجل الأصول'!I283))*'📋 سجل الأصول'!J283/365*MAX(0,MIN(EOMONTH(DATE(2026,3,1),0),IF('📋 سجل الأصول'!M283="",DATE(9999,12,31),'📋 سجل الأصول'!M283))-'📋 سجل الأصول'!G283+1))-MIN(('📋 سجل الأصول'!H283-IF('📋 سجل الأصول'!I283="",0,'📋 سجل الأصول'!I283)),('📋 سجل الأصول'!H283-IF('📋 سجل الأصول'!I283="",0,'📋 سجل الأصول'!I283))*'📋 سجل الأصول'!J283/365*MAX(0,MIN(EOMONTH(DATE(2026,3,1),-1),IF('📋 سجل الأصول'!M283="",DATE(9999,12,31),'📋 سجل الأصول'!M283))-'📋 سجل الأصول'!G283+1))),0))</f>
        <v/>
      </c>
      <c r="J283" s="25" t="str">
        <f>IF('📋 سجل الأصول'!C283="","",IFERROR(MAX(0,MIN(('📋 سجل الأصول'!H283-IF('📋 سجل الأصول'!I283="",0,'📋 سجل الأصول'!I283)),('📋 سجل الأصول'!H283-IF('📋 سجل الأصول'!I283="",0,'📋 سجل الأصول'!I283))*'📋 سجل الأصول'!J283/365*MAX(0,MIN(EOMONTH(DATE(2026,4,1),0),IF('📋 سجل الأصول'!M283="",DATE(9999,12,31),'📋 سجل الأصول'!M283))-'📋 سجل الأصول'!G283+1))-MIN(('📋 سجل الأصول'!H283-IF('📋 سجل الأصول'!I283="",0,'📋 سجل الأصول'!I283)),('📋 سجل الأصول'!H283-IF('📋 سجل الأصول'!I283="",0,'📋 سجل الأصول'!I283))*'📋 سجل الأصول'!J283/365*MAX(0,MIN(EOMONTH(DATE(2026,4,1),-1),IF('📋 سجل الأصول'!M283="",DATE(9999,12,31),'📋 سجل الأصول'!M283))-'📋 سجل الأصول'!G283+1))),0))</f>
        <v/>
      </c>
      <c r="K283" s="25" t="str">
        <f>IF('📋 سجل الأصول'!C283="","",IFERROR(MAX(0,MIN(('📋 سجل الأصول'!H283-IF('📋 سجل الأصول'!I283="",0,'📋 سجل الأصول'!I283)),('📋 سجل الأصول'!H283-IF('📋 سجل الأصول'!I283="",0,'📋 سجل الأصول'!I283))*'📋 سجل الأصول'!J283/365*MAX(0,MIN(EOMONTH(DATE(2026,5,1),0),IF('📋 سجل الأصول'!M283="",DATE(9999,12,31),'📋 سجل الأصول'!M283))-'📋 سجل الأصول'!G283+1))-MIN(('📋 سجل الأصول'!H283-IF('📋 سجل الأصول'!I283="",0,'📋 سجل الأصول'!I283)),('📋 سجل الأصول'!H283-IF('📋 سجل الأصول'!I283="",0,'📋 سجل الأصول'!I283))*'📋 سجل الأصول'!J283/365*MAX(0,MIN(EOMONTH(DATE(2026,5,1),-1),IF('📋 سجل الأصول'!M283="",DATE(9999,12,31),'📋 سجل الأصول'!M283))-'📋 سجل الأصول'!G283+1))),0))</f>
        <v/>
      </c>
      <c r="L283" s="25" t="str">
        <f>IF('📋 سجل الأصول'!C283="","",IFERROR(MAX(0,MIN(('📋 سجل الأصول'!H283-IF('📋 سجل الأصول'!I283="",0,'📋 سجل الأصول'!I283)),('📋 سجل الأصول'!H283-IF('📋 سجل الأصول'!I283="",0,'📋 سجل الأصول'!I283))*'📋 سجل الأصول'!J283/365*MAX(0,MIN(EOMONTH(DATE(2026,6,1),0),IF('📋 سجل الأصول'!M283="",DATE(9999,12,31),'📋 سجل الأصول'!M283))-'📋 سجل الأصول'!G283+1))-MIN(('📋 سجل الأصول'!H283-IF('📋 سجل الأصول'!I283="",0,'📋 سجل الأصول'!I283)),('📋 سجل الأصول'!H283-IF('📋 سجل الأصول'!I283="",0,'📋 سجل الأصول'!I283))*'📋 سجل الأصول'!J283/365*MAX(0,MIN(EOMONTH(DATE(2026,6,1),-1),IF('📋 سجل الأصول'!M283="",DATE(9999,12,31),'📋 سجل الأصول'!M283))-'📋 سجل الأصول'!G283+1))),0))</f>
        <v/>
      </c>
      <c r="M283" s="25" t="str">
        <f>IF('📋 سجل الأصول'!C283="","",IFERROR(MAX(0,MIN(('📋 سجل الأصول'!H283-IF('📋 سجل الأصول'!I283="",0,'📋 سجل الأصول'!I283)),('📋 سجل الأصول'!H283-IF('📋 سجل الأصول'!I283="",0,'📋 سجل الأصول'!I283))*'📋 سجل الأصول'!J283/365*MAX(0,MIN(EOMONTH(DATE(2026,7,1),0),IF('📋 سجل الأصول'!M283="",DATE(9999,12,31),'📋 سجل الأصول'!M283))-'📋 سجل الأصول'!G283+1))-MIN(('📋 سجل الأصول'!H283-IF('📋 سجل الأصول'!I283="",0,'📋 سجل الأصول'!I283)),('📋 سجل الأصول'!H283-IF('📋 سجل الأصول'!I283="",0,'📋 سجل الأصول'!I283))*'📋 سجل الأصول'!J283/365*MAX(0,MIN(EOMONTH(DATE(2026,7,1),-1),IF('📋 سجل الأصول'!M283="",DATE(9999,12,31),'📋 سجل الأصول'!M283))-'📋 سجل الأصول'!G283+1))),0))</f>
        <v/>
      </c>
      <c r="N283" s="25" t="str">
        <f>IF('📋 سجل الأصول'!C283="","",IFERROR(MAX(0,MIN(('📋 سجل الأصول'!H283-IF('📋 سجل الأصول'!I283="",0,'📋 سجل الأصول'!I283)),('📋 سجل الأصول'!H283-IF('📋 سجل الأصول'!I283="",0,'📋 سجل الأصول'!I283))*'📋 سجل الأصول'!J283/365*MAX(0,MIN(EOMONTH(DATE(2026,8,1),0),IF('📋 سجل الأصول'!M283="",DATE(9999,12,31),'📋 سجل الأصول'!M283))-'📋 سجل الأصول'!G283+1))-MIN(('📋 سجل الأصول'!H283-IF('📋 سجل الأصول'!I283="",0,'📋 سجل الأصول'!I283)),('📋 سجل الأصول'!H283-IF('📋 سجل الأصول'!I283="",0,'📋 سجل الأصول'!I283))*'📋 سجل الأصول'!J283/365*MAX(0,MIN(EOMONTH(DATE(2026,8,1),-1),IF('📋 سجل الأصول'!M283="",DATE(9999,12,31),'📋 سجل الأصول'!M283))-'📋 سجل الأصول'!G283+1))),0))</f>
        <v/>
      </c>
      <c r="O283" s="25" t="str">
        <f>IF('📋 سجل الأصول'!C283="","",IFERROR(MAX(0,MIN(('📋 سجل الأصول'!H283-IF('📋 سجل الأصول'!I283="",0,'📋 سجل الأصول'!I283)),('📋 سجل الأصول'!H283-IF('📋 سجل الأصول'!I283="",0,'📋 سجل الأصول'!I283))*'📋 سجل الأصول'!J283/365*MAX(0,MIN(EOMONTH(DATE(2026,9,1),0),IF('📋 سجل الأصول'!M283="",DATE(9999,12,31),'📋 سجل الأصول'!M283))-'📋 سجل الأصول'!G283+1))-MIN(('📋 سجل الأصول'!H283-IF('📋 سجل الأصول'!I283="",0,'📋 سجل الأصول'!I283)),('📋 سجل الأصول'!H283-IF('📋 سجل الأصول'!I283="",0,'📋 سجل الأصول'!I283))*'📋 سجل الأصول'!J283/365*MAX(0,MIN(EOMONTH(DATE(2026,9,1),-1),IF('📋 سجل الأصول'!M283="",DATE(9999,12,31),'📋 سجل الأصول'!M283))-'📋 سجل الأصول'!G283+1))),0))</f>
        <v/>
      </c>
      <c r="P283" s="25" t="str">
        <f>IF('📋 سجل الأصول'!C283="","",IFERROR(MAX(0,MIN(('📋 سجل الأصول'!H283-IF('📋 سجل الأصول'!I283="",0,'📋 سجل الأصول'!I283)),('📋 سجل الأصول'!H283-IF('📋 سجل الأصول'!I283="",0,'📋 سجل الأصول'!I283))*'📋 سجل الأصول'!J283/365*MAX(0,MIN(EOMONTH(DATE(2026,10,1),0),IF('📋 سجل الأصول'!M283="",DATE(9999,12,31),'📋 سجل الأصول'!M283))-'📋 سجل الأصول'!G283+1))-MIN(('📋 سجل الأصول'!H283-IF('📋 سجل الأصول'!I283="",0,'📋 سجل الأصول'!I283)),('📋 سجل الأصول'!H283-IF('📋 سجل الأصول'!I283="",0,'📋 سجل الأصول'!I283))*'📋 سجل الأصول'!J283/365*MAX(0,MIN(EOMONTH(DATE(2026,10,1),-1),IF('📋 سجل الأصول'!M283="",DATE(9999,12,31),'📋 سجل الأصول'!M283))-'📋 سجل الأصول'!G283+1))),0))</f>
        <v/>
      </c>
      <c r="Q283" s="25" t="str">
        <f>IF('📋 سجل الأصول'!C283="","",IFERROR(MAX(0,MIN(('📋 سجل الأصول'!H283-IF('📋 سجل الأصول'!I283="",0,'📋 سجل الأصول'!I283)),('📋 سجل الأصول'!H283-IF('📋 سجل الأصول'!I283="",0,'📋 سجل الأصول'!I283))*'📋 سجل الأصول'!J283/365*MAX(0,MIN(EOMONTH(DATE(2026,11,1),0),IF('📋 سجل الأصول'!M283="",DATE(9999,12,31),'📋 سجل الأصول'!M283))-'📋 سجل الأصول'!G283+1))-MIN(('📋 سجل الأصول'!H283-IF('📋 سجل الأصول'!I283="",0,'📋 سجل الأصول'!I283)),('📋 سجل الأصول'!H283-IF('📋 سجل الأصول'!I283="",0,'📋 سجل الأصول'!I283))*'📋 سجل الأصول'!J283/365*MAX(0,MIN(EOMONTH(DATE(2026,11,1),-1),IF('📋 سجل الأصول'!M283="",DATE(9999,12,31),'📋 سجل الأصول'!M283))-'📋 سجل الأصول'!G283+1))),0))</f>
        <v/>
      </c>
      <c r="R283" s="25" t="str">
        <f>IF('📋 سجل الأصول'!C283="","",IFERROR(MAX(0,MIN(('📋 سجل الأصول'!H283-IF('📋 سجل الأصول'!I283="",0,'📋 سجل الأصول'!I283)),('📋 سجل الأصول'!H283-IF('📋 سجل الأصول'!I283="",0,'📋 سجل الأصول'!I283))*'📋 سجل الأصول'!J283/365*MAX(0,MIN(EOMONTH(DATE(2026,12,1),0),IF('📋 سجل الأصول'!M283="",DATE(9999,12,31),'📋 سجل الأصول'!M283))-'📋 سجل الأصول'!G283+1))-MIN(('📋 سجل الأصول'!H283-IF('📋 سجل الأصول'!I283="",0,'📋 سجل الأصول'!I283)),('📋 سجل الأصول'!H283-IF('📋 سجل الأصول'!I283="",0,'📋 سجل الأصول'!I283))*'📋 سجل الأصول'!J283/365*MAX(0,MIN(EOMONTH(DATE(2026,12,1),-1),IF('📋 سجل الأصول'!M283="",DATE(9999,12,31),'📋 سجل الأصول'!M283))-'📋 سجل الأصول'!G283+1))),0))</f>
        <v/>
      </c>
    </row>
    <row r="284" spans="1:18" ht="24.75" customHeight="1" x14ac:dyDescent="0.25">
      <c r="A284" s="26" t="str">
        <f>IF('📋 سجل الأصول'!C284="","",'📋 سجل الأصول'!A284)</f>
        <v/>
      </c>
      <c r="B284" s="26" t="str">
        <f>IF('📋 سجل الأصول'!C284="","",'📋 سجل الأصول'!B284)</f>
        <v/>
      </c>
      <c r="C284" s="38" t="str">
        <f>IF('📋 سجل الأصول'!C284="","",'📋 سجل الأصول'!C284)</f>
        <v/>
      </c>
      <c r="D284" s="26" t="str">
        <f>IF('📋 سجل الأصول'!C284="","",'📋 سجل الأصول'!E284)</f>
        <v/>
      </c>
      <c r="E284" s="39" t="str">
        <f>IF('📋 سجل الأصول'!C284="","",'📋 سجل الأصول'!G284)</f>
        <v/>
      </c>
      <c r="F284" s="33" t="str">
        <f>IF('📋 سجل الأصول'!C284="","",'📋 سجل الأصول'!H284)</f>
        <v/>
      </c>
      <c r="G284" s="33" t="str">
        <f>IF('📋 سجل الأصول'!C284="","",IFERROR(MAX(0,MIN(('📋 سجل الأصول'!H284-IF('📋 سجل الأصول'!I284="",0,'📋 سجل الأصول'!I284)),('📋 سجل الأصول'!H284-IF('📋 سجل الأصول'!I284="",0,'📋 سجل الأصول'!I284))*'📋 سجل الأصول'!J284/365*MAX(0,MIN(EOMONTH(DATE(2026,1,1),0),IF('📋 سجل الأصول'!M284="",DATE(9999,12,31),'📋 سجل الأصول'!M284))-'📋 سجل الأصول'!G284+1))-MIN(('📋 سجل الأصول'!H284-IF('📋 سجل الأصول'!I284="",0,'📋 سجل الأصول'!I284)),('📋 سجل الأصول'!H284-IF('📋 سجل الأصول'!I284="",0,'📋 سجل الأصول'!I284))*'📋 سجل الأصول'!J284/365*MAX(0,MIN(EOMONTH(DATE(2026,1,1),-1),IF('📋 سجل الأصول'!M284="",DATE(9999,12,31),'📋 سجل الأصول'!M284))-'📋 سجل الأصول'!G284+1))),0))</f>
        <v/>
      </c>
      <c r="H284" s="33" t="str">
        <f>IF('📋 سجل الأصول'!C284="","",IFERROR(MAX(0,MIN(('📋 سجل الأصول'!H284-IF('📋 سجل الأصول'!I284="",0,'📋 سجل الأصول'!I284)),('📋 سجل الأصول'!H284-IF('📋 سجل الأصول'!I284="",0,'📋 سجل الأصول'!I284))*'📋 سجل الأصول'!J284/365*MAX(0,MIN(EOMONTH(DATE(2026,2,1),0),IF('📋 سجل الأصول'!M284="",DATE(9999,12,31),'📋 سجل الأصول'!M284))-'📋 سجل الأصول'!G284+1))-MIN(('📋 سجل الأصول'!H284-IF('📋 سجل الأصول'!I284="",0,'📋 سجل الأصول'!I284)),('📋 سجل الأصول'!H284-IF('📋 سجل الأصول'!I284="",0,'📋 سجل الأصول'!I284))*'📋 سجل الأصول'!J284/365*MAX(0,MIN(EOMONTH(DATE(2026,2,1),-1),IF('📋 سجل الأصول'!M284="",DATE(9999,12,31),'📋 سجل الأصول'!M284))-'📋 سجل الأصول'!G284+1))),0))</f>
        <v/>
      </c>
      <c r="I284" s="33" t="str">
        <f>IF('📋 سجل الأصول'!C284="","",IFERROR(MAX(0,MIN(('📋 سجل الأصول'!H284-IF('📋 سجل الأصول'!I284="",0,'📋 سجل الأصول'!I284)),('📋 سجل الأصول'!H284-IF('📋 سجل الأصول'!I284="",0,'📋 سجل الأصول'!I284))*'📋 سجل الأصول'!J284/365*MAX(0,MIN(EOMONTH(DATE(2026,3,1),0),IF('📋 سجل الأصول'!M284="",DATE(9999,12,31),'📋 سجل الأصول'!M284))-'📋 سجل الأصول'!G284+1))-MIN(('📋 سجل الأصول'!H284-IF('📋 سجل الأصول'!I284="",0,'📋 سجل الأصول'!I284)),('📋 سجل الأصول'!H284-IF('📋 سجل الأصول'!I284="",0,'📋 سجل الأصول'!I284))*'📋 سجل الأصول'!J284/365*MAX(0,MIN(EOMONTH(DATE(2026,3,1),-1),IF('📋 سجل الأصول'!M284="",DATE(9999,12,31),'📋 سجل الأصول'!M284))-'📋 سجل الأصول'!G284+1))),0))</f>
        <v/>
      </c>
      <c r="J284" s="33" t="str">
        <f>IF('📋 سجل الأصول'!C284="","",IFERROR(MAX(0,MIN(('📋 سجل الأصول'!H284-IF('📋 سجل الأصول'!I284="",0,'📋 سجل الأصول'!I284)),('📋 سجل الأصول'!H284-IF('📋 سجل الأصول'!I284="",0,'📋 سجل الأصول'!I284))*'📋 سجل الأصول'!J284/365*MAX(0,MIN(EOMONTH(DATE(2026,4,1),0),IF('📋 سجل الأصول'!M284="",DATE(9999,12,31),'📋 سجل الأصول'!M284))-'📋 سجل الأصول'!G284+1))-MIN(('📋 سجل الأصول'!H284-IF('📋 سجل الأصول'!I284="",0,'📋 سجل الأصول'!I284)),('📋 سجل الأصول'!H284-IF('📋 سجل الأصول'!I284="",0,'📋 سجل الأصول'!I284))*'📋 سجل الأصول'!J284/365*MAX(0,MIN(EOMONTH(DATE(2026,4,1),-1),IF('📋 سجل الأصول'!M284="",DATE(9999,12,31),'📋 سجل الأصول'!M284))-'📋 سجل الأصول'!G284+1))),0))</f>
        <v/>
      </c>
      <c r="K284" s="33" t="str">
        <f>IF('📋 سجل الأصول'!C284="","",IFERROR(MAX(0,MIN(('📋 سجل الأصول'!H284-IF('📋 سجل الأصول'!I284="",0,'📋 سجل الأصول'!I284)),('📋 سجل الأصول'!H284-IF('📋 سجل الأصول'!I284="",0,'📋 سجل الأصول'!I284))*'📋 سجل الأصول'!J284/365*MAX(0,MIN(EOMONTH(DATE(2026,5,1),0),IF('📋 سجل الأصول'!M284="",DATE(9999,12,31),'📋 سجل الأصول'!M284))-'📋 سجل الأصول'!G284+1))-MIN(('📋 سجل الأصول'!H284-IF('📋 سجل الأصول'!I284="",0,'📋 سجل الأصول'!I284)),('📋 سجل الأصول'!H284-IF('📋 سجل الأصول'!I284="",0,'📋 سجل الأصول'!I284))*'📋 سجل الأصول'!J284/365*MAX(0,MIN(EOMONTH(DATE(2026,5,1),-1),IF('📋 سجل الأصول'!M284="",DATE(9999,12,31),'📋 سجل الأصول'!M284))-'📋 سجل الأصول'!G284+1))),0))</f>
        <v/>
      </c>
      <c r="L284" s="33" t="str">
        <f>IF('📋 سجل الأصول'!C284="","",IFERROR(MAX(0,MIN(('📋 سجل الأصول'!H284-IF('📋 سجل الأصول'!I284="",0,'📋 سجل الأصول'!I284)),('📋 سجل الأصول'!H284-IF('📋 سجل الأصول'!I284="",0,'📋 سجل الأصول'!I284))*'📋 سجل الأصول'!J284/365*MAX(0,MIN(EOMONTH(DATE(2026,6,1),0),IF('📋 سجل الأصول'!M284="",DATE(9999,12,31),'📋 سجل الأصول'!M284))-'📋 سجل الأصول'!G284+1))-MIN(('📋 سجل الأصول'!H284-IF('📋 سجل الأصول'!I284="",0,'📋 سجل الأصول'!I284)),('📋 سجل الأصول'!H284-IF('📋 سجل الأصول'!I284="",0,'📋 سجل الأصول'!I284))*'📋 سجل الأصول'!J284/365*MAX(0,MIN(EOMONTH(DATE(2026,6,1),-1),IF('📋 سجل الأصول'!M284="",DATE(9999,12,31),'📋 سجل الأصول'!M284))-'📋 سجل الأصول'!G284+1))),0))</f>
        <v/>
      </c>
      <c r="M284" s="33" t="str">
        <f>IF('📋 سجل الأصول'!C284="","",IFERROR(MAX(0,MIN(('📋 سجل الأصول'!H284-IF('📋 سجل الأصول'!I284="",0,'📋 سجل الأصول'!I284)),('📋 سجل الأصول'!H284-IF('📋 سجل الأصول'!I284="",0,'📋 سجل الأصول'!I284))*'📋 سجل الأصول'!J284/365*MAX(0,MIN(EOMONTH(DATE(2026,7,1),0),IF('📋 سجل الأصول'!M284="",DATE(9999,12,31),'📋 سجل الأصول'!M284))-'📋 سجل الأصول'!G284+1))-MIN(('📋 سجل الأصول'!H284-IF('📋 سجل الأصول'!I284="",0,'📋 سجل الأصول'!I284)),('📋 سجل الأصول'!H284-IF('📋 سجل الأصول'!I284="",0,'📋 سجل الأصول'!I284))*'📋 سجل الأصول'!J284/365*MAX(0,MIN(EOMONTH(DATE(2026,7,1),-1),IF('📋 سجل الأصول'!M284="",DATE(9999,12,31),'📋 سجل الأصول'!M284))-'📋 سجل الأصول'!G284+1))),0))</f>
        <v/>
      </c>
      <c r="N284" s="33" t="str">
        <f>IF('📋 سجل الأصول'!C284="","",IFERROR(MAX(0,MIN(('📋 سجل الأصول'!H284-IF('📋 سجل الأصول'!I284="",0,'📋 سجل الأصول'!I284)),('📋 سجل الأصول'!H284-IF('📋 سجل الأصول'!I284="",0,'📋 سجل الأصول'!I284))*'📋 سجل الأصول'!J284/365*MAX(0,MIN(EOMONTH(DATE(2026,8,1),0),IF('📋 سجل الأصول'!M284="",DATE(9999,12,31),'📋 سجل الأصول'!M284))-'📋 سجل الأصول'!G284+1))-MIN(('📋 سجل الأصول'!H284-IF('📋 سجل الأصول'!I284="",0,'📋 سجل الأصول'!I284)),('📋 سجل الأصول'!H284-IF('📋 سجل الأصول'!I284="",0,'📋 سجل الأصول'!I284))*'📋 سجل الأصول'!J284/365*MAX(0,MIN(EOMONTH(DATE(2026,8,1),-1),IF('📋 سجل الأصول'!M284="",DATE(9999,12,31),'📋 سجل الأصول'!M284))-'📋 سجل الأصول'!G284+1))),0))</f>
        <v/>
      </c>
      <c r="O284" s="33" t="str">
        <f>IF('📋 سجل الأصول'!C284="","",IFERROR(MAX(0,MIN(('📋 سجل الأصول'!H284-IF('📋 سجل الأصول'!I284="",0,'📋 سجل الأصول'!I284)),('📋 سجل الأصول'!H284-IF('📋 سجل الأصول'!I284="",0,'📋 سجل الأصول'!I284))*'📋 سجل الأصول'!J284/365*MAX(0,MIN(EOMONTH(DATE(2026,9,1),0),IF('📋 سجل الأصول'!M284="",DATE(9999,12,31),'📋 سجل الأصول'!M284))-'📋 سجل الأصول'!G284+1))-MIN(('📋 سجل الأصول'!H284-IF('📋 سجل الأصول'!I284="",0,'📋 سجل الأصول'!I284)),('📋 سجل الأصول'!H284-IF('📋 سجل الأصول'!I284="",0,'📋 سجل الأصول'!I284))*'📋 سجل الأصول'!J284/365*MAX(0,MIN(EOMONTH(DATE(2026,9,1),-1),IF('📋 سجل الأصول'!M284="",DATE(9999,12,31),'📋 سجل الأصول'!M284))-'📋 سجل الأصول'!G284+1))),0))</f>
        <v/>
      </c>
      <c r="P284" s="33" t="str">
        <f>IF('📋 سجل الأصول'!C284="","",IFERROR(MAX(0,MIN(('📋 سجل الأصول'!H284-IF('📋 سجل الأصول'!I284="",0,'📋 سجل الأصول'!I284)),('📋 سجل الأصول'!H284-IF('📋 سجل الأصول'!I284="",0,'📋 سجل الأصول'!I284))*'📋 سجل الأصول'!J284/365*MAX(0,MIN(EOMONTH(DATE(2026,10,1),0),IF('📋 سجل الأصول'!M284="",DATE(9999,12,31),'📋 سجل الأصول'!M284))-'📋 سجل الأصول'!G284+1))-MIN(('📋 سجل الأصول'!H284-IF('📋 سجل الأصول'!I284="",0,'📋 سجل الأصول'!I284)),('📋 سجل الأصول'!H284-IF('📋 سجل الأصول'!I284="",0,'📋 سجل الأصول'!I284))*'📋 سجل الأصول'!J284/365*MAX(0,MIN(EOMONTH(DATE(2026,10,1),-1),IF('📋 سجل الأصول'!M284="",DATE(9999,12,31),'📋 سجل الأصول'!M284))-'📋 سجل الأصول'!G284+1))),0))</f>
        <v/>
      </c>
      <c r="Q284" s="33" t="str">
        <f>IF('📋 سجل الأصول'!C284="","",IFERROR(MAX(0,MIN(('📋 سجل الأصول'!H284-IF('📋 سجل الأصول'!I284="",0,'📋 سجل الأصول'!I284)),('📋 سجل الأصول'!H284-IF('📋 سجل الأصول'!I284="",0,'📋 سجل الأصول'!I284))*'📋 سجل الأصول'!J284/365*MAX(0,MIN(EOMONTH(DATE(2026,11,1),0),IF('📋 سجل الأصول'!M284="",DATE(9999,12,31),'📋 سجل الأصول'!M284))-'📋 سجل الأصول'!G284+1))-MIN(('📋 سجل الأصول'!H284-IF('📋 سجل الأصول'!I284="",0,'📋 سجل الأصول'!I284)),('📋 سجل الأصول'!H284-IF('📋 سجل الأصول'!I284="",0,'📋 سجل الأصول'!I284))*'📋 سجل الأصول'!J284/365*MAX(0,MIN(EOMONTH(DATE(2026,11,1),-1),IF('📋 سجل الأصول'!M284="",DATE(9999,12,31),'📋 سجل الأصول'!M284))-'📋 سجل الأصول'!G284+1))),0))</f>
        <v/>
      </c>
      <c r="R284" s="33" t="str">
        <f>IF('📋 سجل الأصول'!C284="","",IFERROR(MAX(0,MIN(('📋 سجل الأصول'!H284-IF('📋 سجل الأصول'!I284="",0,'📋 سجل الأصول'!I284)),('📋 سجل الأصول'!H284-IF('📋 سجل الأصول'!I284="",0,'📋 سجل الأصول'!I284))*'📋 سجل الأصول'!J284/365*MAX(0,MIN(EOMONTH(DATE(2026,12,1),0),IF('📋 سجل الأصول'!M284="",DATE(9999,12,31),'📋 سجل الأصول'!M284))-'📋 سجل الأصول'!G284+1))-MIN(('📋 سجل الأصول'!H284-IF('📋 سجل الأصول'!I284="",0,'📋 سجل الأصول'!I284)),('📋 سجل الأصول'!H284-IF('📋 سجل الأصول'!I284="",0,'📋 سجل الأصول'!I284))*'📋 سجل الأصول'!J284/365*MAX(0,MIN(EOMONTH(DATE(2026,12,1),-1),IF('📋 سجل الأصول'!M284="",DATE(9999,12,31),'📋 سجل الأصول'!M284))-'📋 سجل الأصول'!G284+1))),0))</f>
        <v/>
      </c>
    </row>
    <row r="285" spans="1:18" ht="24.75" customHeight="1" x14ac:dyDescent="0.25">
      <c r="A285" s="18" t="str">
        <f>IF('📋 سجل الأصول'!C285="","",'📋 سجل الأصول'!A285)</f>
        <v/>
      </c>
      <c r="B285" s="18" t="str">
        <f>IF('📋 سجل الأصول'!C285="","",'📋 سجل الأصول'!B285)</f>
        <v/>
      </c>
      <c r="C285" s="36" t="str">
        <f>IF('📋 سجل الأصول'!C285="","",'📋 سجل الأصول'!C285)</f>
        <v/>
      </c>
      <c r="D285" s="18" t="str">
        <f>IF('📋 سجل الأصول'!C285="","",'📋 سجل الأصول'!E285)</f>
        <v/>
      </c>
      <c r="E285" s="37" t="str">
        <f>IF('📋 سجل الأصول'!C285="","",'📋 سجل الأصول'!G285)</f>
        <v/>
      </c>
      <c r="F285" s="25" t="str">
        <f>IF('📋 سجل الأصول'!C285="","",'📋 سجل الأصول'!H285)</f>
        <v/>
      </c>
      <c r="G285" s="25" t="str">
        <f>IF('📋 سجل الأصول'!C285="","",IFERROR(MAX(0,MIN(('📋 سجل الأصول'!H285-IF('📋 سجل الأصول'!I285="",0,'📋 سجل الأصول'!I285)),('📋 سجل الأصول'!H285-IF('📋 سجل الأصول'!I285="",0,'📋 سجل الأصول'!I285))*'📋 سجل الأصول'!J285/365*MAX(0,MIN(EOMONTH(DATE(2026,1,1),0),IF('📋 سجل الأصول'!M285="",DATE(9999,12,31),'📋 سجل الأصول'!M285))-'📋 سجل الأصول'!G285+1))-MIN(('📋 سجل الأصول'!H285-IF('📋 سجل الأصول'!I285="",0,'📋 سجل الأصول'!I285)),('📋 سجل الأصول'!H285-IF('📋 سجل الأصول'!I285="",0,'📋 سجل الأصول'!I285))*'📋 سجل الأصول'!J285/365*MAX(0,MIN(EOMONTH(DATE(2026,1,1),-1),IF('📋 سجل الأصول'!M285="",DATE(9999,12,31),'📋 سجل الأصول'!M285))-'📋 سجل الأصول'!G285+1))),0))</f>
        <v/>
      </c>
      <c r="H285" s="25" t="str">
        <f>IF('📋 سجل الأصول'!C285="","",IFERROR(MAX(0,MIN(('📋 سجل الأصول'!H285-IF('📋 سجل الأصول'!I285="",0,'📋 سجل الأصول'!I285)),('📋 سجل الأصول'!H285-IF('📋 سجل الأصول'!I285="",0,'📋 سجل الأصول'!I285))*'📋 سجل الأصول'!J285/365*MAX(0,MIN(EOMONTH(DATE(2026,2,1),0),IF('📋 سجل الأصول'!M285="",DATE(9999,12,31),'📋 سجل الأصول'!M285))-'📋 سجل الأصول'!G285+1))-MIN(('📋 سجل الأصول'!H285-IF('📋 سجل الأصول'!I285="",0,'📋 سجل الأصول'!I285)),('📋 سجل الأصول'!H285-IF('📋 سجل الأصول'!I285="",0,'📋 سجل الأصول'!I285))*'📋 سجل الأصول'!J285/365*MAX(0,MIN(EOMONTH(DATE(2026,2,1),-1),IF('📋 سجل الأصول'!M285="",DATE(9999,12,31),'📋 سجل الأصول'!M285))-'📋 سجل الأصول'!G285+1))),0))</f>
        <v/>
      </c>
      <c r="I285" s="25" t="str">
        <f>IF('📋 سجل الأصول'!C285="","",IFERROR(MAX(0,MIN(('📋 سجل الأصول'!H285-IF('📋 سجل الأصول'!I285="",0,'📋 سجل الأصول'!I285)),('📋 سجل الأصول'!H285-IF('📋 سجل الأصول'!I285="",0,'📋 سجل الأصول'!I285))*'📋 سجل الأصول'!J285/365*MAX(0,MIN(EOMONTH(DATE(2026,3,1),0),IF('📋 سجل الأصول'!M285="",DATE(9999,12,31),'📋 سجل الأصول'!M285))-'📋 سجل الأصول'!G285+1))-MIN(('📋 سجل الأصول'!H285-IF('📋 سجل الأصول'!I285="",0,'📋 سجل الأصول'!I285)),('📋 سجل الأصول'!H285-IF('📋 سجل الأصول'!I285="",0,'📋 سجل الأصول'!I285))*'📋 سجل الأصول'!J285/365*MAX(0,MIN(EOMONTH(DATE(2026,3,1),-1),IF('📋 سجل الأصول'!M285="",DATE(9999,12,31),'📋 سجل الأصول'!M285))-'📋 سجل الأصول'!G285+1))),0))</f>
        <v/>
      </c>
      <c r="J285" s="25" t="str">
        <f>IF('📋 سجل الأصول'!C285="","",IFERROR(MAX(0,MIN(('📋 سجل الأصول'!H285-IF('📋 سجل الأصول'!I285="",0,'📋 سجل الأصول'!I285)),('📋 سجل الأصول'!H285-IF('📋 سجل الأصول'!I285="",0,'📋 سجل الأصول'!I285))*'📋 سجل الأصول'!J285/365*MAX(0,MIN(EOMONTH(DATE(2026,4,1),0),IF('📋 سجل الأصول'!M285="",DATE(9999,12,31),'📋 سجل الأصول'!M285))-'📋 سجل الأصول'!G285+1))-MIN(('📋 سجل الأصول'!H285-IF('📋 سجل الأصول'!I285="",0,'📋 سجل الأصول'!I285)),('📋 سجل الأصول'!H285-IF('📋 سجل الأصول'!I285="",0,'📋 سجل الأصول'!I285))*'📋 سجل الأصول'!J285/365*MAX(0,MIN(EOMONTH(DATE(2026,4,1),-1),IF('📋 سجل الأصول'!M285="",DATE(9999,12,31),'📋 سجل الأصول'!M285))-'📋 سجل الأصول'!G285+1))),0))</f>
        <v/>
      </c>
      <c r="K285" s="25" t="str">
        <f>IF('📋 سجل الأصول'!C285="","",IFERROR(MAX(0,MIN(('📋 سجل الأصول'!H285-IF('📋 سجل الأصول'!I285="",0,'📋 سجل الأصول'!I285)),('📋 سجل الأصول'!H285-IF('📋 سجل الأصول'!I285="",0,'📋 سجل الأصول'!I285))*'📋 سجل الأصول'!J285/365*MAX(0,MIN(EOMONTH(DATE(2026,5,1),0),IF('📋 سجل الأصول'!M285="",DATE(9999,12,31),'📋 سجل الأصول'!M285))-'📋 سجل الأصول'!G285+1))-MIN(('📋 سجل الأصول'!H285-IF('📋 سجل الأصول'!I285="",0,'📋 سجل الأصول'!I285)),('📋 سجل الأصول'!H285-IF('📋 سجل الأصول'!I285="",0,'📋 سجل الأصول'!I285))*'📋 سجل الأصول'!J285/365*MAX(0,MIN(EOMONTH(DATE(2026,5,1),-1),IF('📋 سجل الأصول'!M285="",DATE(9999,12,31),'📋 سجل الأصول'!M285))-'📋 سجل الأصول'!G285+1))),0))</f>
        <v/>
      </c>
      <c r="L285" s="25" t="str">
        <f>IF('📋 سجل الأصول'!C285="","",IFERROR(MAX(0,MIN(('📋 سجل الأصول'!H285-IF('📋 سجل الأصول'!I285="",0,'📋 سجل الأصول'!I285)),('📋 سجل الأصول'!H285-IF('📋 سجل الأصول'!I285="",0,'📋 سجل الأصول'!I285))*'📋 سجل الأصول'!J285/365*MAX(0,MIN(EOMONTH(DATE(2026,6,1),0),IF('📋 سجل الأصول'!M285="",DATE(9999,12,31),'📋 سجل الأصول'!M285))-'📋 سجل الأصول'!G285+1))-MIN(('📋 سجل الأصول'!H285-IF('📋 سجل الأصول'!I285="",0,'📋 سجل الأصول'!I285)),('📋 سجل الأصول'!H285-IF('📋 سجل الأصول'!I285="",0,'📋 سجل الأصول'!I285))*'📋 سجل الأصول'!J285/365*MAX(0,MIN(EOMONTH(DATE(2026,6,1),-1),IF('📋 سجل الأصول'!M285="",DATE(9999,12,31),'📋 سجل الأصول'!M285))-'📋 سجل الأصول'!G285+1))),0))</f>
        <v/>
      </c>
      <c r="M285" s="25" t="str">
        <f>IF('📋 سجل الأصول'!C285="","",IFERROR(MAX(0,MIN(('📋 سجل الأصول'!H285-IF('📋 سجل الأصول'!I285="",0,'📋 سجل الأصول'!I285)),('📋 سجل الأصول'!H285-IF('📋 سجل الأصول'!I285="",0,'📋 سجل الأصول'!I285))*'📋 سجل الأصول'!J285/365*MAX(0,MIN(EOMONTH(DATE(2026,7,1),0),IF('📋 سجل الأصول'!M285="",DATE(9999,12,31),'📋 سجل الأصول'!M285))-'📋 سجل الأصول'!G285+1))-MIN(('📋 سجل الأصول'!H285-IF('📋 سجل الأصول'!I285="",0,'📋 سجل الأصول'!I285)),('📋 سجل الأصول'!H285-IF('📋 سجل الأصول'!I285="",0,'📋 سجل الأصول'!I285))*'📋 سجل الأصول'!J285/365*MAX(0,MIN(EOMONTH(DATE(2026,7,1),-1),IF('📋 سجل الأصول'!M285="",DATE(9999,12,31),'📋 سجل الأصول'!M285))-'📋 سجل الأصول'!G285+1))),0))</f>
        <v/>
      </c>
      <c r="N285" s="25" t="str">
        <f>IF('📋 سجل الأصول'!C285="","",IFERROR(MAX(0,MIN(('📋 سجل الأصول'!H285-IF('📋 سجل الأصول'!I285="",0,'📋 سجل الأصول'!I285)),('📋 سجل الأصول'!H285-IF('📋 سجل الأصول'!I285="",0,'📋 سجل الأصول'!I285))*'📋 سجل الأصول'!J285/365*MAX(0,MIN(EOMONTH(DATE(2026,8,1),0),IF('📋 سجل الأصول'!M285="",DATE(9999,12,31),'📋 سجل الأصول'!M285))-'📋 سجل الأصول'!G285+1))-MIN(('📋 سجل الأصول'!H285-IF('📋 سجل الأصول'!I285="",0,'📋 سجل الأصول'!I285)),('📋 سجل الأصول'!H285-IF('📋 سجل الأصول'!I285="",0,'📋 سجل الأصول'!I285))*'📋 سجل الأصول'!J285/365*MAX(0,MIN(EOMONTH(DATE(2026,8,1),-1),IF('📋 سجل الأصول'!M285="",DATE(9999,12,31),'📋 سجل الأصول'!M285))-'📋 سجل الأصول'!G285+1))),0))</f>
        <v/>
      </c>
      <c r="O285" s="25" t="str">
        <f>IF('📋 سجل الأصول'!C285="","",IFERROR(MAX(0,MIN(('📋 سجل الأصول'!H285-IF('📋 سجل الأصول'!I285="",0,'📋 سجل الأصول'!I285)),('📋 سجل الأصول'!H285-IF('📋 سجل الأصول'!I285="",0,'📋 سجل الأصول'!I285))*'📋 سجل الأصول'!J285/365*MAX(0,MIN(EOMONTH(DATE(2026,9,1),0),IF('📋 سجل الأصول'!M285="",DATE(9999,12,31),'📋 سجل الأصول'!M285))-'📋 سجل الأصول'!G285+1))-MIN(('📋 سجل الأصول'!H285-IF('📋 سجل الأصول'!I285="",0,'📋 سجل الأصول'!I285)),('📋 سجل الأصول'!H285-IF('📋 سجل الأصول'!I285="",0,'📋 سجل الأصول'!I285))*'📋 سجل الأصول'!J285/365*MAX(0,MIN(EOMONTH(DATE(2026,9,1),-1),IF('📋 سجل الأصول'!M285="",DATE(9999,12,31),'📋 سجل الأصول'!M285))-'📋 سجل الأصول'!G285+1))),0))</f>
        <v/>
      </c>
      <c r="P285" s="25" t="str">
        <f>IF('📋 سجل الأصول'!C285="","",IFERROR(MAX(0,MIN(('📋 سجل الأصول'!H285-IF('📋 سجل الأصول'!I285="",0,'📋 سجل الأصول'!I285)),('📋 سجل الأصول'!H285-IF('📋 سجل الأصول'!I285="",0,'📋 سجل الأصول'!I285))*'📋 سجل الأصول'!J285/365*MAX(0,MIN(EOMONTH(DATE(2026,10,1),0),IF('📋 سجل الأصول'!M285="",DATE(9999,12,31),'📋 سجل الأصول'!M285))-'📋 سجل الأصول'!G285+1))-MIN(('📋 سجل الأصول'!H285-IF('📋 سجل الأصول'!I285="",0,'📋 سجل الأصول'!I285)),('📋 سجل الأصول'!H285-IF('📋 سجل الأصول'!I285="",0,'📋 سجل الأصول'!I285))*'📋 سجل الأصول'!J285/365*MAX(0,MIN(EOMONTH(DATE(2026,10,1),-1),IF('📋 سجل الأصول'!M285="",DATE(9999,12,31),'📋 سجل الأصول'!M285))-'📋 سجل الأصول'!G285+1))),0))</f>
        <v/>
      </c>
      <c r="Q285" s="25" t="str">
        <f>IF('📋 سجل الأصول'!C285="","",IFERROR(MAX(0,MIN(('📋 سجل الأصول'!H285-IF('📋 سجل الأصول'!I285="",0,'📋 سجل الأصول'!I285)),('📋 سجل الأصول'!H285-IF('📋 سجل الأصول'!I285="",0,'📋 سجل الأصول'!I285))*'📋 سجل الأصول'!J285/365*MAX(0,MIN(EOMONTH(DATE(2026,11,1),0),IF('📋 سجل الأصول'!M285="",DATE(9999,12,31),'📋 سجل الأصول'!M285))-'📋 سجل الأصول'!G285+1))-MIN(('📋 سجل الأصول'!H285-IF('📋 سجل الأصول'!I285="",0,'📋 سجل الأصول'!I285)),('📋 سجل الأصول'!H285-IF('📋 سجل الأصول'!I285="",0,'📋 سجل الأصول'!I285))*'📋 سجل الأصول'!J285/365*MAX(0,MIN(EOMONTH(DATE(2026,11,1),-1),IF('📋 سجل الأصول'!M285="",DATE(9999,12,31),'📋 سجل الأصول'!M285))-'📋 سجل الأصول'!G285+1))),0))</f>
        <v/>
      </c>
      <c r="R285" s="25" t="str">
        <f>IF('📋 سجل الأصول'!C285="","",IFERROR(MAX(0,MIN(('📋 سجل الأصول'!H285-IF('📋 سجل الأصول'!I285="",0,'📋 سجل الأصول'!I285)),('📋 سجل الأصول'!H285-IF('📋 سجل الأصول'!I285="",0,'📋 سجل الأصول'!I285))*'📋 سجل الأصول'!J285/365*MAX(0,MIN(EOMONTH(DATE(2026,12,1),0),IF('📋 سجل الأصول'!M285="",DATE(9999,12,31),'📋 سجل الأصول'!M285))-'📋 سجل الأصول'!G285+1))-MIN(('📋 سجل الأصول'!H285-IF('📋 سجل الأصول'!I285="",0,'📋 سجل الأصول'!I285)),('📋 سجل الأصول'!H285-IF('📋 سجل الأصول'!I285="",0,'📋 سجل الأصول'!I285))*'📋 سجل الأصول'!J285/365*MAX(0,MIN(EOMONTH(DATE(2026,12,1),-1),IF('📋 سجل الأصول'!M285="",DATE(9999,12,31),'📋 سجل الأصول'!M285))-'📋 سجل الأصول'!G285+1))),0))</f>
        <v/>
      </c>
    </row>
    <row r="286" spans="1:18" ht="24.75" customHeight="1" x14ac:dyDescent="0.25">
      <c r="A286" s="26" t="str">
        <f>IF('📋 سجل الأصول'!C286="","",'📋 سجل الأصول'!A286)</f>
        <v/>
      </c>
      <c r="B286" s="26" t="str">
        <f>IF('📋 سجل الأصول'!C286="","",'📋 سجل الأصول'!B286)</f>
        <v/>
      </c>
      <c r="C286" s="38" t="str">
        <f>IF('📋 سجل الأصول'!C286="","",'📋 سجل الأصول'!C286)</f>
        <v/>
      </c>
      <c r="D286" s="26" t="str">
        <f>IF('📋 سجل الأصول'!C286="","",'📋 سجل الأصول'!E286)</f>
        <v/>
      </c>
      <c r="E286" s="39" t="str">
        <f>IF('📋 سجل الأصول'!C286="","",'📋 سجل الأصول'!G286)</f>
        <v/>
      </c>
      <c r="F286" s="33" t="str">
        <f>IF('📋 سجل الأصول'!C286="","",'📋 سجل الأصول'!H286)</f>
        <v/>
      </c>
      <c r="G286" s="33" t="str">
        <f>IF('📋 سجل الأصول'!C286="","",IFERROR(MAX(0,MIN(('📋 سجل الأصول'!H286-IF('📋 سجل الأصول'!I286="",0,'📋 سجل الأصول'!I286)),('📋 سجل الأصول'!H286-IF('📋 سجل الأصول'!I286="",0,'📋 سجل الأصول'!I286))*'📋 سجل الأصول'!J286/365*MAX(0,MIN(EOMONTH(DATE(2026,1,1),0),IF('📋 سجل الأصول'!M286="",DATE(9999,12,31),'📋 سجل الأصول'!M286))-'📋 سجل الأصول'!G286+1))-MIN(('📋 سجل الأصول'!H286-IF('📋 سجل الأصول'!I286="",0,'📋 سجل الأصول'!I286)),('📋 سجل الأصول'!H286-IF('📋 سجل الأصول'!I286="",0,'📋 سجل الأصول'!I286))*'📋 سجل الأصول'!J286/365*MAX(0,MIN(EOMONTH(DATE(2026,1,1),-1),IF('📋 سجل الأصول'!M286="",DATE(9999,12,31),'📋 سجل الأصول'!M286))-'📋 سجل الأصول'!G286+1))),0))</f>
        <v/>
      </c>
      <c r="H286" s="33" t="str">
        <f>IF('📋 سجل الأصول'!C286="","",IFERROR(MAX(0,MIN(('📋 سجل الأصول'!H286-IF('📋 سجل الأصول'!I286="",0,'📋 سجل الأصول'!I286)),('📋 سجل الأصول'!H286-IF('📋 سجل الأصول'!I286="",0,'📋 سجل الأصول'!I286))*'📋 سجل الأصول'!J286/365*MAX(0,MIN(EOMONTH(DATE(2026,2,1),0),IF('📋 سجل الأصول'!M286="",DATE(9999,12,31),'📋 سجل الأصول'!M286))-'📋 سجل الأصول'!G286+1))-MIN(('📋 سجل الأصول'!H286-IF('📋 سجل الأصول'!I286="",0,'📋 سجل الأصول'!I286)),('📋 سجل الأصول'!H286-IF('📋 سجل الأصول'!I286="",0,'📋 سجل الأصول'!I286))*'📋 سجل الأصول'!J286/365*MAX(0,MIN(EOMONTH(DATE(2026,2,1),-1),IF('📋 سجل الأصول'!M286="",DATE(9999,12,31),'📋 سجل الأصول'!M286))-'📋 سجل الأصول'!G286+1))),0))</f>
        <v/>
      </c>
      <c r="I286" s="33" t="str">
        <f>IF('📋 سجل الأصول'!C286="","",IFERROR(MAX(0,MIN(('📋 سجل الأصول'!H286-IF('📋 سجل الأصول'!I286="",0,'📋 سجل الأصول'!I286)),('📋 سجل الأصول'!H286-IF('📋 سجل الأصول'!I286="",0,'📋 سجل الأصول'!I286))*'📋 سجل الأصول'!J286/365*MAX(0,MIN(EOMONTH(DATE(2026,3,1),0),IF('📋 سجل الأصول'!M286="",DATE(9999,12,31),'📋 سجل الأصول'!M286))-'📋 سجل الأصول'!G286+1))-MIN(('📋 سجل الأصول'!H286-IF('📋 سجل الأصول'!I286="",0,'📋 سجل الأصول'!I286)),('📋 سجل الأصول'!H286-IF('📋 سجل الأصول'!I286="",0,'📋 سجل الأصول'!I286))*'📋 سجل الأصول'!J286/365*MAX(0,MIN(EOMONTH(DATE(2026,3,1),-1),IF('📋 سجل الأصول'!M286="",DATE(9999,12,31),'📋 سجل الأصول'!M286))-'📋 سجل الأصول'!G286+1))),0))</f>
        <v/>
      </c>
      <c r="J286" s="33" t="str">
        <f>IF('📋 سجل الأصول'!C286="","",IFERROR(MAX(0,MIN(('📋 سجل الأصول'!H286-IF('📋 سجل الأصول'!I286="",0,'📋 سجل الأصول'!I286)),('📋 سجل الأصول'!H286-IF('📋 سجل الأصول'!I286="",0,'📋 سجل الأصول'!I286))*'📋 سجل الأصول'!J286/365*MAX(0,MIN(EOMONTH(DATE(2026,4,1),0),IF('📋 سجل الأصول'!M286="",DATE(9999,12,31),'📋 سجل الأصول'!M286))-'📋 سجل الأصول'!G286+1))-MIN(('📋 سجل الأصول'!H286-IF('📋 سجل الأصول'!I286="",0,'📋 سجل الأصول'!I286)),('📋 سجل الأصول'!H286-IF('📋 سجل الأصول'!I286="",0,'📋 سجل الأصول'!I286))*'📋 سجل الأصول'!J286/365*MAX(0,MIN(EOMONTH(DATE(2026,4,1),-1),IF('📋 سجل الأصول'!M286="",DATE(9999,12,31),'📋 سجل الأصول'!M286))-'📋 سجل الأصول'!G286+1))),0))</f>
        <v/>
      </c>
      <c r="K286" s="33" t="str">
        <f>IF('📋 سجل الأصول'!C286="","",IFERROR(MAX(0,MIN(('📋 سجل الأصول'!H286-IF('📋 سجل الأصول'!I286="",0,'📋 سجل الأصول'!I286)),('📋 سجل الأصول'!H286-IF('📋 سجل الأصول'!I286="",0,'📋 سجل الأصول'!I286))*'📋 سجل الأصول'!J286/365*MAX(0,MIN(EOMONTH(DATE(2026,5,1),0),IF('📋 سجل الأصول'!M286="",DATE(9999,12,31),'📋 سجل الأصول'!M286))-'📋 سجل الأصول'!G286+1))-MIN(('📋 سجل الأصول'!H286-IF('📋 سجل الأصول'!I286="",0,'📋 سجل الأصول'!I286)),('📋 سجل الأصول'!H286-IF('📋 سجل الأصول'!I286="",0,'📋 سجل الأصول'!I286))*'📋 سجل الأصول'!J286/365*MAX(0,MIN(EOMONTH(DATE(2026,5,1),-1),IF('📋 سجل الأصول'!M286="",DATE(9999,12,31),'📋 سجل الأصول'!M286))-'📋 سجل الأصول'!G286+1))),0))</f>
        <v/>
      </c>
      <c r="L286" s="33" t="str">
        <f>IF('📋 سجل الأصول'!C286="","",IFERROR(MAX(0,MIN(('📋 سجل الأصول'!H286-IF('📋 سجل الأصول'!I286="",0,'📋 سجل الأصول'!I286)),('📋 سجل الأصول'!H286-IF('📋 سجل الأصول'!I286="",0,'📋 سجل الأصول'!I286))*'📋 سجل الأصول'!J286/365*MAX(0,MIN(EOMONTH(DATE(2026,6,1),0),IF('📋 سجل الأصول'!M286="",DATE(9999,12,31),'📋 سجل الأصول'!M286))-'📋 سجل الأصول'!G286+1))-MIN(('📋 سجل الأصول'!H286-IF('📋 سجل الأصول'!I286="",0,'📋 سجل الأصول'!I286)),('📋 سجل الأصول'!H286-IF('📋 سجل الأصول'!I286="",0,'📋 سجل الأصول'!I286))*'📋 سجل الأصول'!J286/365*MAX(0,MIN(EOMONTH(DATE(2026,6,1),-1),IF('📋 سجل الأصول'!M286="",DATE(9999,12,31),'📋 سجل الأصول'!M286))-'📋 سجل الأصول'!G286+1))),0))</f>
        <v/>
      </c>
      <c r="M286" s="33" t="str">
        <f>IF('📋 سجل الأصول'!C286="","",IFERROR(MAX(0,MIN(('📋 سجل الأصول'!H286-IF('📋 سجل الأصول'!I286="",0,'📋 سجل الأصول'!I286)),('📋 سجل الأصول'!H286-IF('📋 سجل الأصول'!I286="",0,'📋 سجل الأصول'!I286))*'📋 سجل الأصول'!J286/365*MAX(0,MIN(EOMONTH(DATE(2026,7,1),0),IF('📋 سجل الأصول'!M286="",DATE(9999,12,31),'📋 سجل الأصول'!M286))-'📋 سجل الأصول'!G286+1))-MIN(('📋 سجل الأصول'!H286-IF('📋 سجل الأصول'!I286="",0,'📋 سجل الأصول'!I286)),('📋 سجل الأصول'!H286-IF('📋 سجل الأصول'!I286="",0,'📋 سجل الأصول'!I286))*'📋 سجل الأصول'!J286/365*MAX(0,MIN(EOMONTH(DATE(2026,7,1),-1),IF('📋 سجل الأصول'!M286="",DATE(9999,12,31),'📋 سجل الأصول'!M286))-'📋 سجل الأصول'!G286+1))),0))</f>
        <v/>
      </c>
      <c r="N286" s="33" t="str">
        <f>IF('📋 سجل الأصول'!C286="","",IFERROR(MAX(0,MIN(('📋 سجل الأصول'!H286-IF('📋 سجل الأصول'!I286="",0,'📋 سجل الأصول'!I286)),('📋 سجل الأصول'!H286-IF('📋 سجل الأصول'!I286="",0,'📋 سجل الأصول'!I286))*'📋 سجل الأصول'!J286/365*MAX(0,MIN(EOMONTH(DATE(2026,8,1),0),IF('📋 سجل الأصول'!M286="",DATE(9999,12,31),'📋 سجل الأصول'!M286))-'📋 سجل الأصول'!G286+1))-MIN(('📋 سجل الأصول'!H286-IF('📋 سجل الأصول'!I286="",0,'📋 سجل الأصول'!I286)),('📋 سجل الأصول'!H286-IF('📋 سجل الأصول'!I286="",0,'📋 سجل الأصول'!I286))*'📋 سجل الأصول'!J286/365*MAX(0,MIN(EOMONTH(DATE(2026,8,1),-1),IF('📋 سجل الأصول'!M286="",DATE(9999,12,31),'📋 سجل الأصول'!M286))-'📋 سجل الأصول'!G286+1))),0))</f>
        <v/>
      </c>
      <c r="O286" s="33" t="str">
        <f>IF('📋 سجل الأصول'!C286="","",IFERROR(MAX(0,MIN(('📋 سجل الأصول'!H286-IF('📋 سجل الأصول'!I286="",0,'📋 سجل الأصول'!I286)),('📋 سجل الأصول'!H286-IF('📋 سجل الأصول'!I286="",0,'📋 سجل الأصول'!I286))*'📋 سجل الأصول'!J286/365*MAX(0,MIN(EOMONTH(DATE(2026,9,1),0),IF('📋 سجل الأصول'!M286="",DATE(9999,12,31),'📋 سجل الأصول'!M286))-'📋 سجل الأصول'!G286+1))-MIN(('📋 سجل الأصول'!H286-IF('📋 سجل الأصول'!I286="",0,'📋 سجل الأصول'!I286)),('📋 سجل الأصول'!H286-IF('📋 سجل الأصول'!I286="",0,'📋 سجل الأصول'!I286))*'📋 سجل الأصول'!J286/365*MAX(0,MIN(EOMONTH(DATE(2026,9,1),-1),IF('📋 سجل الأصول'!M286="",DATE(9999,12,31),'📋 سجل الأصول'!M286))-'📋 سجل الأصول'!G286+1))),0))</f>
        <v/>
      </c>
      <c r="P286" s="33" t="str">
        <f>IF('📋 سجل الأصول'!C286="","",IFERROR(MAX(0,MIN(('📋 سجل الأصول'!H286-IF('📋 سجل الأصول'!I286="",0,'📋 سجل الأصول'!I286)),('📋 سجل الأصول'!H286-IF('📋 سجل الأصول'!I286="",0,'📋 سجل الأصول'!I286))*'📋 سجل الأصول'!J286/365*MAX(0,MIN(EOMONTH(DATE(2026,10,1),0),IF('📋 سجل الأصول'!M286="",DATE(9999,12,31),'📋 سجل الأصول'!M286))-'📋 سجل الأصول'!G286+1))-MIN(('📋 سجل الأصول'!H286-IF('📋 سجل الأصول'!I286="",0,'📋 سجل الأصول'!I286)),('📋 سجل الأصول'!H286-IF('📋 سجل الأصول'!I286="",0,'📋 سجل الأصول'!I286))*'📋 سجل الأصول'!J286/365*MAX(0,MIN(EOMONTH(DATE(2026,10,1),-1),IF('📋 سجل الأصول'!M286="",DATE(9999,12,31),'📋 سجل الأصول'!M286))-'📋 سجل الأصول'!G286+1))),0))</f>
        <v/>
      </c>
      <c r="Q286" s="33" t="str">
        <f>IF('📋 سجل الأصول'!C286="","",IFERROR(MAX(0,MIN(('📋 سجل الأصول'!H286-IF('📋 سجل الأصول'!I286="",0,'📋 سجل الأصول'!I286)),('📋 سجل الأصول'!H286-IF('📋 سجل الأصول'!I286="",0,'📋 سجل الأصول'!I286))*'📋 سجل الأصول'!J286/365*MAX(0,MIN(EOMONTH(DATE(2026,11,1),0),IF('📋 سجل الأصول'!M286="",DATE(9999,12,31),'📋 سجل الأصول'!M286))-'📋 سجل الأصول'!G286+1))-MIN(('📋 سجل الأصول'!H286-IF('📋 سجل الأصول'!I286="",0,'📋 سجل الأصول'!I286)),('📋 سجل الأصول'!H286-IF('📋 سجل الأصول'!I286="",0,'📋 سجل الأصول'!I286))*'📋 سجل الأصول'!J286/365*MAX(0,MIN(EOMONTH(DATE(2026,11,1),-1),IF('📋 سجل الأصول'!M286="",DATE(9999,12,31),'📋 سجل الأصول'!M286))-'📋 سجل الأصول'!G286+1))),0))</f>
        <v/>
      </c>
      <c r="R286" s="33" t="str">
        <f>IF('📋 سجل الأصول'!C286="","",IFERROR(MAX(0,MIN(('📋 سجل الأصول'!H286-IF('📋 سجل الأصول'!I286="",0,'📋 سجل الأصول'!I286)),('📋 سجل الأصول'!H286-IF('📋 سجل الأصول'!I286="",0,'📋 سجل الأصول'!I286))*'📋 سجل الأصول'!J286/365*MAX(0,MIN(EOMONTH(DATE(2026,12,1),0),IF('📋 سجل الأصول'!M286="",DATE(9999,12,31),'📋 سجل الأصول'!M286))-'📋 سجل الأصول'!G286+1))-MIN(('📋 سجل الأصول'!H286-IF('📋 سجل الأصول'!I286="",0,'📋 سجل الأصول'!I286)),('📋 سجل الأصول'!H286-IF('📋 سجل الأصول'!I286="",0,'📋 سجل الأصول'!I286))*'📋 سجل الأصول'!J286/365*MAX(0,MIN(EOMONTH(DATE(2026,12,1),-1),IF('📋 سجل الأصول'!M286="",DATE(9999,12,31),'📋 سجل الأصول'!M286))-'📋 سجل الأصول'!G286+1))),0))</f>
        <v/>
      </c>
    </row>
    <row r="287" spans="1:18" ht="24.75" customHeight="1" x14ac:dyDescent="0.25">
      <c r="A287" s="18" t="str">
        <f>IF('📋 سجل الأصول'!C287="","",'📋 سجل الأصول'!A287)</f>
        <v/>
      </c>
      <c r="B287" s="18" t="str">
        <f>IF('📋 سجل الأصول'!C287="","",'📋 سجل الأصول'!B287)</f>
        <v/>
      </c>
      <c r="C287" s="36" t="str">
        <f>IF('📋 سجل الأصول'!C287="","",'📋 سجل الأصول'!C287)</f>
        <v/>
      </c>
      <c r="D287" s="18" t="str">
        <f>IF('📋 سجل الأصول'!C287="","",'📋 سجل الأصول'!E287)</f>
        <v/>
      </c>
      <c r="E287" s="37" t="str">
        <f>IF('📋 سجل الأصول'!C287="","",'📋 سجل الأصول'!G287)</f>
        <v/>
      </c>
      <c r="F287" s="25" t="str">
        <f>IF('📋 سجل الأصول'!C287="","",'📋 سجل الأصول'!H287)</f>
        <v/>
      </c>
      <c r="G287" s="25" t="str">
        <f>IF('📋 سجل الأصول'!C287="","",IFERROR(MAX(0,MIN(('📋 سجل الأصول'!H287-IF('📋 سجل الأصول'!I287="",0,'📋 سجل الأصول'!I287)),('📋 سجل الأصول'!H287-IF('📋 سجل الأصول'!I287="",0,'📋 سجل الأصول'!I287))*'📋 سجل الأصول'!J287/365*MAX(0,MIN(EOMONTH(DATE(2026,1,1),0),IF('📋 سجل الأصول'!M287="",DATE(9999,12,31),'📋 سجل الأصول'!M287))-'📋 سجل الأصول'!G287+1))-MIN(('📋 سجل الأصول'!H287-IF('📋 سجل الأصول'!I287="",0,'📋 سجل الأصول'!I287)),('📋 سجل الأصول'!H287-IF('📋 سجل الأصول'!I287="",0,'📋 سجل الأصول'!I287))*'📋 سجل الأصول'!J287/365*MAX(0,MIN(EOMONTH(DATE(2026,1,1),-1),IF('📋 سجل الأصول'!M287="",DATE(9999,12,31),'📋 سجل الأصول'!M287))-'📋 سجل الأصول'!G287+1))),0))</f>
        <v/>
      </c>
      <c r="H287" s="25" t="str">
        <f>IF('📋 سجل الأصول'!C287="","",IFERROR(MAX(0,MIN(('📋 سجل الأصول'!H287-IF('📋 سجل الأصول'!I287="",0,'📋 سجل الأصول'!I287)),('📋 سجل الأصول'!H287-IF('📋 سجل الأصول'!I287="",0,'📋 سجل الأصول'!I287))*'📋 سجل الأصول'!J287/365*MAX(0,MIN(EOMONTH(DATE(2026,2,1),0),IF('📋 سجل الأصول'!M287="",DATE(9999,12,31),'📋 سجل الأصول'!M287))-'📋 سجل الأصول'!G287+1))-MIN(('📋 سجل الأصول'!H287-IF('📋 سجل الأصول'!I287="",0,'📋 سجل الأصول'!I287)),('📋 سجل الأصول'!H287-IF('📋 سجل الأصول'!I287="",0,'📋 سجل الأصول'!I287))*'📋 سجل الأصول'!J287/365*MAX(0,MIN(EOMONTH(DATE(2026,2,1),-1),IF('📋 سجل الأصول'!M287="",DATE(9999,12,31),'📋 سجل الأصول'!M287))-'📋 سجل الأصول'!G287+1))),0))</f>
        <v/>
      </c>
      <c r="I287" s="25" t="str">
        <f>IF('📋 سجل الأصول'!C287="","",IFERROR(MAX(0,MIN(('📋 سجل الأصول'!H287-IF('📋 سجل الأصول'!I287="",0,'📋 سجل الأصول'!I287)),('📋 سجل الأصول'!H287-IF('📋 سجل الأصول'!I287="",0,'📋 سجل الأصول'!I287))*'📋 سجل الأصول'!J287/365*MAX(0,MIN(EOMONTH(DATE(2026,3,1),0),IF('📋 سجل الأصول'!M287="",DATE(9999,12,31),'📋 سجل الأصول'!M287))-'📋 سجل الأصول'!G287+1))-MIN(('📋 سجل الأصول'!H287-IF('📋 سجل الأصول'!I287="",0,'📋 سجل الأصول'!I287)),('📋 سجل الأصول'!H287-IF('📋 سجل الأصول'!I287="",0,'📋 سجل الأصول'!I287))*'📋 سجل الأصول'!J287/365*MAX(0,MIN(EOMONTH(DATE(2026,3,1),-1),IF('📋 سجل الأصول'!M287="",DATE(9999,12,31),'📋 سجل الأصول'!M287))-'📋 سجل الأصول'!G287+1))),0))</f>
        <v/>
      </c>
      <c r="J287" s="25" t="str">
        <f>IF('📋 سجل الأصول'!C287="","",IFERROR(MAX(0,MIN(('📋 سجل الأصول'!H287-IF('📋 سجل الأصول'!I287="",0,'📋 سجل الأصول'!I287)),('📋 سجل الأصول'!H287-IF('📋 سجل الأصول'!I287="",0,'📋 سجل الأصول'!I287))*'📋 سجل الأصول'!J287/365*MAX(0,MIN(EOMONTH(DATE(2026,4,1),0),IF('📋 سجل الأصول'!M287="",DATE(9999,12,31),'📋 سجل الأصول'!M287))-'📋 سجل الأصول'!G287+1))-MIN(('📋 سجل الأصول'!H287-IF('📋 سجل الأصول'!I287="",0,'📋 سجل الأصول'!I287)),('📋 سجل الأصول'!H287-IF('📋 سجل الأصول'!I287="",0,'📋 سجل الأصول'!I287))*'📋 سجل الأصول'!J287/365*MAX(0,MIN(EOMONTH(DATE(2026,4,1),-1),IF('📋 سجل الأصول'!M287="",DATE(9999,12,31),'📋 سجل الأصول'!M287))-'📋 سجل الأصول'!G287+1))),0))</f>
        <v/>
      </c>
      <c r="K287" s="25" t="str">
        <f>IF('📋 سجل الأصول'!C287="","",IFERROR(MAX(0,MIN(('📋 سجل الأصول'!H287-IF('📋 سجل الأصول'!I287="",0,'📋 سجل الأصول'!I287)),('📋 سجل الأصول'!H287-IF('📋 سجل الأصول'!I287="",0,'📋 سجل الأصول'!I287))*'📋 سجل الأصول'!J287/365*MAX(0,MIN(EOMONTH(DATE(2026,5,1),0),IF('📋 سجل الأصول'!M287="",DATE(9999,12,31),'📋 سجل الأصول'!M287))-'📋 سجل الأصول'!G287+1))-MIN(('📋 سجل الأصول'!H287-IF('📋 سجل الأصول'!I287="",0,'📋 سجل الأصول'!I287)),('📋 سجل الأصول'!H287-IF('📋 سجل الأصول'!I287="",0,'📋 سجل الأصول'!I287))*'📋 سجل الأصول'!J287/365*MAX(0,MIN(EOMONTH(DATE(2026,5,1),-1),IF('📋 سجل الأصول'!M287="",DATE(9999,12,31),'📋 سجل الأصول'!M287))-'📋 سجل الأصول'!G287+1))),0))</f>
        <v/>
      </c>
      <c r="L287" s="25" t="str">
        <f>IF('📋 سجل الأصول'!C287="","",IFERROR(MAX(0,MIN(('📋 سجل الأصول'!H287-IF('📋 سجل الأصول'!I287="",0,'📋 سجل الأصول'!I287)),('📋 سجل الأصول'!H287-IF('📋 سجل الأصول'!I287="",0,'📋 سجل الأصول'!I287))*'📋 سجل الأصول'!J287/365*MAX(0,MIN(EOMONTH(DATE(2026,6,1),0),IF('📋 سجل الأصول'!M287="",DATE(9999,12,31),'📋 سجل الأصول'!M287))-'📋 سجل الأصول'!G287+1))-MIN(('📋 سجل الأصول'!H287-IF('📋 سجل الأصول'!I287="",0,'📋 سجل الأصول'!I287)),('📋 سجل الأصول'!H287-IF('📋 سجل الأصول'!I287="",0,'📋 سجل الأصول'!I287))*'📋 سجل الأصول'!J287/365*MAX(0,MIN(EOMONTH(DATE(2026,6,1),-1),IF('📋 سجل الأصول'!M287="",DATE(9999,12,31),'📋 سجل الأصول'!M287))-'📋 سجل الأصول'!G287+1))),0))</f>
        <v/>
      </c>
      <c r="M287" s="25" t="str">
        <f>IF('📋 سجل الأصول'!C287="","",IFERROR(MAX(0,MIN(('📋 سجل الأصول'!H287-IF('📋 سجل الأصول'!I287="",0,'📋 سجل الأصول'!I287)),('📋 سجل الأصول'!H287-IF('📋 سجل الأصول'!I287="",0,'📋 سجل الأصول'!I287))*'📋 سجل الأصول'!J287/365*MAX(0,MIN(EOMONTH(DATE(2026,7,1),0),IF('📋 سجل الأصول'!M287="",DATE(9999,12,31),'📋 سجل الأصول'!M287))-'📋 سجل الأصول'!G287+1))-MIN(('📋 سجل الأصول'!H287-IF('📋 سجل الأصول'!I287="",0,'📋 سجل الأصول'!I287)),('📋 سجل الأصول'!H287-IF('📋 سجل الأصول'!I287="",0,'📋 سجل الأصول'!I287))*'📋 سجل الأصول'!J287/365*MAX(0,MIN(EOMONTH(DATE(2026,7,1),-1),IF('📋 سجل الأصول'!M287="",DATE(9999,12,31),'📋 سجل الأصول'!M287))-'📋 سجل الأصول'!G287+1))),0))</f>
        <v/>
      </c>
      <c r="N287" s="25" t="str">
        <f>IF('📋 سجل الأصول'!C287="","",IFERROR(MAX(0,MIN(('📋 سجل الأصول'!H287-IF('📋 سجل الأصول'!I287="",0,'📋 سجل الأصول'!I287)),('📋 سجل الأصول'!H287-IF('📋 سجل الأصول'!I287="",0,'📋 سجل الأصول'!I287))*'📋 سجل الأصول'!J287/365*MAX(0,MIN(EOMONTH(DATE(2026,8,1),0),IF('📋 سجل الأصول'!M287="",DATE(9999,12,31),'📋 سجل الأصول'!M287))-'📋 سجل الأصول'!G287+1))-MIN(('📋 سجل الأصول'!H287-IF('📋 سجل الأصول'!I287="",0,'📋 سجل الأصول'!I287)),('📋 سجل الأصول'!H287-IF('📋 سجل الأصول'!I287="",0,'📋 سجل الأصول'!I287))*'📋 سجل الأصول'!J287/365*MAX(0,MIN(EOMONTH(DATE(2026,8,1),-1),IF('📋 سجل الأصول'!M287="",DATE(9999,12,31),'📋 سجل الأصول'!M287))-'📋 سجل الأصول'!G287+1))),0))</f>
        <v/>
      </c>
      <c r="O287" s="25" t="str">
        <f>IF('📋 سجل الأصول'!C287="","",IFERROR(MAX(0,MIN(('📋 سجل الأصول'!H287-IF('📋 سجل الأصول'!I287="",0,'📋 سجل الأصول'!I287)),('📋 سجل الأصول'!H287-IF('📋 سجل الأصول'!I287="",0,'📋 سجل الأصول'!I287))*'📋 سجل الأصول'!J287/365*MAX(0,MIN(EOMONTH(DATE(2026,9,1),0),IF('📋 سجل الأصول'!M287="",DATE(9999,12,31),'📋 سجل الأصول'!M287))-'📋 سجل الأصول'!G287+1))-MIN(('📋 سجل الأصول'!H287-IF('📋 سجل الأصول'!I287="",0,'📋 سجل الأصول'!I287)),('📋 سجل الأصول'!H287-IF('📋 سجل الأصول'!I287="",0,'📋 سجل الأصول'!I287))*'📋 سجل الأصول'!J287/365*MAX(0,MIN(EOMONTH(DATE(2026,9,1),-1),IF('📋 سجل الأصول'!M287="",DATE(9999,12,31),'📋 سجل الأصول'!M287))-'📋 سجل الأصول'!G287+1))),0))</f>
        <v/>
      </c>
      <c r="P287" s="25" t="str">
        <f>IF('📋 سجل الأصول'!C287="","",IFERROR(MAX(0,MIN(('📋 سجل الأصول'!H287-IF('📋 سجل الأصول'!I287="",0,'📋 سجل الأصول'!I287)),('📋 سجل الأصول'!H287-IF('📋 سجل الأصول'!I287="",0,'📋 سجل الأصول'!I287))*'📋 سجل الأصول'!J287/365*MAX(0,MIN(EOMONTH(DATE(2026,10,1),0),IF('📋 سجل الأصول'!M287="",DATE(9999,12,31),'📋 سجل الأصول'!M287))-'📋 سجل الأصول'!G287+1))-MIN(('📋 سجل الأصول'!H287-IF('📋 سجل الأصول'!I287="",0,'📋 سجل الأصول'!I287)),('📋 سجل الأصول'!H287-IF('📋 سجل الأصول'!I287="",0,'📋 سجل الأصول'!I287))*'📋 سجل الأصول'!J287/365*MAX(0,MIN(EOMONTH(DATE(2026,10,1),-1),IF('📋 سجل الأصول'!M287="",DATE(9999,12,31),'📋 سجل الأصول'!M287))-'📋 سجل الأصول'!G287+1))),0))</f>
        <v/>
      </c>
      <c r="Q287" s="25" t="str">
        <f>IF('📋 سجل الأصول'!C287="","",IFERROR(MAX(0,MIN(('📋 سجل الأصول'!H287-IF('📋 سجل الأصول'!I287="",0,'📋 سجل الأصول'!I287)),('📋 سجل الأصول'!H287-IF('📋 سجل الأصول'!I287="",0,'📋 سجل الأصول'!I287))*'📋 سجل الأصول'!J287/365*MAX(0,MIN(EOMONTH(DATE(2026,11,1),0),IF('📋 سجل الأصول'!M287="",DATE(9999,12,31),'📋 سجل الأصول'!M287))-'📋 سجل الأصول'!G287+1))-MIN(('📋 سجل الأصول'!H287-IF('📋 سجل الأصول'!I287="",0,'📋 سجل الأصول'!I287)),('📋 سجل الأصول'!H287-IF('📋 سجل الأصول'!I287="",0,'📋 سجل الأصول'!I287))*'📋 سجل الأصول'!J287/365*MAX(0,MIN(EOMONTH(DATE(2026,11,1),-1),IF('📋 سجل الأصول'!M287="",DATE(9999,12,31),'📋 سجل الأصول'!M287))-'📋 سجل الأصول'!G287+1))),0))</f>
        <v/>
      </c>
      <c r="R287" s="25" t="str">
        <f>IF('📋 سجل الأصول'!C287="","",IFERROR(MAX(0,MIN(('📋 سجل الأصول'!H287-IF('📋 سجل الأصول'!I287="",0,'📋 سجل الأصول'!I287)),('📋 سجل الأصول'!H287-IF('📋 سجل الأصول'!I287="",0,'📋 سجل الأصول'!I287))*'📋 سجل الأصول'!J287/365*MAX(0,MIN(EOMONTH(DATE(2026,12,1),0),IF('📋 سجل الأصول'!M287="",DATE(9999,12,31),'📋 سجل الأصول'!M287))-'📋 سجل الأصول'!G287+1))-MIN(('📋 سجل الأصول'!H287-IF('📋 سجل الأصول'!I287="",0,'📋 سجل الأصول'!I287)),('📋 سجل الأصول'!H287-IF('📋 سجل الأصول'!I287="",0,'📋 سجل الأصول'!I287))*'📋 سجل الأصول'!J287/365*MAX(0,MIN(EOMONTH(DATE(2026,12,1),-1),IF('📋 سجل الأصول'!M287="",DATE(9999,12,31),'📋 سجل الأصول'!M287))-'📋 سجل الأصول'!G287+1))),0))</f>
        <v/>
      </c>
    </row>
    <row r="288" spans="1:18" ht="24.75" customHeight="1" x14ac:dyDescent="0.25">
      <c r="A288" s="26" t="str">
        <f>IF('📋 سجل الأصول'!C288="","",'📋 سجل الأصول'!A288)</f>
        <v/>
      </c>
      <c r="B288" s="26" t="str">
        <f>IF('📋 سجل الأصول'!C288="","",'📋 سجل الأصول'!B288)</f>
        <v/>
      </c>
      <c r="C288" s="38" t="str">
        <f>IF('📋 سجل الأصول'!C288="","",'📋 سجل الأصول'!C288)</f>
        <v/>
      </c>
      <c r="D288" s="26" t="str">
        <f>IF('📋 سجل الأصول'!C288="","",'📋 سجل الأصول'!E288)</f>
        <v/>
      </c>
      <c r="E288" s="39" t="str">
        <f>IF('📋 سجل الأصول'!C288="","",'📋 سجل الأصول'!G288)</f>
        <v/>
      </c>
      <c r="F288" s="33" t="str">
        <f>IF('📋 سجل الأصول'!C288="","",'📋 سجل الأصول'!H288)</f>
        <v/>
      </c>
      <c r="G288" s="33" t="str">
        <f>IF('📋 سجل الأصول'!C288="","",IFERROR(MAX(0,MIN(('📋 سجل الأصول'!H288-IF('📋 سجل الأصول'!I288="",0,'📋 سجل الأصول'!I288)),('📋 سجل الأصول'!H288-IF('📋 سجل الأصول'!I288="",0,'📋 سجل الأصول'!I288))*'📋 سجل الأصول'!J288/365*MAX(0,MIN(EOMONTH(DATE(2026,1,1),0),IF('📋 سجل الأصول'!M288="",DATE(9999,12,31),'📋 سجل الأصول'!M288))-'📋 سجل الأصول'!G288+1))-MIN(('📋 سجل الأصول'!H288-IF('📋 سجل الأصول'!I288="",0,'📋 سجل الأصول'!I288)),('📋 سجل الأصول'!H288-IF('📋 سجل الأصول'!I288="",0,'📋 سجل الأصول'!I288))*'📋 سجل الأصول'!J288/365*MAX(0,MIN(EOMONTH(DATE(2026,1,1),-1),IF('📋 سجل الأصول'!M288="",DATE(9999,12,31),'📋 سجل الأصول'!M288))-'📋 سجل الأصول'!G288+1))),0))</f>
        <v/>
      </c>
      <c r="H288" s="33" t="str">
        <f>IF('📋 سجل الأصول'!C288="","",IFERROR(MAX(0,MIN(('📋 سجل الأصول'!H288-IF('📋 سجل الأصول'!I288="",0,'📋 سجل الأصول'!I288)),('📋 سجل الأصول'!H288-IF('📋 سجل الأصول'!I288="",0,'📋 سجل الأصول'!I288))*'📋 سجل الأصول'!J288/365*MAX(0,MIN(EOMONTH(DATE(2026,2,1),0),IF('📋 سجل الأصول'!M288="",DATE(9999,12,31),'📋 سجل الأصول'!M288))-'📋 سجل الأصول'!G288+1))-MIN(('📋 سجل الأصول'!H288-IF('📋 سجل الأصول'!I288="",0,'📋 سجل الأصول'!I288)),('📋 سجل الأصول'!H288-IF('📋 سجل الأصول'!I288="",0,'📋 سجل الأصول'!I288))*'📋 سجل الأصول'!J288/365*MAX(0,MIN(EOMONTH(DATE(2026,2,1),-1),IF('📋 سجل الأصول'!M288="",DATE(9999,12,31),'📋 سجل الأصول'!M288))-'📋 سجل الأصول'!G288+1))),0))</f>
        <v/>
      </c>
      <c r="I288" s="33" t="str">
        <f>IF('📋 سجل الأصول'!C288="","",IFERROR(MAX(0,MIN(('📋 سجل الأصول'!H288-IF('📋 سجل الأصول'!I288="",0,'📋 سجل الأصول'!I288)),('📋 سجل الأصول'!H288-IF('📋 سجل الأصول'!I288="",0,'📋 سجل الأصول'!I288))*'📋 سجل الأصول'!J288/365*MAX(0,MIN(EOMONTH(DATE(2026,3,1),0),IF('📋 سجل الأصول'!M288="",DATE(9999,12,31),'📋 سجل الأصول'!M288))-'📋 سجل الأصول'!G288+1))-MIN(('📋 سجل الأصول'!H288-IF('📋 سجل الأصول'!I288="",0,'📋 سجل الأصول'!I288)),('📋 سجل الأصول'!H288-IF('📋 سجل الأصول'!I288="",0,'📋 سجل الأصول'!I288))*'📋 سجل الأصول'!J288/365*MAX(0,MIN(EOMONTH(DATE(2026,3,1),-1),IF('📋 سجل الأصول'!M288="",DATE(9999,12,31),'📋 سجل الأصول'!M288))-'📋 سجل الأصول'!G288+1))),0))</f>
        <v/>
      </c>
      <c r="J288" s="33" t="str">
        <f>IF('📋 سجل الأصول'!C288="","",IFERROR(MAX(0,MIN(('📋 سجل الأصول'!H288-IF('📋 سجل الأصول'!I288="",0,'📋 سجل الأصول'!I288)),('📋 سجل الأصول'!H288-IF('📋 سجل الأصول'!I288="",0,'📋 سجل الأصول'!I288))*'📋 سجل الأصول'!J288/365*MAX(0,MIN(EOMONTH(DATE(2026,4,1),0),IF('📋 سجل الأصول'!M288="",DATE(9999,12,31),'📋 سجل الأصول'!M288))-'📋 سجل الأصول'!G288+1))-MIN(('📋 سجل الأصول'!H288-IF('📋 سجل الأصول'!I288="",0,'📋 سجل الأصول'!I288)),('📋 سجل الأصول'!H288-IF('📋 سجل الأصول'!I288="",0,'📋 سجل الأصول'!I288))*'📋 سجل الأصول'!J288/365*MAX(0,MIN(EOMONTH(DATE(2026,4,1),-1),IF('📋 سجل الأصول'!M288="",DATE(9999,12,31),'📋 سجل الأصول'!M288))-'📋 سجل الأصول'!G288+1))),0))</f>
        <v/>
      </c>
      <c r="K288" s="33" t="str">
        <f>IF('📋 سجل الأصول'!C288="","",IFERROR(MAX(0,MIN(('📋 سجل الأصول'!H288-IF('📋 سجل الأصول'!I288="",0,'📋 سجل الأصول'!I288)),('📋 سجل الأصول'!H288-IF('📋 سجل الأصول'!I288="",0,'📋 سجل الأصول'!I288))*'📋 سجل الأصول'!J288/365*MAX(0,MIN(EOMONTH(DATE(2026,5,1),0),IF('📋 سجل الأصول'!M288="",DATE(9999,12,31),'📋 سجل الأصول'!M288))-'📋 سجل الأصول'!G288+1))-MIN(('📋 سجل الأصول'!H288-IF('📋 سجل الأصول'!I288="",0,'📋 سجل الأصول'!I288)),('📋 سجل الأصول'!H288-IF('📋 سجل الأصول'!I288="",0,'📋 سجل الأصول'!I288))*'📋 سجل الأصول'!J288/365*MAX(0,MIN(EOMONTH(DATE(2026,5,1),-1),IF('📋 سجل الأصول'!M288="",DATE(9999,12,31),'📋 سجل الأصول'!M288))-'📋 سجل الأصول'!G288+1))),0))</f>
        <v/>
      </c>
      <c r="L288" s="33" t="str">
        <f>IF('📋 سجل الأصول'!C288="","",IFERROR(MAX(0,MIN(('📋 سجل الأصول'!H288-IF('📋 سجل الأصول'!I288="",0,'📋 سجل الأصول'!I288)),('📋 سجل الأصول'!H288-IF('📋 سجل الأصول'!I288="",0,'📋 سجل الأصول'!I288))*'📋 سجل الأصول'!J288/365*MAX(0,MIN(EOMONTH(DATE(2026,6,1),0),IF('📋 سجل الأصول'!M288="",DATE(9999,12,31),'📋 سجل الأصول'!M288))-'📋 سجل الأصول'!G288+1))-MIN(('📋 سجل الأصول'!H288-IF('📋 سجل الأصول'!I288="",0,'📋 سجل الأصول'!I288)),('📋 سجل الأصول'!H288-IF('📋 سجل الأصول'!I288="",0,'📋 سجل الأصول'!I288))*'📋 سجل الأصول'!J288/365*MAX(0,MIN(EOMONTH(DATE(2026,6,1),-1),IF('📋 سجل الأصول'!M288="",DATE(9999,12,31),'📋 سجل الأصول'!M288))-'📋 سجل الأصول'!G288+1))),0))</f>
        <v/>
      </c>
      <c r="M288" s="33" t="str">
        <f>IF('📋 سجل الأصول'!C288="","",IFERROR(MAX(0,MIN(('📋 سجل الأصول'!H288-IF('📋 سجل الأصول'!I288="",0,'📋 سجل الأصول'!I288)),('📋 سجل الأصول'!H288-IF('📋 سجل الأصول'!I288="",0,'📋 سجل الأصول'!I288))*'📋 سجل الأصول'!J288/365*MAX(0,MIN(EOMONTH(DATE(2026,7,1),0),IF('📋 سجل الأصول'!M288="",DATE(9999,12,31),'📋 سجل الأصول'!M288))-'📋 سجل الأصول'!G288+1))-MIN(('📋 سجل الأصول'!H288-IF('📋 سجل الأصول'!I288="",0,'📋 سجل الأصول'!I288)),('📋 سجل الأصول'!H288-IF('📋 سجل الأصول'!I288="",0,'📋 سجل الأصول'!I288))*'📋 سجل الأصول'!J288/365*MAX(0,MIN(EOMONTH(DATE(2026,7,1),-1),IF('📋 سجل الأصول'!M288="",DATE(9999,12,31),'📋 سجل الأصول'!M288))-'📋 سجل الأصول'!G288+1))),0))</f>
        <v/>
      </c>
      <c r="N288" s="33" t="str">
        <f>IF('📋 سجل الأصول'!C288="","",IFERROR(MAX(0,MIN(('📋 سجل الأصول'!H288-IF('📋 سجل الأصول'!I288="",0,'📋 سجل الأصول'!I288)),('📋 سجل الأصول'!H288-IF('📋 سجل الأصول'!I288="",0,'📋 سجل الأصول'!I288))*'📋 سجل الأصول'!J288/365*MAX(0,MIN(EOMONTH(DATE(2026,8,1),0),IF('📋 سجل الأصول'!M288="",DATE(9999,12,31),'📋 سجل الأصول'!M288))-'📋 سجل الأصول'!G288+1))-MIN(('📋 سجل الأصول'!H288-IF('📋 سجل الأصول'!I288="",0,'📋 سجل الأصول'!I288)),('📋 سجل الأصول'!H288-IF('📋 سجل الأصول'!I288="",0,'📋 سجل الأصول'!I288))*'📋 سجل الأصول'!J288/365*MAX(0,MIN(EOMONTH(DATE(2026,8,1),-1),IF('📋 سجل الأصول'!M288="",DATE(9999,12,31),'📋 سجل الأصول'!M288))-'📋 سجل الأصول'!G288+1))),0))</f>
        <v/>
      </c>
      <c r="O288" s="33" t="str">
        <f>IF('📋 سجل الأصول'!C288="","",IFERROR(MAX(0,MIN(('📋 سجل الأصول'!H288-IF('📋 سجل الأصول'!I288="",0,'📋 سجل الأصول'!I288)),('📋 سجل الأصول'!H288-IF('📋 سجل الأصول'!I288="",0,'📋 سجل الأصول'!I288))*'📋 سجل الأصول'!J288/365*MAX(0,MIN(EOMONTH(DATE(2026,9,1),0),IF('📋 سجل الأصول'!M288="",DATE(9999,12,31),'📋 سجل الأصول'!M288))-'📋 سجل الأصول'!G288+1))-MIN(('📋 سجل الأصول'!H288-IF('📋 سجل الأصول'!I288="",0,'📋 سجل الأصول'!I288)),('📋 سجل الأصول'!H288-IF('📋 سجل الأصول'!I288="",0,'📋 سجل الأصول'!I288))*'📋 سجل الأصول'!J288/365*MAX(0,MIN(EOMONTH(DATE(2026,9,1),-1),IF('📋 سجل الأصول'!M288="",DATE(9999,12,31),'📋 سجل الأصول'!M288))-'📋 سجل الأصول'!G288+1))),0))</f>
        <v/>
      </c>
      <c r="P288" s="33" t="str">
        <f>IF('📋 سجل الأصول'!C288="","",IFERROR(MAX(0,MIN(('📋 سجل الأصول'!H288-IF('📋 سجل الأصول'!I288="",0,'📋 سجل الأصول'!I288)),('📋 سجل الأصول'!H288-IF('📋 سجل الأصول'!I288="",0,'📋 سجل الأصول'!I288))*'📋 سجل الأصول'!J288/365*MAX(0,MIN(EOMONTH(DATE(2026,10,1),0),IF('📋 سجل الأصول'!M288="",DATE(9999,12,31),'📋 سجل الأصول'!M288))-'📋 سجل الأصول'!G288+1))-MIN(('📋 سجل الأصول'!H288-IF('📋 سجل الأصول'!I288="",0,'📋 سجل الأصول'!I288)),('📋 سجل الأصول'!H288-IF('📋 سجل الأصول'!I288="",0,'📋 سجل الأصول'!I288))*'📋 سجل الأصول'!J288/365*MAX(0,MIN(EOMONTH(DATE(2026,10,1),-1),IF('📋 سجل الأصول'!M288="",DATE(9999,12,31),'📋 سجل الأصول'!M288))-'📋 سجل الأصول'!G288+1))),0))</f>
        <v/>
      </c>
      <c r="Q288" s="33" t="str">
        <f>IF('📋 سجل الأصول'!C288="","",IFERROR(MAX(0,MIN(('📋 سجل الأصول'!H288-IF('📋 سجل الأصول'!I288="",0,'📋 سجل الأصول'!I288)),('📋 سجل الأصول'!H288-IF('📋 سجل الأصول'!I288="",0,'📋 سجل الأصول'!I288))*'📋 سجل الأصول'!J288/365*MAX(0,MIN(EOMONTH(DATE(2026,11,1),0),IF('📋 سجل الأصول'!M288="",DATE(9999,12,31),'📋 سجل الأصول'!M288))-'📋 سجل الأصول'!G288+1))-MIN(('📋 سجل الأصول'!H288-IF('📋 سجل الأصول'!I288="",0,'📋 سجل الأصول'!I288)),('📋 سجل الأصول'!H288-IF('📋 سجل الأصول'!I288="",0,'📋 سجل الأصول'!I288))*'📋 سجل الأصول'!J288/365*MAX(0,MIN(EOMONTH(DATE(2026,11,1),-1),IF('📋 سجل الأصول'!M288="",DATE(9999,12,31),'📋 سجل الأصول'!M288))-'📋 سجل الأصول'!G288+1))),0))</f>
        <v/>
      </c>
      <c r="R288" s="33" t="str">
        <f>IF('📋 سجل الأصول'!C288="","",IFERROR(MAX(0,MIN(('📋 سجل الأصول'!H288-IF('📋 سجل الأصول'!I288="",0,'📋 سجل الأصول'!I288)),('📋 سجل الأصول'!H288-IF('📋 سجل الأصول'!I288="",0,'📋 سجل الأصول'!I288))*'📋 سجل الأصول'!J288/365*MAX(0,MIN(EOMONTH(DATE(2026,12,1),0),IF('📋 سجل الأصول'!M288="",DATE(9999,12,31),'📋 سجل الأصول'!M288))-'📋 سجل الأصول'!G288+1))-MIN(('📋 سجل الأصول'!H288-IF('📋 سجل الأصول'!I288="",0,'📋 سجل الأصول'!I288)),('📋 سجل الأصول'!H288-IF('📋 سجل الأصول'!I288="",0,'📋 سجل الأصول'!I288))*'📋 سجل الأصول'!J288/365*MAX(0,MIN(EOMONTH(DATE(2026,12,1),-1),IF('📋 سجل الأصول'!M288="",DATE(9999,12,31),'📋 سجل الأصول'!M288))-'📋 سجل الأصول'!G288+1))),0))</f>
        <v/>
      </c>
    </row>
    <row r="289" spans="1:18" ht="24.75" customHeight="1" x14ac:dyDescent="0.25">
      <c r="A289" s="18" t="str">
        <f>IF('📋 سجل الأصول'!C289="","",'📋 سجل الأصول'!A289)</f>
        <v/>
      </c>
      <c r="B289" s="18" t="str">
        <f>IF('📋 سجل الأصول'!C289="","",'📋 سجل الأصول'!B289)</f>
        <v/>
      </c>
      <c r="C289" s="36" t="str">
        <f>IF('📋 سجل الأصول'!C289="","",'📋 سجل الأصول'!C289)</f>
        <v/>
      </c>
      <c r="D289" s="18" t="str">
        <f>IF('📋 سجل الأصول'!C289="","",'📋 سجل الأصول'!E289)</f>
        <v/>
      </c>
      <c r="E289" s="37" t="str">
        <f>IF('📋 سجل الأصول'!C289="","",'📋 سجل الأصول'!G289)</f>
        <v/>
      </c>
      <c r="F289" s="25" t="str">
        <f>IF('📋 سجل الأصول'!C289="","",'📋 سجل الأصول'!H289)</f>
        <v/>
      </c>
      <c r="G289" s="25" t="str">
        <f>IF('📋 سجل الأصول'!C289="","",IFERROR(MAX(0,MIN(('📋 سجل الأصول'!H289-IF('📋 سجل الأصول'!I289="",0,'📋 سجل الأصول'!I289)),('📋 سجل الأصول'!H289-IF('📋 سجل الأصول'!I289="",0,'📋 سجل الأصول'!I289))*'📋 سجل الأصول'!J289/365*MAX(0,MIN(EOMONTH(DATE(2026,1,1),0),IF('📋 سجل الأصول'!M289="",DATE(9999,12,31),'📋 سجل الأصول'!M289))-'📋 سجل الأصول'!G289+1))-MIN(('📋 سجل الأصول'!H289-IF('📋 سجل الأصول'!I289="",0,'📋 سجل الأصول'!I289)),('📋 سجل الأصول'!H289-IF('📋 سجل الأصول'!I289="",0,'📋 سجل الأصول'!I289))*'📋 سجل الأصول'!J289/365*MAX(0,MIN(EOMONTH(DATE(2026,1,1),-1),IF('📋 سجل الأصول'!M289="",DATE(9999,12,31),'📋 سجل الأصول'!M289))-'📋 سجل الأصول'!G289+1))),0))</f>
        <v/>
      </c>
      <c r="H289" s="25" t="str">
        <f>IF('📋 سجل الأصول'!C289="","",IFERROR(MAX(0,MIN(('📋 سجل الأصول'!H289-IF('📋 سجل الأصول'!I289="",0,'📋 سجل الأصول'!I289)),('📋 سجل الأصول'!H289-IF('📋 سجل الأصول'!I289="",0,'📋 سجل الأصول'!I289))*'📋 سجل الأصول'!J289/365*MAX(0,MIN(EOMONTH(DATE(2026,2,1),0),IF('📋 سجل الأصول'!M289="",DATE(9999,12,31),'📋 سجل الأصول'!M289))-'📋 سجل الأصول'!G289+1))-MIN(('📋 سجل الأصول'!H289-IF('📋 سجل الأصول'!I289="",0,'📋 سجل الأصول'!I289)),('📋 سجل الأصول'!H289-IF('📋 سجل الأصول'!I289="",0,'📋 سجل الأصول'!I289))*'📋 سجل الأصول'!J289/365*MAX(0,MIN(EOMONTH(DATE(2026,2,1),-1),IF('📋 سجل الأصول'!M289="",DATE(9999,12,31),'📋 سجل الأصول'!M289))-'📋 سجل الأصول'!G289+1))),0))</f>
        <v/>
      </c>
      <c r="I289" s="25" t="str">
        <f>IF('📋 سجل الأصول'!C289="","",IFERROR(MAX(0,MIN(('📋 سجل الأصول'!H289-IF('📋 سجل الأصول'!I289="",0,'📋 سجل الأصول'!I289)),('📋 سجل الأصول'!H289-IF('📋 سجل الأصول'!I289="",0,'📋 سجل الأصول'!I289))*'📋 سجل الأصول'!J289/365*MAX(0,MIN(EOMONTH(DATE(2026,3,1),0),IF('📋 سجل الأصول'!M289="",DATE(9999,12,31),'📋 سجل الأصول'!M289))-'📋 سجل الأصول'!G289+1))-MIN(('📋 سجل الأصول'!H289-IF('📋 سجل الأصول'!I289="",0,'📋 سجل الأصول'!I289)),('📋 سجل الأصول'!H289-IF('📋 سجل الأصول'!I289="",0,'📋 سجل الأصول'!I289))*'📋 سجل الأصول'!J289/365*MAX(0,MIN(EOMONTH(DATE(2026,3,1),-1),IF('📋 سجل الأصول'!M289="",DATE(9999,12,31),'📋 سجل الأصول'!M289))-'📋 سجل الأصول'!G289+1))),0))</f>
        <v/>
      </c>
      <c r="J289" s="25" t="str">
        <f>IF('📋 سجل الأصول'!C289="","",IFERROR(MAX(0,MIN(('📋 سجل الأصول'!H289-IF('📋 سجل الأصول'!I289="",0,'📋 سجل الأصول'!I289)),('📋 سجل الأصول'!H289-IF('📋 سجل الأصول'!I289="",0,'📋 سجل الأصول'!I289))*'📋 سجل الأصول'!J289/365*MAX(0,MIN(EOMONTH(DATE(2026,4,1),0),IF('📋 سجل الأصول'!M289="",DATE(9999,12,31),'📋 سجل الأصول'!M289))-'📋 سجل الأصول'!G289+1))-MIN(('📋 سجل الأصول'!H289-IF('📋 سجل الأصول'!I289="",0,'📋 سجل الأصول'!I289)),('📋 سجل الأصول'!H289-IF('📋 سجل الأصول'!I289="",0,'📋 سجل الأصول'!I289))*'📋 سجل الأصول'!J289/365*MAX(0,MIN(EOMONTH(DATE(2026,4,1),-1),IF('📋 سجل الأصول'!M289="",DATE(9999,12,31),'📋 سجل الأصول'!M289))-'📋 سجل الأصول'!G289+1))),0))</f>
        <v/>
      </c>
      <c r="K289" s="25" t="str">
        <f>IF('📋 سجل الأصول'!C289="","",IFERROR(MAX(0,MIN(('📋 سجل الأصول'!H289-IF('📋 سجل الأصول'!I289="",0,'📋 سجل الأصول'!I289)),('📋 سجل الأصول'!H289-IF('📋 سجل الأصول'!I289="",0,'📋 سجل الأصول'!I289))*'📋 سجل الأصول'!J289/365*MAX(0,MIN(EOMONTH(DATE(2026,5,1),0),IF('📋 سجل الأصول'!M289="",DATE(9999,12,31),'📋 سجل الأصول'!M289))-'📋 سجل الأصول'!G289+1))-MIN(('📋 سجل الأصول'!H289-IF('📋 سجل الأصول'!I289="",0,'📋 سجل الأصول'!I289)),('📋 سجل الأصول'!H289-IF('📋 سجل الأصول'!I289="",0,'📋 سجل الأصول'!I289))*'📋 سجل الأصول'!J289/365*MAX(0,MIN(EOMONTH(DATE(2026,5,1),-1),IF('📋 سجل الأصول'!M289="",DATE(9999,12,31),'📋 سجل الأصول'!M289))-'📋 سجل الأصول'!G289+1))),0))</f>
        <v/>
      </c>
      <c r="L289" s="25" t="str">
        <f>IF('📋 سجل الأصول'!C289="","",IFERROR(MAX(0,MIN(('📋 سجل الأصول'!H289-IF('📋 سجل الأصول'!I289="",0,'📋 سجل الأصول'!I289)),('📋 سجل الأصول'!H289-IF('📋 سجل الأصول'!I289="",0,'📋 سجل الأصول'!I289))*'📋 سجل الأصول'!J289/365*MAX(0,MIN(EOMONTH(DATE(2026,6,1),0),IF('📋 سجل الأصول'!M289="",DATE(9999,12,31),'📋 سجل الأصول'!M289))-'📋 سجل الأصول'!G289+1))-MIN(('📋 سجل الأصول'!H289-IF('📋 سجل الأصول'!I289="",0,'📋 سجل الأصول'!I289)),('📋 سجل الأصول'!H289-IF('📋 سجل الأصول'!I289="",0,'📋 سجل الأصول'!I289))*'📋 سجل الأصول'!J289/365*MAX(0,MIN(EOMONTH(DATE(2026,6,1),-1),IF('📋 سجل الأصول'!M289="",DATE(9999,12,31),'📋 سجل الأصول'!M289))-'📋 سجل الأصول'!G289+1))),0))</f>
        <v/>
      </c>
      <c r="M289" s="25" t="str">
        <f>IF('📋 سجل الأصول'!C289="","",IFERROR(MAX(0,MIN(('📋 سجل الأصول'!H289-IF('📋 سجل الأصول'!I289="",0,'📋 سجل الأصول'!I289)),('📋 سجل الأصول'!H289-IF('📋 سجل الأصول'!I289="",0,'📋 سجل الأصول'!I289))*'📋 سجل الأصول'!J289/365*MAX(0,MIN(EOMONTH(DATE(2026,7,1),0),IF('📋 سجل الأصول'!M289="",DATE(9999,12,31),'📋 سجل الأصول'!M289))-'📋 سجل الأصول'!G289+1))-MIN(('📋 سجل الأصول'!H289-IF('📋 سجل الأصول'!I289="",0,'📋 سجل الأصول'!I289)),('📋 سجل الأصول'!H289-IF('📋 سجل الأصول'!I289="",0,'📋 سجل الأصول'!I289))*'📋 سجل الأصول'!J289/365*MAX(0,MIN(EOMONTH(DATE(2026,7,1),-1),IF('📋 سجل الأصول'!M289="",DATE(9999,12,31),'📋 سجل الأصول'!M289))-'📋 سجل الأصول'!G289+1))),0))</f>
        <v/>
      </c>
      <c r="N289" s="25" t="str">
        <f>IF('📋 سجل الأصول'!C289="","",IFERROR(MAX(0,MIN(('📋 سجل الأصول'!H289-IF('📋 سجل الأصول'!I289="",0,'📋 سجل الأصول'!I289)),('📋 سجل الأصول'!H289-IF('📋 سجل الأصول'!I289="",0,'📋 سجل الأصول'!I289))*'📋 سجل الأصول'!J289/365*MAX(0,MIN(EOMONTH(DATE(2026,8,1),0),IF('📋 سجل الأصول'!M289="",DATE(9999,12,31),'📋 سجل الأصول'!M289))-'📋 سجل الأصول'!G289+1))-MIN(('📋 سجل الأصول'!H289-IF('📋 سجل الأصول'!I289="",0,'📋 سجل الأصول'!I289)),('📋 سجل الأصول'!H289-IF('📋 سجل الأصول'!I289="",0,'📋 سجل الأصول'!I289))*'📋 سجل الأصول'!J289/365*MAX(0,MIN(EOMONTH(DATE(2026,8,1),-1),IF('📋 سجل الأصول'!M289="",DATE(9999,12,31),'📋 سجل الأصول'!M289))-'📋 سجل الأصول'!G289+1))),0))</f>
        <v/>
      </c>
      <c r="O289" s="25" t="str">
        <f>IF('📋 سجل الأصول'!C289="","",IFERROR(MAX(0,MIN(('📋 سجل الأصول'!H289-IF('📋 سجل الأصول'!I289="",0,'📋 سجل الأصول'!I289)),('📋 سجل الأصول'!H289-IF('📋 سجل الأصول'!I289="",0,'📋 سجل الأصول'!I289))*'📋 سجل الأصول'!J289/365*MAX(0,MIN(EOMONTH(DATE(2026,9,1),0),IF('📋 سجل الأصول'!M289="",DATE(9999,12,31),'📋 سجل الأصول'!M289))-'📋 سجل الأصول'!G289+1))-MIN(('📋 سجل الأصول'!H289-IF('📋 سجل الأصول'!I289="",0,'📋 سجل الأصول'!I289)),('📋 سجل الأصول'!H289-IF('📋 سجل الأصول'!I289="",0,'📋 سجل الأصول'!I289))*'📋 سجل الأصول'!J289/365*MAX(0,MIN(EOMONTH(DATE(2026,9,1),-1),IF('📋 سجل الأصول'!M289="",DATE(9999,12,31),'📋 سجل الأصول'!M289))-'📋 سجل الأصول'!G289+1))),0))</f>
        <v/>
      </c>
      <c r="P289" s="25" t="str">
        <f>IF('📋 سجل الأصول'!C289="","",IFERROR(MAX(0,MIN(('📋 سجل الأصول'!H289-IF('📋 سجل الأصول'!I289="",0,'📋 سجل الأصول'!I289)),('📋 سجل الأصول'!H289-IF('📋 سجل الأصول'!I289="",0,'📋 سجل الأصول'!I289))*'📋 سجل الأصول'!J289/365*MAX(0,MIN(EOMONTH(DATE(2026,10,1),0),IF('📋 سجل الأصول'!M289="",DATE(9999,12,31),'📋 سجل الأصول'!M289))-'📋 سجل الأصول'!G289+1))-MIN(('📋 سجل الأصول'!H289-IF('📋 سجل الأصول'!I289="",0,'📋 سجل الأصول'!I289)),('📋 سجل الأصول'!H289-IF('📋 سجل الأصول'!I289="",0,'📋 سجل الأصول'!I289))*'📋 سجل الأصول'!J289/365*MAX(0,MIN(EOMONTH(DATE(2026,10,1),-1),IF('📋 سجل الأصول'!M289="",DATE(9999,12,31),'📋 سجل الأصول'!M289))-'📋 سجل الأصول'!G289+1))),0))</f>
        <v/>
      </c>
      <c r="Q289" s="25" t="str">
        <f>IF('📋 سجل الأصول'!C289="","",IFERROR(MAX(0,MIN(('📋 سجل الأصول'!H289-IF('📋 سجل الأصول'!I289="",0,'📋 سجل الأصول'!I289)),('📋 سجل الأصول'!H289-IF('📋 سجل الأصول'!I289="",0,'📋 سجل الأصول'!I289))*'📋 سجل الأصول'!J289/365*MAX(0,MIN(EOMONTH(DATE(2026,11,1),0),IF('📋 سجل الأصول'!M289="",DATE(9999,12,31),'📋 سجل الأصول'!M289))-'📋 سجل الأصول'!G289+1))-MIN(('📋 سجل الأصول'!H289-IF('📋 سجل الأصول'!I289="",0,'📋 سجل الأصول'!I289)),('📋 سجل الأصول'!H289-IF('📋 سجل الأصول'!I289="",0,'📋 سجل الأصول'!I289))*'📋 سجل الأصول'!J289/365*MAX(0,MIN(EOMONTH(DATE(2026,11,1),-1),IF('📋 سجل الأصول'!M289="",DATE(9999,12,31),'📋 سجل الأصول'!M289))-'📋 سجل الأصول'!G289+1))),0))</f>
        <v/>
      </c>
      <c r="R289" s="25" t="str">
        <f>IF('📋 سجل الأصول'!C289="","",IFERROR(MAX(0,MIN(('📋 سجل الأصول'!H289-IF('📋 سجل الأصول'!I289="",0,'📋 سجل الأصول'!I289)),('📋 سجل الأصول'!H289-IF('📋 سجل الأصول'!I289="",0,'📋 سجل الأصول'!I289))*'📋 سجل الأصول'!J289/365*MAX(0,MIN(EOMONTH(DATE(2026,12,1),0),IF('📋 سجل الأصول'!M289="",DATE(9999,12,31),'📋 سجل الأصول'!M289))-'📋 سجل الأصول'!G289+1))-MIN(('📋 سجل الأصول'!H289-IF('📋 سجل الأصول'!I289="",0,'📋 سجل الأصول'!I289)),('📋 سجل الأصول'!H289-IF('📋 سجل الأصول'!I289="",0,'📋 سجل الأصول'!I289))*'📋 سجل الأصول'!J289/365*MAX(0,MIN(EOMONTH(DATE(2026,12,1),-1),IF('📋 سجل الأصول'!M289="",DATE(9999,12,31),'📋 سجل الأصول'!M289))-'📋 سجل الأصول'!G289+1))),0))</f>
        <v/>
      </c>
    </row>
    <row r="290" spans="1:18" ht="24.75" customHeight="1" x14ac:dyDescent="0.25">
      <c r="A290" s="26" t="str">
        <f>IF('📋 سجل الأصول'!C290="","",'📋 سجل الأصول'!A290)</f>
        <v/>
      </c>
      <c r="B290" s="26" t="str">
        <f>IF('📋 سجل الأصول'!C290="","",'📋 سجل الأصول'!B290)</f>
        <v/>
      </c>
      <c r="C290" s="38" t="str">
        <f>IF('📋 سجل الأصول'!C290="","",'📋 سجل الأصول'!C290)</f>
        <v/>
      </c>
      <c r="D290" s="26" t="str">
        <f>IF('📋 سجل الأصول'!C290="","",'📋 سجل الأصول'!E290)</f>
        <v/>
      </c>
      <c r="E290" s="39" t="str">
        <f>IF('📋 سجل الأصول'!C290="","",'📋 سجل الأصول'!G290)</f>
        <v/>
      </c>
      <c r="F290" s="33" t="str">
        <f>IF('📋 سجل الأصول'!C290="","",'📋 سجل الأصول'!H290)</f>
        <v/>
      </c>
      <c r="G290" s="33" t="str">
        <f>IF('📋 سجل الأصول'!C290="","",IFERROR(MAX(0,MIN(('📋 سجل الأصول'!H290-IF('📋 سجل الأصول'!I290="",0,'📋 سجل الأصول'!I290)),('📋 سجل الأصول'!H290-IF('📋 سجل الأصول'!I290="",0,'📋 سجل الأصول'!I290))*'📋 سجل الأصول'!J290/365*MAX(0,MIN(EOMONTH(DATE(2026,1,1),0),IF('📋 سجل الأصول'!M290="",DATE(9999,12,31),'📋 سجل الأصول'!M290))-'📋 سجل الأصول'!G290+1))-MIN(('📋 سجل الأصول'!H290-IF('📋 سجل الأصول'!I290="",0,'📋 سجل الأصول'!I290)),('📋 سجل الأصول'!H290-IF('📋 سجل الأصول'!I290="",0,'📋 سجل الأصول'!I290))*'📋 سجل الأصول'!J290/365*MAX(0,MIN(EOMONTH(DATE(2026,1,1),-1),IF('📋 سجل الأصول'!M290="",DATE(9999,12,31),'📋 سجل الأصول'!M290))-'📋 سجل الأصول'!G290+1))),0))</f>
        <v/>
      </c>
      <c r="H290" s="33" t="str">
        <f>IF('📋 سجل الأصول'!C290="","",IFERROR(MAX(0,MIN(('📋 سجل الأصول'!H290-IF('📋 سجل الأصول'!I290="",0,'📋 سجل الأصول'!I290)),('📋 سجل الأصول'!H290-IF('📋 سجل الأصول'!I290="",0,'📋 سجل الأصول'!I290))*'📋 سجل الأصول'!J290/365*MAX(0,MIN(EOMONTH(DATE(2026,2,1),0),IF('📋 سجل الأصول'!M290="",DATE(9999,12,31),'📋 سجل الأصول'!M290))-'📋 سجل الأصول'!G290+1))-MIN(('📋 سجل الأصول'!H290-IF('📋 سجل الأصول'!I290="",0,'📋 سجل الأصول'!I290)),('📋 سجل الأصول'!H290-IF('📋 سجل الأصول'!I290="",0,'📋 سجل الأصول'!I290))*'📋 سجل الأصول'!J290/365*MAX(0,MIN(EOMONTH(DATE(2026,2,1),-1),IF('📋 سجل الأصول'!M290="",DATE(9999,12,31),'📋 سجل الأصول'!M290))-'📋 سجل الأصول'!G290+1))),0))</f>
        <v/>
      </c>
      <c r="I290" s="33" t="str">
        <f>IF('📋 سجل الأصول'!C290="","",IFERROR(MAX(0,MIN(('📋 سجل الأصول'!H290-IF('📋 سجل الأصول'!I290="",0,'📋 سجل الأصول'!I290)),('📋 سجل الأصول'!H290-IF('📋 سجل الأصول'!I290="",0,'📋 سجل الأصول'!I290))*'📋 سجل الأصول'!J290/365*MAX(0,MIN(EOMONTH(DATE(2026,3,1),0),IF('📋 سجل الأصول'!M290="",DATE(9999,12,31),'📋 سجل الأصول'!M290))-'📋 سجل الأصول'!G290+1))-MIN(('📋 سجل الأصول'!H290-IF('📋 سجل الأصول'!I290="",0,'📋 سجل الأصول'!I290)),('📋 سجل الأصول'!H290-IF('📋 سجل الأصول'!I290="",0,'📋 سجل الأصول'!I290))*'📋 سجل الأصول'!J290/365*MAX(0,MIN(EOMONTH(DATE(2026,3,1),-1),IF('📋 سجل الأصول'!M290="",DATE(9999,12,31),'📋 سجل الأصول'!M290))-'📋 سجل الأصول'!G290+1))),0))</f>
        <v/>
      </c>
      <c r="J290" s="33" t="str">
        <f>IF('📋 سجل الأصول'!C290="","",IFERROR(MAX(0,MIN(('📋 سجل الأصول'!H290-IF('📋 سجل الأصول'!I290="",0,'📋 سجل الأصول'!I290)),('📋 سجل الأصول'!H290-IF('📋 سجل الأصول'!I290="",0,'📋 سجل الأصول'!I290))*'📋 سجل الأصول'!J290/365*MAX(0,MIN(EOMONTH(DATE(2026,4,1),0),IF('📋 سجل الأصول'!M290="",DATE(9999,12,31),'📋 سجل الأصول'!M290))-'📋 سجل الأصول'!G290+1))-MIN(('📋 سجل الأصول'!H290-IF('📋 سجل الأصول'!I290="",0,'📋 سجل الأصول'!I290)),('📋 سجل الأصول'!H290-IF('📋 سجل الأصول'!I290="",0,'📋 سجل الأصول'!I290))*'📋 سجل الأصول'!J290/365*MAX(0,MIN(EOMONTH(DATE(2026,4,1),-1),IF('📋 سجل الأصول'!M290="",DATE(9999,12,31),'📋 سجل الأصول'!M290))-'📋 سجل الأصول'!G290+1))),0))</f>
        <v/>
      </c>
      <c r="K290" s="33" t="str">
        <f>IF('📋 سجل الأصول'!C290="","",IFERROR(MAX(0,MIN(('📋 سجل الأصول'!H290-IF('📋 سجل الأصول'!I290="",0,'📋 سجل الأصول'!I290)),('📋 سجل الأصول'!H290-IF('📋 سجل الأصول'!I290="",0,'📋 سجل الأصول'!I290))*'📋 سجل الأصول'!J290/365*MAX(0,MIN(EOMONTH(DATE(2026,5,1),0),IF('📋 سجل الأصول'!M290="",DATE(9999,12,31),'📋 سجل الأصول'!M290))-'📋 سجل الأصول'!G290+1))-MIN(('📋 سجل الأصول'!H290-IF('📋 سجل الأصول'!I290="",0,'📋 سجل الأصول'!I290)),('📋 سجل الأصول'!H290-IF('📋 سجل الأصول'!I290="",0,'📋 سجل الأصول'!I290))*'📋 سجل الأصول'!J290/365*MAX(0,MIN(EOMONTH(DATE(2026,5,1),-1),IF('📋 سجل الأصول'!M290="",DATE(9999,12,31),'📋 سجل الأصول'!M290))-'📋 سجل الأصول'!G290+1))),0))</f>
        <v/>
      </c>
      <c r="L290" s="33" t="str">
        <f>IF('📋 سجل الأصول'!C290="","",IFERROR(MAX(0,MIN(('📋 سجل الأصول'!H290-IF('📋 سجل الأصول'!I290="",0,'📋 سجل الأصول'!I290)),('📋 سجل الأصول'!H290-IF('📋 سجل الأصول'!I290="",0,'📋 سجل الأصول'!I290))*'📋 سجل الأصول'!J290/365*MAX(0,MIN(EOMONTH(DATE(2026,6,1),0),IF('📋 سجل الأصول'!M290="",DATE(9999,12,31),'📋 سجل الأصول'!M290))-'📋 سجل الأصول'!G290+1))-MIN(('📋 سجل الأصول'!H290-IF('📋 سجل الأصول'!I290="",0,'📋 سجل الأصول'!I290)),('📋 سجل الأصول'!H290-IF('📋 سجل الأصول'!I290="",0,'📋 سجل الأصول'!I290))*'📋 سجل الأصول'!J290/365*MAX(0,MIN(EOMONTH(DATE(2026,6,1),-1),IF('📋 سجل الأصول'!M290="",DATE(9999,12,31),'📋 سجل الأصول'!M290))-'📋 سجل الأصول'!G290+1))),0))</f>
        <v/>
      </c>
      <c r="M290" s="33" t="str">
        <f>IF('📋 سجل الأصول'!C290="","",IFERROR(MAX(0,MIN(('📋 سجل الأصول'!H290-IF('📋 سجل الأصول'!I290="",0,'📋 سجل الأصول'!I290)),('📋 سجل الأصول'!H290-IF('📋 سجل الأصول'!I290="",0,'📋 سجل الأصول'!I290))*'📋 سجل الأصول'!J290/365*MAX(0,MIN(EOMONTH(DATE(2026,7,1),0),IF('📋 سجل الأصول'!M290="",DATE(9999,12,31),'📋 سجل الأصول'!M290))-'📋 سجل الأصول'!G290+1))-MIN(('📋 سجل الأصول'!H290-IF('📋 سجل الأصول'!I290="",0,'📋 سجل الأصول'!I290)),('📋 سجل الأصول'!H290-IF('📋 سجل الأصول'!I290="",0,'📋 سجل الأصول'!I290))*'📋 سجل الأصول'!J290/365*MAX(0,MIN(EOMONTH(DATE(2026,7,1),-1),IF('📋 سجل الأصول'!M290="",DATE(9999,12,31),'📋 سجل الأصول'!M290))-'📋 سجل الأصول'!G290+1))),0))</f>
        <v/>
      </c>
      <c r="N290" s="33" t="str">
        <f>IF('📋 سجل الأصول'!C290="","",IFERROR(MAX(0,MIN(('📋 سجل الأصول'!H290-IF('📋 سجل الأصول'!I290="",0,'📋 سجل الأصول'!I290)),('📋 سجل الأصول'!H290-IF('📋 سجل الأصول'!I290="",0,'📋 سجل الأصول'!I290))*'📋 سجل الأصول'!J290/365*MAX(0,MIN(EOMONTH(DATE(2026,8,1),0),IF('📋 سجل الأصول'!M290="",DATE(9999,12,31),'📋 سجل الأصول'!M290))-'📋 سجل الأصول'!G290+1))-MIN(('📋 سجل الأصول'!H290-IF('📋 سجل الأصول'!I290="",0,'📋 سجل الأصول'!I290)),('📋 سجل الأصول'!H290-IF('📋 سجل الأصول'!I290="",0,'📋 سجل الأصول'!I290))*'📋 سجل الأصول'!J290/365*MAX(0,MIN(EOMONTH(DATE(2026,8,1),-1),IF('📋 سجل الأصول'!M290="",DATE(9999,12,31),'📋 سجل الأصول'!M290))-'📋 سجل الأصول'!G290+1))),0))</f>
        <v/>
      </c>
      <c r="O290" s="33" t="str">
        <f>IF('📋 سجل الأصول'!C290="","",IFERROR(MAX(0,MIN(('📋 سجل الأصول'!H290-IF('📋 سجل الأصول'!I290="",0,'📋 سجل الأصول'!I290)),('📋 سجل الأصول'!H290-IF('📋 سجل الأصول'!I290="",0,'📋 سجل الأصول'!I290))*'📋 سجل الأصول'!J290/365*MAX(0,MIN(EOMONTH(DATE(2026,9,1),0),IF('📋 سجل الأصول'!M290="",DATE(9999,12,31),'📋 سجل الأصول'!M290))-'📋 سجل الأصول'!G290+1))-MIN(('📋 سجل الأصول'!H290-IF('📋 سجل الأصول'!I290="",0,'📋 سجل الأصول'!I290)),('📋 سجل الأصول'!H290-IF('📋 سجل الأصول'!I290="",0,'📋 سجل الأصول'!I290))*'📋 سجل الأصول'!J290/365*MAX(0,MIN(EOMONTH(DATE(2026,9,1),-1),IF('📋 سجل الأصول'!M290="",DATE(9999,12,31),'📋 سجل الأصول'!M290))-'📋 سجل الأصول'!G290+1))),0))</f>
        <v/>
      </c>
      <c r="P290" s="33" t="str">
        <f>IF('📋 سجل الأصول'!C290="","",IFERROR(MAX(0,MIN(('📋 سجل الأصول'!H290-IF('📋 سجل الأصول'!I290="",0,'📋 سجل الأصول'!I290)),('📋 سجل الأصول'!H290-IF('📋 سجل الأصول'!I290="",0,'📋 سجل الأصول'!I290))*'📋 سجل الأصول'!J290/365*MAX(0,MIN(EOMONTH(DATE(2026,10,1),0),IF('📋 سجل الأصول'!M290="",DATE(9999,12,31),'📋 سجل الأصول'!M290))-'📋 سجل الأصول'!G290+1))-MIN(('📋 سجل الأصول'!H290-IF('📋 سجل الأصول'!I290="",0,'📋 سجل الأصول'!I290)),('📋 سجل الأصول'!H290-IF('📋 سجل الأصول'!I290="",0,'📋 سجل الأصول'!I290))*'📋 سجل الأصول'!J290/365*MAX(0,MIN(EOMONTH(DATE(2026,10,1),-1),IF('📋 سجل الأصول'!M290="",DATE(9999,12,31),'📋 سجل الأصول'!M290))-'📋 سجل الأصول'!G290+1))),0))</f>
        <v/>
      </c>
      <c r="Q290" s="33" t="str">
        <f>IF('📋 سجل الأصول'!C290="","",IFERROR(MAX(0,MIN(('📋 سجل الأصول'!H290-IF('📋 سجل الأصول'!I290="",0,'📋 سجل الأصول'!I290)),('📋 سجل الأصول'!H290-IF('📋 سجل الأصول'!I290="",0,'📋 سجل الأصول'!I290))*'📋 سجل الأصول'!J290/365*MAX(0,MIN(EOMONTH(DATE(2026,11,1),0),IF('📋 سجل الأصول'!M290="",DATE(9999,12,31),'📋 سجل الأصول'!M290))-'📋 سجل الأصول'!G290+1))-MIN(('📋 سجل الأصول'!H290-IF('📋 سجل الأصول'!I290="",0,'📋 سجل الأصول'!I290)),('📋 سجل الأصول'!H290-IF('📋 سجل الأصول'!I290="",0,'📋 سجل الأصول'!I290))*'📋 سجل الأصول'!J290/365*MAX(0,MIN(EOMONTH(DATE(2026,11,1),-1),IF('📋 سجل الأصول'!M290="",DATE(9999,12,31),'📋 سجل الأصول'!M290))-'📋 سجل الأصول'!G290+1))),0))</f>
        <v/>
      </c>
      <c r="R290" s="33" t="str">
        <f>IF('📋 سجل الأصول'!C290="","",IFERROR(MAX(0,MIN(('📋 سجل الأصول'!H290-IF('📋 سجل الأصول'!I290="",0,'📋 سجل الأصول'!I290)),('📋 سجل الأصول'!H290-IF('📋 سجل الأصول'!I290="",0,'📋 سجل الأصول'!I290))*'📋 سجل الأصول'!J290/365*MAX(0,MIN(EOMONTH(DATE(2026,12,1),0),IF('📋 سجل الأصول'!M290="",DATE(9999,12,31),'📋 سجل الأصول'!M290))-'📋 سجل الأصول'!G290+1))-MIN(('📋 سجل الأصول'!H290-IF('📋 سجل الأصول'!I290="",0,'📋 سجل الأصول'!I290)),('📋 سجل الأصول'!H290-IF('📋 سجل الأصول'!I290="",0,'📋 سجل الأصول'!I290))*'📋 سجل الأصول'!J290/365*MAX(0,MIN(EOMONTH(DATE(2026,12,1),-1),IF('📋 سجل الأصول'!M290="",DATE(9999,12,31),'📋 سجل الأصول'!M290))-'📋 سجل الأصول'!G290+1))),0))</f>
        <v/>
      </c>
    </row>
    <row r="291" spans="1:18" ht="24.75" customHeight="1" x14ac:dyDescent="0.25">
      <c r="A291" s="18" t="str">
        <f>IF('📋 سجل الأصول'!C291="","",'📋 سجل الأصول'!A291)</f>
        <v/>
      </c>
      <c r="B291" s="18" t="str">
        <f>IF('📋 سجل الأصول'!C291="","",'📋 سجل الأصول'!B291)</f>
        <v/>
      </c>
      <c r="C291" s="36" t="str">
        <f>IF('📋 سجل الأصول'!C291="","",'📋 سجل الأصول'!C291)</f>
        <v/>
      </c>
      <c r="D291" s="18" t="str">
        <f>IF('📋 سجل الأصول'!C291="","",'📋 سجل الأصول'!E291)</f>
        <v/>
      </c>
      <c r="E291" s="37" t="str">
        <f>IF('📋 سجل الأصول'!C291="","",'📋 سجل الأصول'!G291)</f>
        <v/>
      </c>
      <c r="F291" s="25" t="str">
        <f>IF('📋 سجل الأصول'!C291="","",'📋 سجل الأصول'!H291)</f>
        <v/>
      </c>
      <c r="G291" s="25" t="str">
        <f>IF('📋 سجل الأصول'!C291="","",IFERROR(MAX(0,MIN(('📋 سجل الأصول'!H291-IF('📋 سجل الأصول'!I291="",0,'📋 سجل الأصول'!I291)),('📋 سجل الأصول'!H291-IF('📋 سجل الأصول'!I291="",0,'📋 سجل الأصول'!I291))*'📋 سجل الأصول'!J291/365*MAX(0,MIN(EOMONTH(DATE(2026,1,1),0),IF('📋 سجل الأصول'!M291="",DATE(9999,12,31),'📋 سجل الأصول'!M291))-'📋 سجل الأصول'!G291+1))-MIN(('📋 سجل الأصول'!H291-IF('📋 سجل الأصول'!I291="",0,'📋 سجل الأصول'!I291)),('📋 سجل الأصول'!H291-IF('📋 سجل الأصول'!I291="",0,'📋 سجل الأصول'!I291))*'📋 سجل الأصول'!J291/365*MAX(0,MIN(EOMONTH(DATE(2026,1,1),-1),IF('📋 سجل الأصول'!M291="",DATE(9999,12,31),'📋 سجل الأصول'!M291))-'📋 سجل الأصول'!G291+1))),0))</f>
        <v/>
      </c>
      <c r="H291" s="25" t="str">
        <f>IF('📋 سجل الأصول'!C291="","",IFERROR(MAX(0,MIN(('📋 سجل الأصول'!H291-IF('📋 سجل الأصول'!I291="",0,'📋 سجل الأصول'!I291)),('📋 سجل الأصول'!H291-IF('📋 سجل الأصول'!I291="",0,'📋 سجل الأصول'!I291))*'📋 سجل الأصول'!J291/365*MAX(0,MIN(EOMONTH(DATE(2026,2,1),0),IF('📋 سجل الأصول'!M291="",DATE(9999,12,31),'📋 سجل الأصول'!M291))-'📋 سجل الأصول'!G291+1))-MIN(('📋 سجل الأصول'!H291-IF('📋 سجل الأصول'!I291="",0,'📋 سجل الأصول'!I291)),('📋 سجل الأصول'!H291-IF('📋 سجل الأصول'!I291="",0,'📋 سجل الأصول'!I291))*'📋 سجل الأصول'!J291/365*MAX(0,MIN(EOMONTH(DATE(2026,2,1),-1),IF('📋 سجل الأصول'!M291="",DATE(9999,12,31),'📋 سجل الأصول'!M291))-'📋 سجل الأصول'!G291+1))),0))</f>
        <v/>
      </c>
      <c r="I291" s="25" t="str">
        <f>IF('📋 سجل الأصول'!C291="","",IFERROR(MAX(0,MIN(('📋 سجل الأصول'!H291-IF('📋 سجل الأصول'!I291="",0,'📋 سجل الأصول'!I291)),('📋 سجل الأصول'!H291-IF('📋 سجل الأصول'!I291="",0,'📋 سجل الأصول'!I291))*'📋 سجل الأصول'!J291/365*MAX(0,MIN(EOMONTH(DATE(2026,3,1),0),IF('📋 سجل الأصول'!M291="",DATE(9999,12,31),'📋 سجل الأصول'!M291))-'📋 سجل الأصول'!G291+1))-MIN(('📋 سجل الأصول'!H291-IF('📋 سجل الأصول'!I291="",0,'📋 سجل الأصول'!I291)),('📋 سجل الأصول'!H291-IF('📋 سجل الأصول'!I291="",0,'📋 سجل الأصول'!I291))*'📋 سجل الأصول'!J291/365*MAX(0,MIN(EOMONTH(DATE(2026,3,1),-1),IF('📋 سجل الأصول'!M291="",DATE(9999,12,31),'📋 سجل الأصول'!M291))-'📋 سجل الأصول'!G291+1))),0))</f>
        <v/>
      </c>
      <c r="J291" s="25" t="str">
        <f>IF('📋 سجل الأصول'!C291="","",IFERROR(MAX(0,MIN(('📋 سجل الأصول'!H291-IF('📋 سجل الأصول'!I291="",0,'📋 سجل الأصول'!I291)),('📋 سجل الأصول'!H291-IF('📋 سجل الأصول'!I291="",0,'📋 سجل الأصول'!I291))*'📋 سجل الأصول'!J291/365*MAX(0,MIN(EOMONTH(DATE(2026,4,1),0),IF('📋 سجل الأصول'!M291="",DATE(9999,12,31),'📋 سجل الأصول'!M291))-'📋 سجل الأصول'!G291+1))-MIN(('📋 سجل الأصول'!H291-IF('📋 سجل الأصول'!I291="",0,'📋 سجل الأصول'!I291)),('📋 سجل الأصول'!H291-IF('📋 سجل الأصول'!I291="",0,'📋 سجل الأصول'!I291))*'📋 سجل الأصول'!J291/365*MAX(0,MIN(EOMONTH(DATE(2026,4,1),-1),IF('📋 سجل الأصول'!M291="",DATE(9999,12,31),'📋 سجل الأصول'!M291))-'📋 سجل الأصول'!G291+1))),0))</f>
        <v/>
      </c>
      <c r="K291" s="25" t="str">
        <f>IF('📋 سجل الأصول'!C291="","",IFERROR(MAX(0,MIN(('📋 سجل الأصول'!H291-IF('📋 سجل الأصول'!I291="",0,'📋 سجل الأصول'!I291)),('📋 سجل الأصول'!H291-IF('📋 سجل الأصول'!I291="",0,'📋 سجل الأصول'!I291))*'📋 سجل الأصول'!J291/365*MAX(0,MIN(EOMONTH(DATE(2026,5,1),0),IF('📋 سجل الأصول'!M291="",DATE(9999,12,31),'📋 سجل الأصول'!M291))-'📋 سجل الأصول'!G291+1))-MIN(('📋 سجل الأصول'!H291-IF('📋 سجل الأصول'!I291="",0,'📋 سجل الأصول'!I291)),('📋 سجل الأصول'!H291-IF('📋 سجل الأصول'!I291="",0,'📋 سجل الأصول'!I291))*'📋 سجل الأصول'!J291/365*MAX(0,MIN(EOMONTH(DATE(2026,5,1),-1),IF('📋 سجل الأصول'!M291="",DATE(9999,12,31),'📋 سجل الأصول'!M291))-'📋 سجل الأصول'!G291+1))),0))</f>
        <v/>
      </c>
      <c r="L291" s="25" t="str">
        <f>IF('📋 سجل الأصول'!C291="","",IFERROR(MAX(0,MIN(('📋 سجل الأصول'!H291-IF('📋 سجل الأصول'!I291="",0,'📋 سجل الأصول'!I291)),('📋 سجل الأصول'!H291-IF('📋 سجل الأصول'!I291="",0,'📋 سجل الأصول'!I291))*'📋 سجل الأصول'!J291/365*MAX(0,MIN(EOMONTH(DATE(2026,6,1),0),IF('📋 سجل الأصول'!M291="",DATE(9999,12,31),'📋 سجل الأصول'!M291))-'📋 سجل الأصول'!G291+1))-MIN(('📋 سجل الأصول'!H291-IF('📋 سجل الأصول'!I291="",0,'📋 سجل الأصول'!I291)),('📋 سجل الأصول'!H291-IF('📋 سجل الأصول'!I291="",0,'📋 سجل الأصول'!I291))*'📋 سجل الأصول'!J291/365*MAX(0,MIN(EOMONTH(DATE(2026,6,1),-1),IF('📋 سجل الأصول'!M291="",DATE(9999,12,31),'📋 سجل الأصول'!M291))-'📋 سجل الأصول'!G291+1))),0))</f>
        <v/>
      </c>
      <c r="M291" s="25" t="str">
        <f>IF('📋 سجل الأصول'!C291="","",IFERROR(MAX(0,MIN(('📋 سجل الأصول'!H291-IF('📋 سجل الأصول'!I291="",0,'📋 سجل الأصول'!I291)),('📋 سجل الأصول'!H291-IF('📋 سجل الأصول'!I291="",0,'📋 سجل الأصول'!I291))*'📋 سجل الأصول'!J291/365*MAX(0,MIN(EOMONTH(DATE(2026,7,1),0),IF('📋 سجل الأصول'!M291="",DATE(9999,12,31),'📋 سجل الأصول'!M291))-'📋 سجل الأصول'!G291+1))-MIN(('📋 سجل الأصول'!H291-IF('📋 سجل الأصول'!I291="",0,'📋 سجل الأصول'!I291)),('📋 سجل الأصول'!H291-IF('📋 سجل الأصول'!I291="",0,'📋 سجل الأصول'!I291))*'📋 سجل الأصول'!J291/365*MAX(0,MIN(EOMONTH(DATE(2026,7,1),-1),IF('📋 سجل الأصول'!M291="",DATE(9999,12,31),'📋 سجل الأصول'!M291))-'📋 سجل الأصول'!G291+1))),0))</f>
        <v/>
      </c>
      <c r="N291" s="25" t="str">
        <f>IF('📋 سجل الأصول'!C291="","",IFERROR(MAX(0,MIN(('📋 سجل الأصول'!H291-IF('📋 سجل الأصول'!I291="",0,'📋 سجل الأصول'!I291)),('📋 سجل الأصول'!H291-IF('📋 سجل الأصول'!I291="",0,'📋 سجل الأصول'!I291))*'📋 سجل الأصول'!J291/365*MAX(0,MIN(EOMONTH(DATE(2026,8,1),0),IF('📋 سجل الأصول'!M291="",DATE(9999,12,31),'📋 سجل الأصول'!M291))-'📋 سجل الأصول'!G291+1))-MIN(('📋 سجل الأصول'!H291-IF('📋 سجل الأصول'!I291="",0,'📋 سجل الأصول'!I291)),('📋 سجل الأصول'!H291-IF('📋 سجل الأصول'!I291="",0,'📋 سجل الأصول'!I291))*'📋 سجل الأصول'!J291/365*MAX(0,MIN(EOMONTH(DATE(2026,8,1),-1),IF('📋 سجل الأصول'!M291="",DATE(9999,12,31),'📋 سجل الأصول'!M291))-'📋 سجل الأصول'!G291+1))),0))</f>
        <v/>
      </c>
      <c r="O291" s="25" t="str">
        <f>IF('📋 سجل الأصول'!C291="","",IFERROR(MAX(0,MIN(('📋 سجل الأصول'!H291-IF('📋 سجل الأصول'!I291="",0,'📋 سجل الأصول'!I291)),('📋 سجل الأصول'!H291-IF('📋 سجل الأصول'!I291="",0,'📋 سجل الأصول'!I291))*'📋 سجل الأصول'!J291/365*MAX(0,MIN(EOMONTH(DATE(2026,9,1),0),IF('📋 سجل الأصول'!M291="",DATE(9999,12,31),'📋 سجل الأصول'!M291))-'📋 سجل الأصول'!G291+1))-MIN(('📋 سجل الأصول'!H291-IF('📋 سجل الأصول'!I291="",0,'📋 سجل الأصول'!I291)),('📋 سجل الأصول'!H291-IF('📋 سجل الأصول'!I291="",0,'📋 سجل الأصول'!I291))*'📋 سجل الأصول'!J291/365*MAX(0,MIN(EOMONTH(DATE(2026,9,1),-1),IF('📋 سجل الأصول'!M291="",DATE(9999,12,31),'📋 سجل الأصول'!M291))-'📋 سجل الأصول'!G291+1))),0))</f>
        <v/>
      </c>
      <c r="P291" s="25" t="str">
        <f>IF('📋 سجل الأصول'!C291="","",IFERROR(MAX(0,MIN(('📋 سجل الأصول'!H291-IF('📋 سجل الأصول'!I291="",0,'📋 سجل الأصول'!I291)),('📋 سجل الأصول'!H291-IF('📋 سجل الأصول'!I291="",0,'📋 سجل الأصول'!I291))*'📋 سجل الأصول'!J291/365*MAX(0,MIN(EOMONTH(DATE(2026,10,1),0),IF('📋 سجل الأصول'!M291="",DATE(9999,12,31),'📋 سجل الأصول'!M291))-'📋 سجل الأصول'!G291+1))-MIN(('📋 سجل الأصول'!H291-IF('📋 سجل الأصول'!I291="",0,'📋 سجل الأصول'!I291)),('📋 سجل الأصول'!H291-IF('📋 سجل الأصول'!I291="",0,'📋 سجل الأصول'!I291))*'📋 سجل الأصول'!J291/365*MAX(0,MIN(EOMONTH(DATE(2026,10,1),-1),IF('📋 سجل الأصول'!M291="",DATE(9999,12,31),'📋 سجل الأصول'!M291))-'📋 سجل الأصول'!G291+1))),0))</f>
        <v/>
      </c>
      <c r="Q291" s="25" t="str">
        <f>IF('📋 سجل الأصول'!C291="","",IFERROR(MAX(0,MIN(('📋 سجل الأصول'!H291-IF('📋 سجل الأصول'!I291="",0,'📋 سجل الأصول'!I291)),('📋 سجل الأصول'!H291-IF('📋 سجل الأصول'!I291="",0,'📋 سجل الأصول'!I291))*'📋 سجل الأصول'!J291/365*MAX(0,MIN(EOMONTH(DATE(2026,11,1),0),IF('📋 سجل الأصول'!M291="",DATE(9999,12,31),'📋 سجل الأصول'!M291))-'📋 سجل الأصول'!G291+1))-MIN(('📋 سجل الأصول'!H291-IF('📋 سجل الأصول'!I291="",0,'📋 سجل الأصول'!I291)),('📋 سجل الأصول'!H291-IF('📋 سجل الأصول'!I291="",0,'📋 سجل الأصول'!I291))*'📋 سجل الأصول'!J291/365*MAX(0,MIN(EOMONTH(DATE(2026,11,1),-1),IF('📋 سجل الأصول'!M291="",DATE(9999,12,31),'📋 سجل الأصول'!M291))-'📋 سجل الأصول'!G291+1))),0))</f>
        <v/>
      </c>
      <c r="R291" s="25" t="str">
        <f>IF('📋 سجل الأصول'!C291="","",IFERROR(MAX(0,MIN(('📋 سجل الأصول'!H291-IF('📋 سجل الأصول'!I291="",0,'📋 سجل الأصول'!I291)),('📋 سجل الأصول'!H291-IF('📋 سجل الأصول'!I291="",0,'📋 سجل الأصول'!I291))*'📋 سجل الأصول'!J291/365*MAX(0,MIN(EOMONTH(DATE(2026,12,1),0),IF('📋 سجل الأصول'!M291="",DATE(9999,12,31),'📋 سجل الأصول'!M291))-'📋 سجل الأصول'!G291+1))-MIN(('📋 سجل الأصول'!H291-IF('📋 سجل الأصول'!I291="",0,'📋 سجل الأصول'!I291)),('📋 سجل الأصول'!H291-IF('📋 سجل الأصول'!I291="",0,'📋 سجل الأصول'!I291))*'📋 سجل الأصول'!J291/365*MAX(0,MIN(EOMONTH(DATE(2026,12,1),-1),IF('📋 سجل الأصول'!M291="",DATE(9999,12,31),'📋 سجل الأصول'!M291))-'📋 سجل الأصول'!G291+1))),0))</f>
        <v/>
      </c>
    </row>
    <row r="292" spans="1:18" ht="24.75" customHeight="1" x14ac:dyDescent="0.25">
      <c r="A292" s="26" t="str">
        <f>IF('📋 سجل الأصول'!C292="","",'📋 سجل الأصول'!A292)</f>
        <v/>
      </c>
      <c r="B292" s="26" t="str">
        <f>IF('📋 سجل الأصول'!C292="","",'📋 سجل الأصول'!B292)</f>
        <v/>
      </c>
      <c r="C292" s="38" t="str">
        <f>IF('📋 سجل الأصول'!C292="","",'📋 سجل الأصول'!C292)</f>
        <v/>
      </c>
      <c r="D292" s="26" t="str">
        <f>IF('📋 سجل الأصول'!C292="","",'📋 سجل الأصول'!E292)</f>
        <v/>
      </c>
      <c r="E292" s="39" t="str">
        <f>IF('📋 سجل الأصول'!C292="","",'📋 سجل الأصول'!G292)</f>
        <v/>
      </c>
      <c r="F292" s="33" t="str">
        <f>IF('📋 سجل الأصول'!C292="","",'📋 سجل الأصول'!H292)</f>
        <v/>
      </c>
      <c r="G292" s="33" t="str">
        <f>IF('📋 سجل الأصول'!C292="","",IFERROR(MAX(0,MIN(('📋 سجل الأصول'!H292-IF('📋 سجل الأصول'!I292="",0,'📋 سجل الأصول'!I292)),('📋 سجل الأصول'!H292-IF('📋 سجل الأصول'!I292="",0,'📋 سجل الأصول'!I292))*'📋 سجل الأصول'!J292/365*MAX(0,MIN(EOMONTH(DATE(2026,1,1),0),IF('📋 سجل الأصول'!M292="",DATE(9999,12,31),'📋 سجل الأصول'!M292))-'📋 سجل الأصول'!G292+1))-MIN(('📋 سجل الأصول'!H292-IF('📋 سجل الأصول'!I292="",0,'📋 سجل الأصول'!I292)),('📋 سجل الأصول'!H292-IF('📋 سجل الأصول'!I292="",0,'📋 سجل الأصول'!I292))*'📋 سجل الأصول'!J292/365*MAX(0,MIN(EOMONTH(DATE(2026,1,1),-1),IF('📋 سجل الأصول'!M292="",DATE(9999,12,31),'📋 سجل الأصول'!M292))-'📋 سجل الأصول'!G292+1))),0))</f>
        <v/>
      </c>
      <c r="H292" s="33" t="str">
        <f>IF('📋 سجل الأصول'!C292="","",IFERROR(MAX(0,MIN(('📋 سجل الأصول'!H292-IF('📋 سجل الأصول'!I292="",0,'📋 سجل الأصول'!I292)),('📋 سجل الأصول'!H292-IF('📋 سجل الأصول'!I292="",0,'📋 سجل الأصول'!I292))*'📋 سجل الأصول'!J292/365*MAX(0,MIN(EOMONTH(DATE(2026,2,1),0),IF('📋 سجل الأصول'!M292="",DATE(9999,12,31),'📋 سجل الأصول'!M292))-'📋 سجل الأصول'!G292+1))-MIN(('📋 سجل الأصول'!H292-IF('📋 سجل الأصول'!I292="",0,'📋 سجل الأصول'!I292)),('📋 سجل الأصول'!H292-IF('📋 سجل الأصول'!I292="",0,'📋 سجل الأصول'!I292))*'📋 سجل الأصول'!J292/365*MAX(0,MIN(EOMONTH(DATE(2026,2,1),-1),IF('📋 سجل الأصول'!M292="",DATE(9999,12,31),'📋 سجل الأصول'!M292))-'📋 سجل الأصول'!G292+1))),0))</f>
        <v/>
      </c>
      <c r="I292" s="33" t="str">
        <f>IF('📋 سجل الأصول'!C292="","",IFERROR(MAX(0,MIN(('📋 سجل الأصول'!H292-IF('📋 سجل الأصول'!I292="",0,'📋 سجل الأصول'!I292)),('📋 سجل الأصول'!H292-IF('📋 سجل الأصول'!I292="",0,'📋 سجل الأصول'!I292))*'📋 سجل الأصول'!J292/365*MAX(0,MIN(EOMONTH(DATE(2026,3,1),0),IF('📋 سجل الأصول'!M292="",DATE(9999,12,31),'📋 سجل الأصول'!M292))-'📋 سجل الأصول'!G292+1))-MIN(('📋 سجل الأصول'!H292-IF('📋 سجل الأصول'!I292="",0,'📋 سجل الأصول'!I292)),('📋 سجل الأصول'!H292-IF('📋 سجل الأصول'!I292="",0,'📋 سجل الأصول'!I292))*'📋 سجل الأصول'!J292/365*MAX(0,MIN(EOMONTH(DATE(2026,3,1),-1),IF('📋 سجل الأصول'!M292="",DATE(9999,12,31),'📋 سجل الأصول'!M292))-'📋 سجل الأصول'!G292+1))),0))</f>
        <v/>
      </c>
      <c r="J292" s="33" t="str">
        <f>IF('📋 سجل الأصول'!C292="","",IFERROR(MAX(0,MIN(('📋 سجل الأصول'!H292-IF('📋 سجل الأصول'!I292="",0,'📋 سجل الأصول'!I292)),('📋 سجل الأصول'!H292-IF('📋 سجل الأصول'!I292="",0,'📋 سجل الأصول'!I292))*'📋 سجل الأصول'!J292/365*MAX(0,MIN(EOMONTH(DATE(2026,4,1),0),IF('📋 سجل الأصول'!M292="",DATE(9999,12,31),'📋 سجل الأصول'!M292))-'📋 سجل الأصول'!G292+1))-MIN(('📋 سجل الأصول'!H292-IF('📋 سجل الأصول'!I292="",0,'📋 سجل الأصول'!I292)),('📋 سجل الأصول'!H292-IF('📋 سجل الأصول'!I292="",0,'📋 سجل الأصول'!I292))*'📋 سجل الأصول'!J292/365*MAX(0,MIN(EOMONTH(DATE(2026,4,1),-1),IF('📋 سجل الأصول'!M292="",DATE(9999,12,31),'📋 سجل الأصول'!M292))-'📋 سجل الأصول'!G292+1))),0))</f>
        <v/>
      </c>
      <c r="K292" s="33" t="str">
        <f>IF('📋 سجل الأصول'!C292="","",IFERROR(MAX(0,MIN(('📋 سجل الأصول'!H292-IF('📋 سجل الأصول'!I292="",0,'📋 سجل الأصول'!I292)),('📋 سجل الأصول'!H292-IF('📋 سجل الأصول'!I292="",0,'📋 سجل الأصول'!I292))*'📋 سجل الأصول'!J292/365*MAX(0,MIN(EOMONTH(DATE(2026,5,1),0),IF('📋 سجل الأصول'!M292="",DATE(9999,12,31),'📋 سجل الأصول'!M292))-'📋 سجل الأصول'!G292+1))-MIN(('📋 سجل الأصول'!H292-IF('📋 سجل الأصول'!I292="",0,'📋 سجل الأصول'!I292)),('📋 سجل الأصول'!H292-IF('📋 سجل الأصول'!I292="",0,'📋 سجل الأصول'!I292))*'📋 سجل الأصول'!J292/365*MAX(0,MIN(EOMONTH(DATE(2026,5,1),-1),IF('📋 سجل الأصول'!M292="",DATE(9999,12,31),'📋 سجل الأصول'!M292))-'📋 سجل الأصول'!G292+1))),0))</f>
        <v/>
      </c>
      <c r="L292" s="33" t="str">
        <f>IF('📋 سجل الأصول'!C292="","",IFERROR(MAX(0,MIN(('📋 سجل الأصول'!H292-IF('📋 سجل الأصول'!I292="",0,'📋 سجل الأصول'!I292)),('📋 سجل الأصول'!H292-IF('📋 سجل الأصول'!I292="",0,'📋 سجل الأصول'!I292))*'📋 سجل الأصول'!J292/365*MAX(0,MIN(EOMONTH(DATE(2026,6,1),0),IF('📋 سجل الأصول'!M292="",DATE(9999,12,31),'📋 سجل الأصول'!M292))-'📋 سجل الأصول'!G292+1))-MIN(('📋 سجل الأصول'!H292-IF('📋 سجل الأصول'!I292="",0,'📋 سجل الأصول'!I292)),('📋 سجل الأصول'!H292-IF('📋 سجل الأصول'!I292="",0,'📋 سجل الأصول'!I292))*'📋 سجل الأصول'!J292/365*MAX(0,MIN(EOMONTH(DATE(2026,6,1),-1),IF('📋 سجل الأصول'!M292="",DATE(9999,12,31),'📋 سجل الأصول'!M292))-'📋 سجل الأصول'!G292+1))),0))</f>
        <v/>
      </c>
      <c r="M292" s="33" t="str">
        <f>IF('📋 سجل الأصول'!C292="","",IFERROR(MAX(0,MIN(('📋 سجل الأصول'!H292-IF('📋 سجل الأصول'!I292="",0,'📋 سجل الأصول'!I292)),('📋 سجل الأصول'!H292-IF('📋 سجل الأصول'!I292="",0,'📋 سجل الأصول'!I292))*'📋 سجل الأصول'!J292/365*MAX(0,MIN(EOMONTH(DATE(2026,7,1),0),IF('📋 سجل الأصول'!M292="",DATE(9999,12,31),'📋 سجل الأصول'!M292))-'📋 سجل الأصول'!G292+1))-MIN(('📋 سجل الأصول'!H292-IF('📋 سجل الأصول'!I292="",0,'📋 سجل الأصول'!I292)),('📋 سجل الأصول'!H292-IF('📋 سجل الأصول'!I292="",0,'📋 سجل الأصول'!I292))*'📋 سجل الأصول'!J292/365*MAX(0,MIN(EOMONTH(DATE(2026,7,1),-1),IF('📋 سجل الأصول'!M292="",DATE(9999,12,31),'📋 سجل الأصول'!M292))-'📋 سجل الأصول'!G292+1))),0))</f>
        <v/>
      </c>
      <c r="N292" s="33" t="str">
        <f>IF('📋 سجل الأصول'!C292="","",IFERROR(MAX(0,MIN(('📋 سجل الأصول'!H292-IF('📋 سجل الأصول'!I292="",0,'📋 سجل الأصول'!I292)),('📋 سجل الأصول'!H292-IF('📋 سجل الأصول'!I292="",0,'📋 سجل الأصول'!I292))*'📋 سجل الأصول'!J292/365*MAX(0,MIN(EOMONTH(DATE(2026,8,1),0),IF('📋 سجل الأصول'!M292="",DATE(9999,12,31),'📋 سجل الأصول'!M292))-'📋 سجل الأصول'!G292+1))-MIN(('📋 سجل الأصول'!H292-IF('📋 سجل الأصول'!I292="",0,'📋 سجل الأصول'!I292)),('📋 سجل الأصول'!H292-IF('📋 سجل الأصول'!I292="",0,'📋 سجل الأصول'!I292))*'📋 سجل الأصول'!J292/365*MAX(0,MIN(EOMONTH(DATE(2026,8,1),-1),IF('📋 سجل الأصول'!M292="",DATE(9999,12,31),'📋 سجل الأصول'!M292))-'📋 سجل الأصول'!G292+1))),0))</f>
        <v/>
      </c>
      <c r="O292" s="33" t="str">
        <f>IF('📋 سجل الأصول'!C292="","",IFERROR(MAX(0,MIN(('📋 سجل الأصول'!H292-IF('📋 سجل الأصول'!I292="",0,'📋 سجل الأصول'!I292)),('📋 سجل الأصول'!H292-IF('📋 سجل الأصول'!I292="",0,'📋 سجل الأصول'!I292))*'📋 سجل الأصول'!J292/365*MAX(0,MIN(EOMONTH(DATE(2026,9,1),0),IF('📋 سجل الأصول'!M292="",DATE(9999,12,31),'📋 سجل الأصول'!M292))-'📋 سجل الأصول'!G292+1))-MIN(('📋 سجل الأصول'!H292-IF('📋 سجل الأصول'!I292="",0,'📋 سجل الأصول'!I292)),('📋 سجل الأصول'!H292-IF('📋 سجل الأصول'!I292="",0,'📋 سجل الأصول'!I292))*'📋 سجل الأصول'!J292/365*MAX(0,MIN(EOMONTH(DATE(2026,9,1),-1),IF('📋 سجل الأصول'!M292="",DATE(9999,12,31),'📋 سجل الأصول'!M292))-'📋 سجل الأصول'!G292+1))),0))</f>
        <v/>
      </c>
      <c r="P292" s="33" t="str">
        <f>IF('📋 سجل الأصول'!C292="","",IFERROR(MAX(0,MIN(('📋 سجل الأصول'!H292-IF('📋 سجل الأصول'!I292="",0,'📋 سجل الأصول'!I292)),('📋 سجل الأصول'!H292-IF('📋 سجل الأصول'!I292="",0,'📋 سجل الأصول'!I292))*'📋 سجل الأصول'!J292/365*MAX(0,MIN(EOMONTH(DATE(2026,10,1),0),IF('📋 سجل الأصول'!M292="",DATE(9999,12,31),'📋 سجل الأصول'!M292))-'📋 سجل الأصول'!G292+1))-MIN(('📋 سجل الأصول'!H292-IF('📋 سجل الأصول'!I292="",0,'📋 سجل الأصول'!I292)),('📋 سجل الأصول'!H292-IF('📋 سجل الأصول'!I292="",0,'📋 سجل الأصول'!I292))*'📋 سجل الأصول'!J292/365*MAX(0,MIN(EOMONTH(DATE(2026,10,1),-1),IF('📋 سجل الأصول'!M292="",DATE(9999,12,31),'📋 سجل الأصول'!M292))-'📋 سجل الأصول'!G292+1))),0))</f>
        <v/>
      </c>
      <c r="Q292" s="33" t="str">
        <f>IF('📋 سجل الأصول'!C292="","",IFERROR(MAX(0,MIN(('📋 سجل الأصول'!H292-IF('📋 سجل الأصول'!I292="",0,'📋 سجل الأصول'!I292)),('📋 سجل الأصول'!H292-IF('📋 سجل الأصول'!I292="",0,'📋 سجل الأصول'!I292))*'📋 سجل الأصول'!J292/365*MAX(0,MIN(EOMONTH(DATE(2026,11,1),0),IF('📋 سجل الأصول'!M292="",DATE(9999,12,31),'📋 سجل الأصول'!M292))-'📋 سجل الأصول'!G292+1))-MIN(('📋 سجل الأصول'!H292-IF('📋 سجل الأصول'!I292="",0,'📋 سجل الأصول'!I292)),('📋 سجل الأصول'!H292-IF('📋 سجل الأصول'!I292="",0,'📋 سجل الأصول'!I292))*'📋 سجل الأصول'!J292/365*MAX(0,MIN(EOMONTH(DATE(2026,11,1),-1),IF('📋 سجل الأصول'!M292="",DATE(9999,12,31),'📋 سجل الأصول'!M292))-'📋 سجل الأصول'!G292+1))),0))</f>
        <v/>
      </c>
      <c r="R292" s="33" t="str">
        <f>IF('📋 سجل الأصول'!C292="","",IFERROR(MAX(0,MIN(('📋 سجل الأصول'!H292-IF('📋 سجل الأصول'!I292="",0,'📋 سجل الأصول'!I292)),('📋 سجل الأصول'!H292-IF('📋 سجل الأصول'!I292="",0,'📋 سجل الأصول'!I292))*'📋 سجل الأصول'!J292/365*MAX(0,MIN(EOMONTH(DATE(2026,12,1),0),IF('📋 سجل الأصول'!M292="",DATE(9999,12,31),'📋 سجل الأصول'!M292))-'📋 سجل الأصول'!G292+1))-MIN(('📋 سجل الأصول'!H292-IF('📋 سجل الأصول'!I292="",0,'📋 سجل الأصول'!I292)),('📋 سجل الأصول'!H292-IF('📋 سجل الأصول'!I292="",0,'📋 سجل الأصول'!I292))*'📋 سجل الأصول'!J292/365*MAX(0,MIN(EOMONTH(DATE(2026,12,1),-1),IF('📋 سجل الأصول'!M292="",DATE(9999,12,31),'📋 سجل الأصول'!M292))-'📋 سجل الأصول'!G292+1))),0))</f>
        <v/>
      </c>
    </row>
    <row r="293" spans="1:18" ht="24.75" customHeight="1" x14ac:dyDescent="0.25">
      <c r="A293" s="18" t="str">
        <f>IF('📋 سجل الأصول'!C293="","",'📋 سجل الأصول'!A293)</f>
        <v/>
      </c>
      <c r="B293" s="18" t="str">
        <f>IF('📋 سجل الأصول'!C293="","",'📋 سجل الأصول'!B293)</f>
        <v/>
      </c>
      <c r="C293" s="36" t="str">
        <f>IF('📋 سجل الأصول'!C293="","",'📋 سجل الأصول'!C293)</f>
        <v/>
      </c>
      <c r="D293" s="18" t="str">
        <f>IF('📋 سجل الأصول'!C293="","",'📋 سجل الأصول'!E293)</f>
        <v/>
      </c>
      <c r="E293" s="37" t="str">
        <f>IF('📋 سجل الأصول'!C293="","",'📋 سجل الأصول'!G293)</f>
        <v/>
      </c>
      <c r="F293" s="25" t="str">
        <f>IF('📋 سجل الأصول'!C293="","",'📋 سجل الأصول'!H293)</f>
        <v/>
      </c>
      <c r="G293" s="25" t="str">
        <f>IF('📋 سجل الأصول'!C293="","",IFERROR(MAX(0,MIN(('📋 سجل الأصول'!H293-IF('📋 سجل الأصول'!I293="",0,'📋 سجل الأصول'!I293)),('📋 سجل الأصول'!H293-IF('📋 سجل الأصول'!I293="",0,'📋 سجل الأصول'!I293))*'📋 سجل الأصول'!J293/365*MAX(0,MIN(EOMONTH(DATE(2026,1,1),0),IF('📋 سجل الأصول'!M293="",DATE(9999,12,31),'📋 سجل الأصول'!M293))-'📋 سجل الأصول'!G293+1))-MIN(('📋 سجل الأصول'!H293-IF('📋 سجل الأصول'!I293="",0,'📋 سجل الأصول'!I293)),('📋 سجل الأصول'!H293-IF('📋 سجل الأصول'!I293="",0,'📋 سجل الأصول'!I293))*'📋 سجل الأصول'!J293/365*MAX(0,MIN(EOMONTH(DATE(2026,1,1),-1),IF('📋 سجل الأصول'!M293="",DATE(9999,12,31),'📋 سجل الأصول'!M293))-'📋 سجل الأصول'!G293+1))),0))</f>
        <v/>
      </c>
      <c r="H293" s="25" t="str">
        <f>IF('📋 سجل الأصول'!C293="","",IFERROR(MAX(0,MIN(('📋 سجل الأصول'!H293-IF('📋 سجل الأصول'!I293="",0,'📋 سجل الأصول'!I293)),('📋 سجل الأصول'!H293-IF('📋 سجل الأصول'!I293="",0,'📋 سجل الأصول'!I293))*'📋 سجل الأصول'!J293/365*MAX(0,MIN(EOMONTH(DATE(2026,2,1),0),IF('📋 سجل الأصول'!M293="",DATE(9999,12,31),'📋 سجل الأصول'!M293))-'📋 سجل الأصول'!G293+1))-MIN(('📋 سجل الأصول'!H293-IF('📋 سجل الأصول'!I293="",0,'📋 سجل الأصول'!I293)),('📋 سجل الأصول'!H293-IF('📋 سجل الأصول'!I293="",0,'📋 سجل الأصول'!I293))*'📋 سجل الأصول'!J293/365*MAX(0,MIN(EOMONTH(DATE(2026,2,1),-1),IF('📋 سجل الأصول'!M293="",DATE(9999,12,31),'📋 سجل الأصول'!M293))-'📋 سجل الأصول'!G293+1))),0))</f>
        <v/>
      </c>
      <c r="I293" s="25" t="str">
        <f>IF('📋 سجل الأصول'!C293="","",IFERROR(MAX(0,MIN(('📋 سجل الأصول'!H293-IF('📋 سجل الأصول'!I293="",0,'📋 سجل الأصول'!I293)),('📋 سجل الأصول'!H293-IF('📋 سجل الأصول'!I293="",0,'📋 سجل الأصول'!I293))*'📋 سجل الأصول'!J293/365*MAX(0,MIN(EOMONTH(DATE(2026,3,1),0),IF('📋 سجل الأصول'!M293="",DATE(9999,12,31),'📋 سجل الأصول'!M293))-'📋 سجل الأصول'!G293+1))-MIN(('📋 سجل الأصول'!H293-IF('📋 سجل الأصول'!I293="",0,'📋 سجل الأصول'!I293)),('📋 سجل الأصول'!H293-IF('📋 سجل الأصول'!I293="",0,'📋 سجل الأصول'!I293))*'📋 سجل الأصول'!J293/365*MAX(0,MIN(EOMONTH(DATE(2026,3,1),-1),IF('📋 سجل الأصول'!M293="",DATE(9999,12,31),'📋 سجل الأصول'!M293))-'📋 سجل الأصول'!G293+1))),0))</f>
        <v/>
      </c>
      <c r="J293" s="25" t="str">
        <f>IF('📋 سجل الأصول'!C293="","",IFERROR(MAX(0,MIN(('📋 سجل الأصول'!H293-IF('📋 سجل الأصول'!I293="",0,'📋 سجل الأصول'!I293)),('📋 سجل الأصول'!H293-IF('📋 سجل الأصول'!I293="",0,'📋 سجل الأصول'!I293))*'📋 سجل الأصول'!J293/365*MAX(0,MIN(EOMONTH(DATE(2026,4,1),0),IF('📋 سجل الأصول'!M293="",DATE(9999,12,31),'📋 سجل الأصول'!M293))-'📋 سجل الأصول'!G293+1))-MIN(('📋 سجل الأصول'!H293-IF('📋 سجل الأصول'!I293="",0,'📋 سجل الأصول'!I293)),('📋 سجل الأصول'!H293-IF('📋 سجل الأصول'!I293="",0,'📋 سجل الأصول'!I293))*'📋 سجل الأصول'!J293/365*MAX(0,MIN(EOMONTH(DATE(2026,4,1),-1),IF('📋 سجل الأصول'!M293="",DATE(9999,12,31),'📋 سجل الأصول'!M293))-'📋 سجل الأصول'!G293+1))),0))</f>
        <v/>
      </c>
      <c r="K293" s="25" t="str">
        <f>IF('📋 سجل الأصول'!C293="","",IFERROR(MAX(0,MIN(('📋 سجل الأصول'!H293-IF('📋 سجل الأصول'!I293="",0,'📋 سجل الأصول'!I293)),('📋 سجل الأصول'!H293-IF('📋 سجل الأصول'!I293="",0,'📋 سجل الأصول'!I293))*'📋 سجل الأصول'!J293/365*MAX(0,MIN(EOMONTH(DATE(2026,5,1),0),IF('📋 سجل الأصول'!M293="",DATE(9999,12,31),'📋 سجل الأصول'!M293))-'📋 سجل الأصول'!G293+1))-MIN(('📋 سجل الأصول'!H293-IF('📋 سجل الأصول'!I293="",0,'📋 سجل الأصول'!I293)),('📋 سجل الأصول'!H293-IF('📋 سجل الأصول'!I293="",0,'📋 سجل الأصول'!I293))*'📋 سجل الأصول'!J293/365*MAX(0,MIN(EOMONTH(DATE(2026,5,1),-1),IF('📋 سجل الأصول'!M293="",DATE(9999,12,31),'📋 سجل الأصول'!M293))-'📋 سجل الأصول'!G293+1))),0))</f>
        <v/>
      </c>
      <c r="L293" s="25" t="str">
        <f>IF('📋 سجل الأصول'!C293="","",IFERROR(MAX(0,MIN(('📋 سجل الأصول'!H293-IF('📋 سجل الأصول'!I293="",0,'📋 سجل الأصول'!I293)),('📋 سجل الأصول'!H293-IF('📋 سجل الأصول'!I293="",0,'📋 سجل الأصول'!I293))*'📋 سجل الأصول'!J293/365*MAX(0,MIN(EOMONTH(DATE(2026,6,1),0),IF('📋 سجل الأصول'!M293="",DATE(9999,12,31),'📋 سجل الأصول'!M293))-'📋 سجل الأصول'!G293+1))-MIN(('📋 سجل الأصول'!H293-IF('📋 سجل الأصول'!I293="",0,'📋 سجل الأصول'!I293)),('📋 سجل الأصول'!H293-IF('📋 سجل الأصول'!I293="",0,'📋 سجل الأصول'!I293))*'📋 سجل الأصول'!J293/365*MAX(0,MIN(EOMONTH(DATE(2026,6,1),-1),IF('📋 سجل الأصول'!M293="",DATE(9999,12,31),'📋 سجل الأصول'!M293))-'📋 سجل الأصول'!G293+1))),0))</f>
        <v/>
      </c>
      <c r="M293" s="25" t="str">
        <f>IF('📋 سجل الأصول'!C293="","",IFERROR(MAX(0,MIN(('📋 سجل الأصول'!H293-IF('📋 سجل الأصول'!I293="",0,'📋 سجل الأصول'!I293)),('📋 سجل الأصول'!H293-IF('📋 سجل الأصول'!I293="",0,'📋 سجل الأصول'!I293))*'📋 سجل الأصول'!J293/365*MAX(0,MIN(EOMONTH(DATE(2026,7,1),0),IF('📋 سجل الأصول'!M293="",DATE(9999,12,31),'📋 سجل الأصول'!M293))-'📋 سجل الأصول'!G293+1))-MIN(('📋 سجل الأصول'!H293-IF('📋 سجل الأصول'!I293="",0,'📋 سجل الأصول'!I293)),('📋 سجل الأصول'!H293-IF('📋 سجل الأصول'!I293="",0,'📋 سجل الأصول'!I293))*'📋 سجل الأصول'!J293/365*MAX(0,MIN(EOMONTH(DATE(2026,7,1),-1),IF('📋 سجل الأصول'!M293="",DATE(9999,12,31),'📋 سجل الأصول'!M293))-'📋 سجل الأصول'!G293+1))),0))</f>
        <v/>
      </c>
      <c r="N293" s="25" t="str">
        <f>IF('📋 سجل الأصول'!C293="","",IFERROR(MAX(0,MIN(('📋 سجل الأصول'!H293-IF('📋 سجل الأصول'!I293="",0,'📋 سجل الأصول'!I293)),('📋 سجل الأصول'!H293-IF('📋 سجل الأصول'!I293="",0,'📋 سجل الأصول'!I293))*'📋 سجل الأصول'!J293/365*MAX(0,MIN(EOMONTH(DATE(2026,8,1),0),IF('📋 سجل الأصول'!M293="",DATE(9999,12,31),'📋 سجل الأصول'!M293))-'📋 سجل الأصول'!G293+1))-MIN(('📋 سجل الأصول'!H293-IF('📋 سجل الأصول'!I293="",0,'📋 سجل الأصول'!I293)),('📋 سجل الأصول'!H293-IF('📋 سجل الأصول'!I293="",0,'📋 سجل الأصول'!I293))*'📋 سجل الأصول'!J293/365*MAX(0,MIN(EOMONTH(DATE(2026,8,1),-1),IF('📋 سجل الأصول'!M293="",DATE(9999,12,31),'📋 سجل الأصول'!M293))-'📋 سجل الأصول'!G293+1))),0))</f>
        <v/>
      </c>
      <c r="O293" s="25" t="str">
        <f>IF('📋 سجل الأصول'!C293="","",IFERROR(MAX(0,MIN(('📋 سجل الأصول'!H293-IF('📋 سجل الأصول'!I293="",0,'📋 سجل الأصول'!I293)),('📋 سجل الأصول'!H293-IF('📋 سجل الأصول'!I293="",0,'📋 سجل الأصول'!I293))*'📋 سجل الأصول'!J293/365*MAX(0,MIN(EOMONTH(DATE(2026,9,1),0),IF('📋 سجل الأصول'!M293="",DATE(9999,12,31),'📋 سجل الأصول'!M293))-'📋 سجل الأصول'!G293+1))-MIN(('📋 سجل الأصول'!H293-IF('📋 سجل الأصول'!I293="",0,'📋 سجل الأصول'!I293)),('📋 سجل الأصول'!H293-IF('📋 سجل الأصول'!I293="",0,'📋 سجل الأصول'!I293))*'📋 سجل الأصول'!J293/365*MAX(0,MIN(EOMONTH(DATE(2026,9,1),-1),IF('📋 سجل الأصول'!M293="",DATE(9999,12,31),'📋 سجل الأصول'!M293))-'📋 سجل الأصول'!G293+1))),0))</f>
        <v/>
      </c>
      <c r="P293" s="25" t="str">
        <f>IF('📋 سجل الأصول'!C293="","",IFERROR(MAX(0,MIN(('📋 سجل الأصول'!H293-IF('📋 سجل الأصول'!I293="",0,'📋 سجل الأصول'!I293)),('📋 سجل الأصول'!H293-IF('📋 سجل الأصول'!I293="",0,'📋 سجل الأصول'!I293))*'📋 سجل الأصول'!J293/365*MAX(0,MIN(EOMONTH(DATE(2026,10,1),0),IF('📋 سجل الأصول'!M293="",DATE(9999,12,31),'📋 سجل الأصول'!M293))-'📋 سجل الأصول'!G293+1))-MIN(('📋 سجل الأصول'!H293-IF('📋 سجل الأصول'!I293="",0,'📋 سجل الأصول'!I293)),('📋 سجل الأصول'!H293-IF('📋 سجل الأصول'!I293="",0,'📋 سجل الأصول'!I293))*'📋 سجل الأصول'!J293/365*MAX(0,MIN(EOMONTH(DATE(2026,10,1),-1),IF('📋 سجل الأصول'!M293="",DATE(9999,12,31),'📋 سجل الأصول'!M293))-'📋 سجل الأصول'!G293+1))),0))</f>
        <v/>
      </c>
      <c r="Q293" s="25" t="str">
        <f>IF('📋 سجل الأصول'!C293="","",IFERROR(MAX(0,MIN(('📋 سجل الأصول'!H293-IF('📋 سجل الأصول'!I293="",0,'📋 سجل الأصول'!I293)),('📋 سجل الأصول'!H293-IF('📋 سجل الأصول'!I293="",0,'📋 سجل الأصول'!I293))*'📋 سجل الأصول'!J293/365*MAX(0,MIN(EOMONTH(DATE(2026,11,1),0),IF('📋 سجل الأصول'!M293="",DATE(9999,12,31),'📋 سجل الأصول'!M293))-'📋 سجل الأصول'!G293+1))-MIN(('📋 سجل الأصول'!H293-IF('📋 سجل الأصول'!I293="",0,'📋 سجل الأصول'!I293)),('📋 سجل الأصول'!H293-IF('📋 سجل الأصول'!I293="",0,'📋 سجل الأصول'!I293))*'📋 سجل الأصول'!J293/365*MAX(0,MIN(EOMONTH(DATE(2026,11,1),-1),IF('📋 سجل الأصول'!M293="",DATE(9999,12,31),'📋 سجل الأصول'!M293))-'📋 سجل الأصول'!G293+1))),0))</f>
        <v/>
      </c>
      <c r="R293" s="25" t="str">
        <f>IF('📋 سجل الأصول'!C293="","",IFERROR(MAX(0,MIN(('📋 سجل الأصول'!H293-IF('📋 سجل الأصول'!I293="",0,'📋 سجل الأصول'!I293)),('📋 سجل الأصول'!H293-IF('📋 سجل الأصول'!I293="",0,'📋 سجل الأصول'!I293))*'📋 سجل الأصول'!J293/365*MAX(0,MIN(EOMONTH(DATE(2026,12,1),0),IF('📋 سجل الأصول'!M293="",DATE(9999,12,31),'📋 سجل الأصول'!M293))-'📋 سجل الأصول'!G293+1))-MIN(('📋 سجل الأصول'!H293-IF('📋 سجل الأصول'!I293="",0,'📋 سجل الأصول'!I293)),('📋 سجل الأصول'!H293-IF('📋 سجل الأصول'!I293="",0,'📋 سجل الأصول'!I293))*'📋 سجل الأصول'!J293/365*MAX(0,MIN(EOMONTH(DATE(2026,12,1),-1),IF('📋 سجل الأصول'!M293="",DATE(9999,12,31),'📋 سجل الأصول'!M293))-'📋 سجل الأصول'!G293+1))),0))</f>
        <v/>
      </c>
    </row>
    <row r="294" spans="1:18" ht="24.75" customHeight="1" x14ac:dyDescent="0.25">
      <c r="A294" s="26" t="str">
        <f>IF('📋 سجل الأصول'!C294="","",'📋 سجل الأصول'!A294)</f>
        <v/>
      </c>
      <c r="B294" s="26" t="str">
        <f>IF('📋 سجل الأصول'!C294="","",'📋 سجل الأصول'!B294)</f>
        <v/>
      </c>
      <c r="C294" s="38" t="str">
        <f>IF('📋 سجل الأصول'!C294="","",'📋 سجل الأصول'!C294)</f>
        <v/>
      </c>
      <c r="D294" s="26" t="str">
        <f>IF('📋 سجل الأصول'!C294="","",'📋 سجل الأصول'!E294)</f>
        <v/>
      </c>
      <c r="E294" s="39" t="str">
        <f>IF('📋 سجل الأصول'!C294="","",'📋 سجل الأصول'!G294)</f>
        <v/>
      </c>
      <c r="F294" s="33" t="str">
        <f>IF('📋 سجل الأصول'!C294="","",'📋 سجل الأصول'!H294)</f>
        <v/>
      </c>
      <c r="G294" s="33" t="str">
        <f>IF('📋 سجل الأصول'!C294="","",IFERROR(MAX(0,MIN(('📋 سجل الأصول'!H294-IF('📋 سجل الأصول'!I294="",0,'📋 سجل الأصول'!I294)),('📋 سجل الأصول'!H294-IF('📋 سجل الأصول'!I294="",0,'📋 سجل الأصول'!I294))*'📋 سجل الأصول'!J294/365*MAX(0,MIN(EOMONTH(DATE(2026,1,1),0),IF('📋 سجل الأصول'!M294="",DATE(9999,12,31),'📋 سجل الأصول'!M294))-'📋 سجل الأصول'!G294+1))-MIN(('📋 سجل الأصول'!H294-IF('📋 سجل الأصول'!I294="",0,'📋 سجل الأصول'!I294)),('📋 سجل الأصول'!H294-IF('📋 سجل الأصول'!I294="",0,'📋 سجل الأصول'!I294))*'📋 سجل الأصول'!J294/365*MAX(0,MIN(EOMONTH(DATE(2026,1,1),-1),IF('📋 سجل الأصول'!M294="",DATE(9999,12,31),'📋 سجل الأصول'!M294))-'📋 سجل الأصول'!G294+1))),0))</f>
        <v/>
      </c>
      <c r="H294" s="33" t="str">
        <f>IF('📋 سجل الأصول'!C294="","",IFERROR(MAX(0,MIN(('📋 سجل الأصول'!H294-IF('📋 سجل الأصول'!I294="",0,'📋 سجل الأصول'!I294)),('📋 سجل الأصول'!H294-IF('📋 سجل الأصول'!I294="",0,'📋 سجل الأصول'!I294))*'📋 سجل الأصول'!J294/365*MAX(0,MIN(EOMONTH(DATE(2026,2,1),0),IF('📋 سجل الأصول'!M294="",DATE(9999,12,31),'📋 سجل الأصول'!M294))-'📋 سجل الأصول'!G294+1))-MIN(('📋 سجل الأصول'!H294-IF('📋 سجل الأصول'!I294="",0,'📋 سجل الأصول'!I294)),('📋 سجل الأصول'!H294-IF('📋 سجل الأصول'!I294="",0,'📋 سجل الأصول'!I294))*'📋 سجل الأصول'!J294/365*MAX(0,MIN(EOMONTH(DATE(2026,2,1),-1),IF('📋 سجل الأصول'!M294="",DATE(9999,12,31),'📋 سجل الأصول'!M294))-'📋 سجل الأصول'!G294+1))),0))</f>
        <v/>
      </c>
      <c r="I294" s="33" t="str">
        <f>IF('📋 سجل الأصول'!C294="","",IFERROR(MAX(0,MIN(('📋 سجل الأصول'!H294-IF('📋 سجل الأصول'!I294="",0,'📋 سجل الأصول'!I294)),('📋 سجل الأصول'!H294-IF('📋 سجل الأصول'!I294="",0,'📋 سجل الأصول'!I294))*'📋 سجل الأصول'!J294/365*MAX(0,MIN(EOMONTH(DATE(2026,3,1),0),IF('📋 سجل الأصول'!M294="",DATE(9999,12,31),'📋 سجل الأصول'!M294))-'📋 سجل الأصول'!G294+1))-MIN(('📋 سجل الأصول'!H294-IF('📋 سجل الأصول'!I294="",0,'📋 سجل الأصول'!I294)),('📋 سجل الأصول'!H294-IF('📋 سجل الأصول'!I294="",0,'📋 سجل الأصول'!I294))*'📋 سجل الأصول'!J294/365*MAX(0,MIN(EOMONTH(DATE(2026,3,1),-1),IF('📋 سجل الأصول'!M294="",DATE(9999,12,31),'📋 سجل الأصول'!M294))-'📋 سجل الأصول'!G294+1))),0))</f>
        <v/>
      </c>
      <c r="J294" s="33" t="str">
        <f>IF('📋 سجل الأصول'!C294="","",IFERROR(MAX(0,MIN(('📋 سجل الأصول'!H294-IF('📋 سجل الأصول'!I294="",0,'📋 سجل الأصول'!I294)),('📋 سجل الأصول'!H294-IF('📋 سجل الأصول'!I294="",0,'📋 سجل الأصول'!I294))*'📋 سجل الأصول'!J294/365*MAX(0,MIN(EOMONTH(DATE(2026,4,1),0),IF('📋 سجل الأصول'!M294="",DATE(9999,12,31),'📋 سجل الأصول'!M294))-'📋 سجل الأصول'!G294+1))-MIN(('📋 سجل الأصول'!H294-IF('📋 سجل الأصول'!I294="",0,'📋 سجل الأصول'!I294)),('📋 سجل الأصول'!H294-IF('📋 سجل الأصول'!I294="",0,'📋 سجل الأصول'!I294))*'📋 سجل الأصول'!J294/365*MAX(0,MIN(EOMONTH(DATE(2026,4,1),-1),IF('📋 سجل الأصول'!M294="",DATE(9999,12,31),'📋 سجل الأصول'!M294))-'📋 سجل الأصول'!G294+1))),0))</f>
        <v/>
      </c>
      <c r="K294" s="33" t="str">
        <f>IF('📋 سجل الأصول'!C294="","",IFERROR(MAX(0,MIN(('📋 سجل الأصول'!H294-IF('📋 سجل الأصول'!I294="",0,'📋 سجل الأصول'!I294)),('📋 سجل الأصول'!H294-IF('📋 سجل الأصول'!I294="",0,'📋 سجل الأصول'!I294))*'📋 سجل الأصول'!J294/365*MAX(0,MIN(EOMONTH(DATE(2026,5,1),0),IF('📋 سجل الأصول'!M294="",DATE(9999,12,31),'📋 سجل الأصول'!M294))-'📋 سجل الأصول'!G294+1))-MIN(('📋 سجل الأصول'!H294-IF('📋 سجل الأصول'!I294="",0,'📋 سجل الأصول'!I294)),('📋 سجل الأصول'!H294-IF('📋 سجل الأصول'!I294="",0,'📋 سجل الأصول'!I294))*'📋 سجل الأصول'!J294/365*MAX(0,MIN(EOMONTH(DATE(2026,5,1),-1),IF('📋 سجل الأصول'!M294="",DATE(9999,12,31),'📋 سجل الأصول'!M294))-'📋 سجل الأصول'!G294+1))),0))</f>
        <v/>
      </c>
      <c r="L294" s="33" t="str">
        <f>IF('📋 سجل الأصول'!C294="","",IFERROR(MAX(0,MIN(('📋 سجل الأصول'!H294-IF('📋 سجل الأصول'!I294="",0,'📋 سجل الأصول'!I294)),('📋 سجل الأصول'!H294-IF('📋 سجل الأصول'!I294="",0,'📋 سجل الأصول'!I294))*'📋 سجل الأصول'!J294/365*MAX(0,MIN(EOMONTH(DATE(2026,6,1),0),IF('📋 سجل الأصول'!M294="",DATE(9999,12,31),'📋 سجل الأصول'!M294))-'📋 سجل الأصول'!G294+1))-MIN(('📋 سجل الأصول'!H294-IF('📋 سجل الأصول'!I294="",0,'📋 سجل الأصول'!I294)),('📋 سجل الأصول'!H294-IF('📋 سجل الأصول'!I294="",0,'📋 سجل الأصول'!I294))*'📋 سجل الأصول'!J294/365*MAX(0,MIN(EOMONTH(DATE(2026,6,1),-1),IF('📋 سجل الأصول'!M294="",DATE(9999,12,31),'📋 سجل الأصول'!M294))-'📋 سجل الأصول'!G294+1))),0))</f>
        <v/>
      </c>
      <c r="M294" s="33" t="str">
        <f>IF('📋 سجل الأصول'!C294="","",IFERROR(MAX(0,MIN(('📋 سجل الأصول'!H294-IF('📋 سجل الأصول'!I294="",0,'📋 سجل الأصول'!I294)),('📋 سجل الأصول'!H294-IF('📋 سجل الأصول'!I294="",0,'📋 سجل الأصول'!I294))*'📋 سجل الأصول'!J294/365*MAX(0,MIN(EOMONTH(DATE(2026,7,1),0),IF('📋 سجل الأصول'!M294="",DATE(9999,12,31),'📋 سجل الأصول'!M294))-'📋 سجل الأصول'!G294+1))-MIN(('📋 سجل الأصول'!H294-IF('📋 سجل الأصول'!I294="",0,'📋 سجل الأصول'!I294)),('📋 سجل الأصول'!H294-IF('📋 سجل الأصول'!I294="",0,'📋 سجل الأصول'!I294))*'📋 سجل الأصول'!J294/365*MAX(0,MIN(EOMONTH(DATE(2026,7,1),-1),IF('📋 سجل الأصول'!M294="",DATE(9999,12,31),'📋 سجل الأصول'!M294))-'📋 سجل الأصول'!G294+1))),0))</f>
        <v/>
      </c>
      <c r="N294" s="33" t="str">
        <f>IF('📋 سجل الأصول'!C294="","",IFERROR(MAX(0,MIN(('📋 سجل الأصول'!H294-IF('📋 سجل الأصول'!I294="",0,'📋 سجل الأصول'!I294)),('📋 سجل الأصول'!H294-IF('📋 سجل الأصول'!I294="",0,'📋 سجل الأصول'!I294))*'📋 سجل الأصول'!J294/365*MAX(0,MIN(EOMONTH(DATE(2026,8,1),0),IF('📋 سجل الأصول'!M294="",DATE(9999,12,31),'📋 سجل الأصول'!M294))-'📋 سجل الأصول'!G294+1))-MIN(('📋 سجل الأصول'!H294-IF('📋 سجل الأصول'!I294="",0,'📋 سجل الأصول'!I294)),('📋 سجل الأصول'!H294-IF('📋 سجل الأصول'!I294="",0,'📋 سجل الأصول'!I294))*'📋 سجل الأصول'!J294/365*MAX(0,MIN(EOMONTH(DATE(2026,8,1),-1),IF('📋 سجل الأصول'!M294="",DATE(9999,12,31),'📋 سجل الأصول'!M294))-'📋 سجل الأصول'!G294+1))),0))</f>
        <v/>
      </c>
      <c r="O294" s="33" t="str">
        <f>IF('📋 سجل الأصول'!C294="","",IFERROR(MAX(0,MIN(('📋 سجل الأصول'!H294-IF('📋 سجل الأصول'!I294="",0,'📋 سجل الأصول'!I294)),('📋 سجل الأصول'!H294-IF('📋 سجل الأصول'!I294="",0,'📋 سجل الأصول'!I294))*'📋 سجل الأصول'!J294/365*MAX(0,MIN(EOMONTH(DATE(2026,9,1),0),IF('📋 سجل الأصول'!M294="",DATE(9999,12,31),'📋 سجل الأصول'!M294))-'📋 سجل الأصول'!G294+1))-MIN(('📋 سجل الأصول'!H294-IF('📋 سجل الأصول'!I294="",0,'📋 سجل الأصول'!I294)),('📋 سجل الأصول'!H294-IF('📋 سجل الأصول'!I294="",0,'📋 سجل الأصول'!I294))*'📋 سجل الأصول'!J294/365*MAX(0,MIN(EOMONTH(DATE(2026,9,1),-1),IF('📋 سجل الأصول'!M294="",DATE(9999,12,31),'📋 سجل الأصول'!M294))-'📋 سجل الأصول'!G294+1))),0))</f>
        <v/>
      </c>
      <c r="P294" s="33" t="str">
        <f>IF('📋 سجل الأصول'!C294="","",IFERROR(MAX(0,MIN(('📋 سجل الأصول'!H294-IF('📋 سجل الأصول'!I294="",0,'📋 سجل الأصول'!I294)),('📋 سجل الأصول'!H294-IF('📋 سجل الأصول'!I294="",0,'📋 سجل الأصول'!I294))*'📋 سجل الأصول'!J294/365*MAX(0,MIN(EOMONTH(DATE(2026,10,1),0),IF('📋 سجل الأصول'!M294="",DATE(9999,12,31),'📋 سجل الأصول'!M294))-'📋 سجل الأصول'!G294+1))-MIN(('📋 سجل الأصول'!H294-IF('📋 سجل الأصول'!I294="",0,'📋 سجل الأصول'!I294)),('📋 سجل الأصول'!H294-IF('📋 سجل الأصول'!I294="",0,'📋 سجل الأصول'!I294))*'📋 سجل الأصول'!J294/365*MAX(0,MIN(EOMONTH(DATE(2026,10,1),-1),IF('📋 سجل الأصول'!M294="",DATE(9999,12,31),'📋 سجل الأصول'!M294))-'📋 سجل الأصول'!G294+1))),0))</f>
        <v/>
      </c>
      <c r="Q294" s="33" t="str">
        <f>IF('📋 سجل الأصول'!C294="","",IFERROR(MAX(0,MIN(('📋 سجل الأصول'!H294-IF('📋 سجل الأصول'!I294="",0,'📋 سجل الأصول'!I294)),('📋 سجل الأصول'!H294-IF('📋 سجل الأصول'!I294="",0,'📋 سجل الأصول'!I294))*'📋 سجل الأصول'!J294/365*MAX(0,MIN(EOMONTH(DATE(2026,11,1),0),IF('📋 سجل الأصول'!M294="",DATE(9999,12,31),'📋 سجل الأصول'!M294))-'📋 سجل الأصول'!G294+1))-MIN(('📋 سجل الأصول'!H294-IF('📋 سجل الأصول'!I294="",0,'📋 سجل الأصول'!I294)),('📋 سجل الأصول'!H294-IF('📋 سجل الأصول'!I294="",0,'📋 سجل الأصول'!I294))*'📋 سجل الأصول'!J294/365*MAX(0,MIN(EOMONTH(DATE(2026,11,1),-1),IF('📋 سجل الأصول'!M294="",DATE(9999,12,31),'📋 سجل الأصول'!M294))-'📋 سجل الأصول'!G294+1))),0))</f>
        <v/>
      </c>
      <c r="R294" s="33" t="str">
        <f>IF('📋 سجل الأصول'!C294="","",IFERROR(MAX(0,MIN(('📋 سجل الأصول'!H294-IF('📋 سجل الأصول'!I294="",0,'📋 سجل الأصول'!I294)),('📋 سجل الأصول'!H294-IF('📋 سجل الأصول'!I294="",0,'📋 سجل الأصول'!I294))*'📋 سجل الأصول'!J294/365*MAX(0,MIN(EOMONTH(DATE(2026,12,1),0),IF('📋 سجل الأصول'!M294="",DATE(9999,12,31),'📋 سجل الأصول'!M294))-'📋 سجل الأصول'!G294+1))-MIN(('📋 سجل الأصول'!H294-IF('📋 سجل الأصول'!I294="",0,'📋 سجل الأصول'!I294)),('📋 سجل الأصول'!H294-IF('📋 سجل الأصول'!I294="",0,'📋 سجل الأصول'!I294))*'📋 سجل الأصول'!J294/365*MAX(0,MIN(EOMONTH(DATE(2026,12,1),-1),IF('📋 سجل الأصول'!M294="",DATE(9999,12,31),'📋 سجل الأصول'!M294))-'📋 سجل الأصول'!G294+1))),0))</f>
        <v/>
      </c>
    </row>
    <row r="295" spans="1:18" ht="24.75" customHeight="1" x14ac:dyDescent="0.25">
      <c r="A295" s="18" t="str">
        <f>IF('📋 سجل الأصول'!C295="","",'📋 سجل الأصول'!A295)</f>
        <v/>
      </c>
      <c r="B295" s="18" t="str">
        <f>IF('📋 سجل الأصول'!C295="","",'📋 سجل الأصول'!B295)</f>
        <v/>
      </c>
      <c r="C295" s="36" t="str">
        <f>IF('📋 سجل الأصول'!C295="","",'📋 سجل الأصول'!C295)</f>
        <v/>
      </c>
      <c r="D295" s="18" t="str">
        <f>IF('📋 سجل الأصول'!C295="","",'📋 سجل الأصول'!E295)</f>
        <v/>
      </c>
      <c r="E295" s="37" t="str">
        <f>IF('📋 سجل الأصول'!C295="","",'📋 سجل الأصول'!G295)</f>
        <v/>
      </c>
      <c r="F295" s="25" t="str">
        <f>IF('📋 سجل الأصول'!C295="","",'📋 سجل الأصول'!H295)</f>
        <v/>
      </c>
      <c r="G295" s="25" t="str">
        <f>IF('📋 سجل الأصول'!C295="","",IFERROR(MAX(0,MIN(('📋 سجل الأصول'!H295-IF('📋 سجل الأصول'!I295="",0,'📋 سجل الأصول'!I295)),('📋 سجل الأصول'!H295-IF('📋 سجل الأصول'!I295="",0,'📋 سجل الأصول'!I295))*'📋 سجل الأصول'!J295/365*MAX(0,MIN(EOMONTH(DATE(2026,1,1),0),IF('📋 سجل الأصول'!M295="",DATE(9999,12,31),'📋 سجل الأصول'!M295))-'📋 سجل الأصول'!G295+1))-MIN(('📋 سجل الأصول'!H295-IF('📋 سجل الأصول'!I295="",0,'📋 سجل الأصول'!I295)),('📋 سجل الأصول'!H295-IF('📋 سجل الأصول'!I295="",0,'📋 سجل الأصول'!I295))*'📋 سجل الأصول'!J295/365*MAX(0,MIN(EOMONTH(DATE(2026,1,1),-1),IF('📋 سجل الأصول'!M295="",DATE(9999,12,31),'📋 سجل الأصول'!M295))-'📋 سجل الأصول'!G295+1))),0))</f>
        <v/>
      </c>
      <c r="H295" s="25" t="str">
        <f>IF('📋 سجل الأصول'!C295="","",IFERROR(MAX(0,MIN(('📋 سجل الأصول'!H295-IF('📋 سجل الأصول'!I295="",0,'📋 سجل الأصول'!I295)),('📋 سجل الأصول'!H295-IF('📋 سجل الأصول'!I295="",0,'📋 سجل الأصول'!I295))*'📋 سجل الأصول'!J295/365*MAX(0,MIN(EOMONTH(DATE(2026,2,1),0),IF('📋 سجل الأصول'!M295="",DATE(9999,12,31),'📋 سجل الأصول'!M295))-'📋 سجل الأصول'!G295+1))-MIN(('📋 سجل الأصول'!H295-IF('📋 سجل الأصول'!I295="",0,'📋 سجل الأصول'!I295)),('📋 سجل الأصول'!H295-IF('📋 سجل الأصول'!I295="",0,'📋 سجل الأصول'!I295))*'📋 سجل الأصول'!J295/365*MAX(0,MIN(EOMONTH(DATE(2026,2,1),-1),IF('📋 سجل الأصول'!M295="",DATE(9999,12,31),'📋 سجل الأصول'!M295))-'📋 سجل الأصول'!G295+1))),0))</f>
        <v/>
      </c>
      <c r="I295" s="25" t="str">
        <f>IF('📋 سجل الأصول'!C295="","",IFERROR(MAX(0,MIN(('📋 سجل الأصول'!H295-IF('📋 سجل الأصول'!I295="",0,'📋 سجل الأصول'!I295)),('📋 سجل الأصول'!H295-IF('📋 سجل الأصول'!I295="",0,'📋 سجل الأصول'!I295))*'📋 سجل الأصول'!J295/365*MAX(0,MIN(EOMONTH(DATE(2026,3,1),0),IF('📋 سجل الأصول'!M295="",DATE(9999,12,31),'📋 سجل الأصول'!M295))-'📋 سجل الأصول'!G295+1))-MIN(('📋 سجل الأصول'!H295-IF('📋 سجل الأصول'!I295="",0,'📋 سجل الأصول'!I295)),('📋 سجل الأصول'!H295-IF('📋 سجل الأصول'!I295="",0,'📋 سجل الأصول'!I295))*'📋 سجل الأصول'!J295/365*MAX(0,MIN(EOMONTH(DATE(2026,3,1),-1),IF('📋 سجل الأصول'!M295="",DATE(9999,12,31),'📋 سجل الأصول'!M295))-'📋 سجل الأصول'!G295+1))),0))</f>
        <v/>
      </c>
      <c r="J295" s="25" t="str">
        <f>IF('📋 سجل الأصول'!C295="","",IFERROR(MAX(0,MIN(('📋 سجل الأصول'!H295-IF('📋 سجل الأصول'!I295="",0,'📋 سجل الأصول'!I295)),('📋 سجل الأصول'!H295-IF('📋 سجل الأصول'!I295="",0,'📋 سجل الأصول'!I295))*'📋 سجل الأصول'!J295/365*MAX(0,MIN(EOMONTH(DATE(2026,4,1),0),IF('📋 سجل الأصول'!M295="",DATE(9999,12,31),'📋 سجل الأصول'!M295))-'📋 سجل الأصول'!G295+1))-MIN(('📋 سجل الأصول'!H295-IF('📋 سجل الأصول'!I295="",0,'📋 سجل الأصول'!I295)),('📋 سجل الأصول'!H295-IF('📋 سجل الأصول'!I295="",0,'📋 سجل الأصول'!I295))*'📋 سجل الأصول'!J295/365*MAX(0,MIN(EOMONTH(DATE(2026,4,1),-1),IF('📋 سجل الأصول'!M295="",DATE(9999,12,31),'📋 سجل الأصول'!M295))-'📋 سجل الأصول'!G295+1))),0))</f>
        <v/>
      </c>
      <c r="K295" s="25" t="str">
        <f>IF('📋 سجل الأصول'!C295="","",IFERROR(MAX(0,MIN(('📋 سجل الأصول'!H295-IF('📋 سجل الأصول'!I295="",0,'📋 سجل الأصول'!I295)),('📋 سجل الأصول'!H295-IF('📋 سجل الأصول'!I295="",0,'📋 سجل الأصول'!I295))*'📋 سجل الأصول'!J295/365*MAX(0,MIN(EOMONTH(DATE(2026,5,1),0),IF('📋 سجل الأصول'!M295="",DATE(9999,12,31),'📋 سجل الأصول'!M295))-'📋 سجل الأصول'!G295+1))-MIN(('📋 سجل الأصول'!H295-IF('📋 سجل الأصول'!I295="",0,'📋 سجل الأصول'!I295)),('📋 سجل الأصول'!H295-IF('📋 سجل الأصول'!I295="",0,'📋 سجل الأصول'!I295))*'📋 سجل الأصول'!J295/365*MAX(0,MIN(EOMONTH(DATE(2026,5,1),-1),IF('📋 سجل الأصول'!M295="",DATE(9999,12,31),'📋 سجل الأصول'!M295))-'📋 سجل الأصول'!G295+1))),0))</f>
        <v/>
      </c>
      <c r="L295" s="25" t="str">
        <f>IF('📋 سجل الأصول'!C295="","",IFERROR(MAX(0,MIN(('📋 سجل الأصول'!H295-IF('📋 سجل الأصول'!I295="",0,'📋 سجل الأصول'!I295)),('📋 سجل الأصول'!H295-IF('📋 سجل الأصول'!I295="",0,'📋 سجل الأصول'!I295))*'📋 سجل الأصول'!J295/365*MAX(0,MIN(EOMONTH(DATE(2026,6,1),0),IF('📋 سجل الأصول'!M295="",DATE(9999,12,31),'📋 سجل الأصول'!M295))-'📋 سجل الأصول'!G295+1))-MIN(('📋 سجل الأصول'!H295-IF('📋 سجل الأصول'!I295="",0,'📋 سجل الأصول'!I295)),('📋 سجل الأصول'!H295-IF('📋 سجل الأصول'!I295="",0,'📋 سجل الأصول'!I295))*'📋 سجل الأصول'!J295/365*MAX(0,MIN(EOMONTH(DATE(2026,6,1),-1),IF('📋 سجل الأصول'!M295="",DATE(9999,12,31),'📋 سجل الأصول'!M295))-'📋 سجل الأصول'!G295+1))),0))</f>
        <v/>
      </c>
      <c r="M295" s="25" t="str">
        <f>IF('📋 سجل الأصول'!C295="","",IFERROR(MAX(0,MIN(('📋 سجل الأصول'!H295-IF('📋 سجل الأصول'!I295="",0,'📋 سجل الأصول'!I295)),('📋 سجل الأصول'!H295-IF('📋 سجل الأصول'!I295="",0,'📋 سجل الأصول'!I295))*'📋 سجل الأصول'!J295/365*MAX(0,MIN(EOMONTH(DATE(2026,7,1),0),IF('📋 سجل الأصول'!M295="",DATE(9999,12,31),'📋 سجل الأصول'!M295))-'📋 سجل الأصول'!G295+1))-MIN(('📋 سجل الأصول'!H295-IF('📋 سجل الأصول'!I295="",0,'📋 سجل الأصول'!I295)),('📋 سجل الأصول'!H295-IF('📋 سجل الأصول'!I295="",0,'📋 سجل الأصول'!I295))*'📋 سجل الأصول'!J295/365*MAX(0,MIN(EOMONTH(DATE(2026,7,1),-1),IF('📋 سجل الأصول'!M295="",DATE(9999,12,31),'📋 سجل الأصول'!M295))-'📋 سجل الأصول'!G295+1))),0))</f>
        <v/>
      </c>
      <c r="N295" s="25" t="str">
        <f>IF('📋 سجل الأصول'!C295="","",IFERROR(MAX(0,MIN(('📋 سجل الأصول'!H295-IF('📋 سجل الأصول'!I295="",0,'📋 سجل الأصول'!I295)),('📋 سجل الأصول'!H295-IF('📋 سجل الأصول'!I295="",0,'📋 سجل الأصول'!I295))*'📋 سجل الأصول'!J295/365*MAX(0,MIN(EOMONTH(DATE(2026,8,1),0),IF('📋 سجل الأصول'!M295="",DATE(9999,12,31),'📋 سجل الأصول'!M295))-'📋 سجل الأصول'!G295+1))-MIN(('📋 سجل الأصول'!H295-IF('📋 سجل الأصول'!I295="",0,'📋 سجل الأصول'!I295)),('📋 سجل الأصول'!H295-IF('📋 سجل الأصول'!I295="",0,'📋 سجل الأصول'!I295))*'📋 سجل الأصول'!J295/365*MAX(0,MIN(EOMONTH(DATE(2026,8,1),-1),IF('📋 سجل الأصول'!M295="",DATE(9999,12,31),'📋 سجل الأصول'!M295))-'📋 سجل الأصول'!G295+1))),0))</f>
        <v/>
      </c>
      <c r="O295" s="25" t="str">
        <f>IF('📋 سجل الأصول'!C295="","",IFERROR(MAX(0,MIN(('📋 سجل الأصول'!H295-IF('📋 سجل الأصول'!I295="",0,'📋 سجل الأصول'!I295)),('📋 سجل الأصول'!H295-IF('📋 سجل الأصول'!I295="",0,'📋 سجل الأصول'!I295))*'📋 سجل الأصول'!J295/365*MAX(0,MIN(EOMONTH(DATE(2026,9,1),0),IF('📋 سجل الأصول'!M295="",DATE(9999,12,31),'📋 سجل الأصول'!M295))-'📋 سجل الأصول'!G295+1))-MIN(('📋 سجل الأصول'!H295-IF('📋 سجل الأصول'!I295="",0,'📋 سجل الأصول'!I295)),('📋 سجل الأصول'!H295-IF('📋 سجل الأصول'!I295="",0,'📋 سجل الأصول'!I295))*'📋 سجل الأصول'!J295/365*MAX(0,MIN(EOMONTH(DATE(2026,9,1),-1),IF('📋 سجل الأصول'!M295="",DATE(9999,12,31),'📋 سجل الأصول'!M295))-'📋 سجل الأصول'!G295+1))),0))</f>
        <v/>
      </c>
      <c r="P295" s="25" t="str">
        <f>IF('📋 سجل الأصول'!C295="","",IFERROR(MAX(0,MIN(('📋 سجل الأصول'!H295-IF('📋 سجل الأصول'!I295="",0,'📋 سجل الأصول'!I295)),('📋 سجل الأصول'!H295-IF('📋 سجل الأصول'!I295="",0,'📋 سجل الأصول'!I295))*'📋 سجل الأصول'!J295/365*MAX(0,MIN(EOMONTH(DATE(2026,10,1),0),IF('📋 سجل الأصول'!M295="",DATE(9999,12,31),'📋 سجل الأصول'!M295))-'📋 سجل الأصول'!G295+1))-MIN(('📋 سجل الأصول'!H295-IF('📋 سجل الأصول'!I295="",0,'📋 سجل الأصول'!I295)),('📋 سجل الأصول'!H295-IF('📋 سجل الأصول'!I295="",0,'📋 سجل الأصول'!I295))*'📋 سجل الأصول'!J295/365*MAX(0,MIN(EOMONTH(DATE(2026,10,1),-1),IF('📋 سجل الأصول'!M295="",DATE(9999,12,31),'📋 سجل الأصول'!M295))-'📋 سجل الأصول'!G295+1))),0))</f>
        <v/>
      </c>
      <c r="Q295" s="25" t="str">
        <f>IF('📋 سجل الأصول'!C295="","",IFERROR(MAX(0,MIN(('📋 سجل الأصول'!H295-IF('📋 سجل الأصول'!I295="",0,'📋 سجل الأصول'!I295)),('📋 سجل الأصول'!H295-IF('📋 سجل الأصول'!I295="",0,'📋 سجل الأصول'!I295))*'📋 سجل الأصول'!J295/365*MAX(0,MIN(EOMONTH(DATE(2026,11,1),0),IF('📋 سجل الأصول'!M295="",DATE(9999,12,31),'📋 سجل الأصول'!M295))-'📋 سجل الأصول'!G295+1))-MIN(('📋 سجل الأصول'!H295-IF('📋 سجل الأصول'!I295="",0,'📋 سجل الأصول'!I295)),('📋 سجل الأصول'!H295-IF('📋 سجل الأصول'!I295="",0,'📋 سجل الأصول'!I295))*'📋 سجل الأصول'!J295/365*MAX(0,MIN(EOMONTH(DATE(2026,11,1),-1),IF('📋 سجل الأصول'!M295="",DATE(9999,12,31),'📋 سجل الأصول'!M295))-'📋 سجل الأصول'!G295+1))),0))</f>
        <v/>
      </c>
      <c r="R295" s="25" t="str">
        <f>IF('📋 سجل الأصول'!C295="","",IFERROR(MAX(0,MIN(('📋 سجل الأصول'!H295-IF('📋 سجل الأصول'!I295="",0,'📋 سجل الأصول'!I295)),('📋 سجل الأصول'!H295-IF('📋 سجل الأصول'!I295="",0,'📋 سجل الأصول'!I295))*'📋 سجل الأصول'!J295/365*MAX(0,MIN(EOMONTH(DATE(2026,12,1),0),IF('📋 سجل الأصول'!M295="",DATE(9999,12,31),'📋 سجل الأصول'!M295))-'📋 سجل الأصول'!G295+1))-MIN(('📋 سجل الأصول'!H295-IF('📋 سجل الأصول'!I295="",0,'📋 سجل الأصول'!I295)),('📋 سجل الأصول'!H295-IF('📋 سجل الأصول'!I295="",0,'📋 سجل الأصول'!I295))*'📋 سجل الأصول'!J295/365*MAX(0,MIN(EOMONTH(DATE(2026,12,1),-1),IF('📋 سجل الأصول'!M295="",DATE(9999,12,31),'📋 سجل الأصول'!M295))-'📋 سجل الأصول'!G295+1))),0))</f>
        <v/>
      </c>
    </row>
    <row r="296" spans="1:18" ht="24.75" customHeight="1" x14ac:dyDescent="0.25">
      <c r="A296" s="26" t="str">
        <f>IF('📋 سجل الأصول'!C296="","",'📋 سجل الأصول'!A296)</f>
        <v/>
      </c>
      <c r="B296" s="26" t="str">
        <f>IF('📋 سجل الأصول'!C296="","",'📋 سجل الأصول'!B296)</f>
        <v/>
      </c>
      <c r="C296" s="38" t="str">
        <f>IF('📋 سجل الأصول'!C296="","",'📋 سجل الأصول'!C296)</f>
        <v/>
      </c>
      <c r="D296" s="26" t="str">
        <f>IF('📋 سجل الأصول'!C296="","",'📋 سجل الأصول'!E296)</f>
        <v/>
      </c>
      <c r="E296" s="39" t="str">
        <f>IF('📋 سجل الأصول'!C296="","",'📋 سجل الأصول'!G296)</f>
        <v/>
      </c>
      <c r="F296" s="33" t="str">
        <f>IF('📋 سجل الأصول'!C296="","",'📋 سجل الأصول'!H296)</f>
        <v/>
      </c>
      <c r="G296" s="33" t="str">
        <f>IF('📋 سجل الأصول'!C296="","",IFERROR(MAX(0,MIN(('📋 سجل الأصول'!H296-IF('📋 سجل الأصول'!I296="",0,'📋 سجل الأصول'!I296)),('📋 سجل الأصول'!H296-IF('📋 سجل الأصول'!I296="",0,'📋 سجل الأصول'!I296))*'📋 سجل الأصول'!J296/365*MAX(0,MIN(EOMONTH(DATE(2026,1,1),0),IF('📋 سجل الأصول'!M296="",DATE(9999,12,31),'📋 سجل الأصول'!M296))-'📋 سجل الأصول'!G296+1))-MIN(('📋 سجل الأصول'!H296-IF('📋 سجل الأصول'!I296="",0,'📋 سجل الأصول'!I296)),('📋 سجل الأصول'!H296-IF('📋 سجل الأصول'!I296="",0,'📋 سجل الأصول'!I296))*'📋 سجل الأصول'!J296/365*MAX(0,MIN(EOMONTH(DATE(2026,1,1),-1),IF('📋 سجل الأصول'!M296="",DATE(9999,12,31),'📋 سجل الأصول'!M296))-'📋 سجل الأصول'!G296+1))),0))</f>
        <v/>
      </c>
      <c r="H296" s="33" t="str">
        <f>IF('📋 سجل الأصول'!C296="","",IFERROR(MAX(0,MIN(('📋 سجل الأصول'!H296-IF('📋 سجل الأصول'!I296="",0,'📋 سجل الأصول'!I296)),('📋 سجل الأصول'!H296-IF('📋 سجل الأصول'!I296="",0,'📋 سجل الأصول'!I296))*'📋 سجل الأصول'!J296/365*MAX(0,MIN(EOMONTH(DATE(2026,2,1),0),IF('📋 سجل الأصول'!M296="",DATE(9999,12,31),'📋 سجل الأصول'!M296))-'📋 سجل الأصول'!G296+1))-MIN(('📋 سجل الأصول'!H296-IF('📋 سجل الأصول'!I296="",0,'📋 سجل الأصول'!I296)),('📋 سجل الأصول'!H296-IF('📋 سجل الأصول'!I296="",0,'📋 سجل الأصول'!I296))*'📋 سجل الأصول'!J296/365*MAX(0,MIN(EOMONTH(DATE(2026,2,1),-1),IF('📋 سجل الأصول'!M296="",DATE(9999,12,31),'📋 سجل الأصول'!M296))-'📋 سجل الأصول'!G296+1))),0))</f>
        <v/>
      </c>
      <c r="I296" s="33" t="str">
        <f>IF('📋 سجل الأصول'!C296="","",IFERROR(MAX(0,MIN(('📋 سجل الأصول'!H296-IF('📋 سجل الأصول'!I296="",0,'📋 سجل الأصول'!I296)),('📋 سجل الأصول'!H296-IF('📋 سجل الأصول'!I296="",0,'📋 سجل الأصول'!I296))*'📋 سجل الأصول'!J296/365*MAX(0,MIN(EOMONTH(DATE(2026,3,1),0),IF('📋 سجل الأصول'!M296="",DATE(9999,12,31),'📋 سجل الأصول'!M296))-'📋 سجل الأصول'!G296+1))-MIN(('📋 سجل الأصول'!H296-IF('📋 سجل الأصول'!I296="",0,'📋 سجل الأصول'!I296)),('📋 سجل الأصول'!H296-IF('📋 سجل الأصول'!I296="",0,'📋 سجل الأصول'!I296))*'📋 سجل الأصول'!J296/365*MAX(0,MIN(EOMONTH(DATE(2026,3,1),-1),IF('📋 سجل الأصول'!M296="",DATE(9999,12,31),'📋 سجل الأصول'!M296))-'📋 سجل الأصول'!G296+1))),0))</f>
        <v/>
      </c>
      <c r="J296" s="33" t="str">
        <f>IF('📋 سجل الأصول'!C296="","",IFERROR(MAX(0,MIN(('📋 سجل الأصول'!H296-IF('📋 سجل الأصول'!I296="",0,'📋 سجل الأصول'!I296)),('📋 سجل الأصول'!H296-IF('📋 سجل الأصول'!I296="",0,'📋 سجل الأصول'!I296))*'📋 سجل الأصول'!J296/365*MAX(0,MIN(EOMONTH(DATE(2026,4,1),0),IF('📋 سجل الأصول'!M296="",DATE(9999,12,31),'📋 سجل الأصول'!M296))-'📋 سجل الأصول'!G296+1))-MIN(('📋 سجل الأصول'!H296-IF('📋 سجل الأصول'!I296="",0,'📋 سجل الأصول'!I296)),('📋 سجل الأصول'!H296-IF('📋 سجل الأصول'!I296="",0,'📋 سجل الأصول'!I296))*'📋 سجل الأصول'!J296/365*MAX(0,MIN(EOMONTH(DATE(2026,4,1),-1),IF('📋 سجل الأصول'!M296="",DATE(9999,12,31),'📋 سجل الأصول'!M296))-'📋 سجل الأصول'!G296+1))),0))</f>
        <v/>
      </c>
      <c r="K296" s="33" t="str">
        <f>IF('📋 سجل الأصول'!C296="","",IFERROR(MAX(0,MIN(('📋 سجل الأصول'!H296-IF('📋 سجل الأصول'!I296="",0,'📋 سجل الأصول'!I296)),('📋 سجل الأصول'!H296-IF('📋 سجل الأصول'!I296="",0,'📋 سجل الأصول'!I296))*'📋 سجل الأصول'!J296/365*MAX(0,MIN(EOMONTH(DATE(2026,5,1),0),IF('📋 سجل الأصول'!M296="",DATE(9999,12,31),'📋 سجل الأصول'!M296))-'📋 سجل الأصول'!G296+1))-MIN(('📋 سجل الأصول'!H296-IF('📋 سجل الأصول'!I296="",0,'📋 سجل الأصول'!I296)),('📋 سجل الأصول'!H296-IF('📋 سجل الأصول'!I296="",0,'📋 سجل الأصول'!I296))*'📋 سجل الأصول'!J296/365*MAX(0,MIN(EOMONTH(DATE(2026,5,1),-1),IF('📋 سجل الأصول'!M296="",DATE(9999,12,31),'📋 سجل الأصول'!M296))-'📋 سجل الأصول'!G296+1))),0))</f>
        <v/>
      </c>
      <c r="L296" s="33" t="str">
        <f>IF('📋 سجل الأصول'!C296="","",IFERROR(MAX(0,MIN(('📋 سجل الأصول'!H296-IF('📋 سجل الأصول'!I296="",0,'📋 سجل الأصول'!I296)),('📋 سجل الأصول'!H296-IF('📋 سجل الأصول'!I296="",0,'📋 سجل الأصول'!I296))*'📋 سجل الأصول'!J296/365*MAX(0,MIN(EOMONTH(DATE(2026,6,1),0),IF('📋 سجل الأصول'!M296="",DATE(9999,12,31),'📋 سجل الأصول'!M296))-'📋 سجل الأصول'!G296+1))-MIN(('📋 سجل الأصول'!H296-IF('📋 سجل الأصول'!I296="",0,'📋 سجل الأصول'!I296)),('📋 سجل الأصول'!H296-IF('📋 سجل الأصول'!I296="",0,'📋 سجل الأصول'!I296))*'📋 سجل الأصول'!J296/365*MAX(0,MIN(EOMONTH(DATE(2026,6,1),-1),IF('📋 سجل الأصول'!M296="",DATE(9999,12,31),'📋 سجل الأصول'!M296))-'📋 سجل الأصول'!G296+1))),0))</f>
        <v/>
      </c>
      <c r="M296" s="33" t="str">
        <f>IF('📋 سجل الأصول'!C296="","",IFERROR(MAX(0,MIN(('📋 سجل الأصول'!H296-IF('📋 سجل الأصول'!I296="",0,'📋 سجل الأصول'!I296)),('📋 سجل الأصول'!H296-IF('📋 سجل الأصول'!I296="",0,'📋 سجل الأصول'!I296))*'📋 سجل الأصول'!J296/365*MAX(0,MIN(EOMONTH(DATE(2026,7,1),0),IF('📋 سجل الأصول'!M296="",DATE(9999,12,31),'📋 سجل الأصول'!M296))-'📋 سجل الأصول'!G296+1))-MIN(('📋 سجل الأصول'!H296-IF('📋 سجل الأصول'!I296="",0,'📋 سجل الأصول'!I296)),('📋 سجل الأصول'!H296-IF('📋 سجل الأصول'!I296="",0,'📋 سجل الأصول'!I296))*'📋 سجل الأصول'!J296/365*MAX(0,MIN(EOMONTH(DATE(2026,7,1),-1),IF('📋 سجل الأصول'!M296="",DATE(9999,12,31),'📋 سجل الأصول'!M296))-'📋 سجل الأصول'!G296+1))),0))</f>
        <v/>
      </c>
      <c r="N296" s="33" t="str">
        <f>IF('📋 سجل الأصول'!C296="","",IFERROR(MAX(0,MIN(('📋 سجل الأصول'!H296-IF('📋 سجل الأصول'!I296="",0,'📋 سجل الأصول'!I296)),('📋 سجل الأصول'!H296-IF('📋 سجل الأصول'!I296="",0,'📋 سجل الأصول'!I296))*'📋 سجل الأصول'!J296/365*MAX(0,MIN(EOMONTH(DATE(2026,8,1),0),IF('📋 سجل الأصول'!M296="",DATE(9999,12,31),'📋 سجل الأصول'!M296))-'📋 سجل الأصول'!G296+1))-MIN(('📋 سجل الأصول'!H296-IF('📋 سجل الأصول'!I296="",0,'📋 سجل الأصول'!I296)),('📋 سجل الأصول'!H296-IF('📋 سجل الأصول'!I296="",0,'📋 سجل الأصول'!I296))*'📋 سجل الأصول'!J296/365*MAX(0,MIN(EOMONTH(DATE(2026,8,1),-1),IF('📋 سجل الأصول'!M296="",DATE(9999,12,31),'📋 سجل الأصول'!M296))-'📋 سجل الأصول'!G296+1))),0))</f>
        <v/>
      </c>
      <c r="O296" s="33" t="str">
        <f>IF('📋 سجل الأصول'!C296="","",IFERROR(MAX(0,MIN(('📋 سجل الأصول'!H296-IF('📋 سجل الأصول'!I296="",0,'📋 سجل الأصول'!I296)),('📋 سجل الأصول'!H296-IF('📋 سجل الأصول'!I296="",0,'📋 سجل الأصول'!I296))*'📋 سجل الأصول'!J296/365*MAX(0,MIN(EOMONTH(DATE(2026,9,1),0),IF('📋 سجل الأصول'!M296="",DATE(9999,12,31),'📋 سجل الأصول'!M296))-'📋 سجل الأصول'!G296+1))-MIN(('📋 سجل الأصول'!H296-IF('📋 سجل الأصول'!I296="",0,'📋 سجل الأصول'!I296)),('📋 سجل الأصول'!H296-IF('📋 سجل الأصول'!I296="",0,'📋 سجل الأصول'!I296))*'📋 سجل الأصول'!J296/365*MAX(0,MIN(EOMONTH(DATE(2026,9,1),-1),IF('📋 سجل الأصول'!M296="",DATE(9999,12,31),'📋 سجل الأصول'!M296))-'📋 سجل الأصول'!G296+1))),0))</f>
        <v/>
      </c>
      <c r="P296" s="33" t="str">
        <f>IF('📋 سجل الأصول'!C296="","",IFERROR(MAX(0,MIN(('📋 سجل الأصول'!H296-IF('📋 سجل الأصول'!I296="",0,'📋 سجل الأصول'!I296)),('📋 سجل الأصول'!H296-IF('📋 سجل الأصول'!I296="",0,'📋 سجل الأصول'!I296))*'📋 سجل الأصول'!J296/365*MAX(0,MIN(EOMONTH(DATE(2026,10,1),0),IF('📋 سجل الأصول'!M296="",DATE(9999,12,31),'📋 سجل الأصول'!M296))-'📋 سجل الأصول'!G296+1))-MIN(('📋 سجل الأصول'!H296-IF('📋 سجل الأصول'!I296="",0,'📋 سجل الأصول'!I296)),('📋 سجل الأصول'!H296-IF('📋 سجل الأصول'!I296="",0,'📋 سجل الأصول'!I296))*'📋 سجل الأصول'!J296/365*MAX(0,MIN(EOMONTH(DATE(2026,10,1),-1),IF('📋 سجل الأصول'!M296="",DATE(9999,12,31),'📋 سجل الأصول'!M296))-'📋 سجل الأصول'!G296+1))),0))</f>
        <v/>
      </c>
      <c r="Q296" s="33" t="str">
        <f>IF('📋 سجل الأصول'!C296="","",IFERROR(MAX(0,MIN(('📋 سجل الأصول'!H296-IF('📋 سجل الأصول'!I296="",0,'📋 سجل الأصول'!I296)),('📋 سجل الأصول'!H296-IF('📋 سجل الأصول'!I296="",0,'📋 سجل الأصول'!I296))*'📋 سجل الأصول'!J296/365*MAX(0,MIN(EOMONTH(DATE(2026,11,1),0),IF('📋 سجل الأصول'!M296="",DATE(9999,12,31),'📋 سجل الأصول'!M296))-'📋 سجل الأصول'!G296+1))-MIN(('📋 سجل الأصول'!H296-IF('📋 سجل الأصول'!I296="",0,'📋 سجل الأصول'!I296)),('📋 سجل الأصول'!H296-IF('📋 سجل الأصول'!I296="",0,'📋 سجل الأصول'!I296))*'📋 سجل الأصول'!J296/365*MAX(0,MIN(EOMONTH(DATE(2026,11,1),-1),IF('📋 سجل الأصول'!M296="",DATE(9999,12,31),'📋 سجل الأصول'!M296))-'📋 سجل الأصول'!G296+1))),0))</f>
        <v/>
      </c>
      <c r="R296" s="33" t="str">
        <f>IF('📋 سجل الأصول'!C296="","",IFERROR(MAX(0,MIN(('📋 سجل الأصول'!H296-IF('📋 سجل الأصول'!I296="",0,'📋 سجل الأصول'!I296)),('📋 سجل الأصول'!H296-IF('📋 سجل الأصول'!I296="",0,'📋 سجل الأصول'!I296))*'📋 سجل الأصول'!J296/365*MAX(0,MIN(EOMONTH(DATE(2026,12,1),0),IF('📋 سجل الأصول'!M296="",DATE(9999,12,31),'📋 سجل الأصول'!M296))-'📋 سجل الأصول'!G296+1))-MIN(('📋 سجل الأصول'!H296-IF('📋 سجل الأصول'!I296="",0,'📋 سجل الأصول'!I296)),('📋 سجل الأصول'!H296-IF('📋 سجل الأصول'!I296="",0,'📋 سجل الأصول'!I296))*'📋 سجل الأصول'!J296/365*MAX(0,MIN(EOMONTH(DATE(2026,12,1),-1),IF('📋 سجل الأصول'!M296="",DATE(9999,12,31),'📋 سجل الأصول'!M296))-'📋 سجل الأصول'!G296+1))),0))</f>
        <v/>
      </c>
    </row>
    <row r="297" spans="1:18" ht="24.75" customHeight="1" x14ac:dyDescent="0.25">
      <c r="A297" s="18" t="str">
        <f>IF('📋 سجل الأصول'!C297="","",'📋 سجل الأصول'!A297)</f>
        <v/>
      </c>
      <c r="B297" s="18" t="str">
        <f>IF('📋 سجل الأصول'!C297="","",'📋 سجل الأصول'!B297)</f>
        <v/>
      </c>
      <c r="C297" s="36" t="str">
        <f>IF('📋 سجل الأصول'!C297="","",'📋 سجل الأصول'!C297)</f>
        <v/>
      </c>
      <c r="D297" s="18" t="str">
        <f>IF('📋 سجل الأصول'!C297="","",'📋 سجل الأصول'!E297)</f>
        <v/>
      </c>
      <c r="E297" s="37" t="str">
        <f>IF('📋 سجل الأصول'!C297="","",'📋 سجل الأصول'!G297)</f>
        <v/>
      </c>
      <c r="F297" s="25" t="str">
        <f>IF('📋 سجل الأصول'!C297="","",'📋 سجل الأصول'!H297)</f>
        <v/>
      </c>
      <c r="G297" s="25" t="str">
        <f>IF('📋 سجل الأصول'!C297="","",IFERROR(MAX(0,MIN(('📋 سجل الأصول'!H297-IF('📋 سجل الأصول'!I297="",0,'📋 سجل الأصول'!I297)),('📋 سجل الأصول'!H297-IF('📋 سجل الأصول'!I297="",0,'📋 سجل الأصول'!I297))*'📋 سجل الأصول'!J297/365*MAX(0,MIN(EOMONTH(DATE(2026,1,1),0),IF('📋 سجل الأصول'!M297="",DATE(9999,12,31),'📋 سجل الأصول'!M297))-'📋 سجل الأصول'!G297+1))-MIN(('📋 سجل الأصول'!H297-IF('📋 سجل الأصول'!I297="",0,'📋 سجل الأصول'!I297)),('📋 سجل الأصول'!H297-IF('📋 سجل الأصول'!I297="",0,'📋 سجل الأصول'!I297))*'📋 سجل الأصول'!J297/365*MAX(0,MIN(EOMONTH(DATE(2026,1,1),-1),IF('📋 سجل الأصول'!M297="",DATE(9999,12,31),'📋 سجل الأصول'!M297))-'📋 سجل الأصول'!G297+1))),0))</f>
        <v/>
      </c>
      <c r="H297" s="25" t="str">
        <f>IF('📋 سجل الأصول'!C297="","",IFERROR(MAX(0,MIN(('📋 سجل الأصول'!H297-IF('📋 سجل الأصول'!I297="",0,'📋 سجل الأصول'!I297)),('📋 سجل الأصول'!H297-IF('📋 سجل الأصول'!I297="",0,'📋 سجل الأصول'!I297))*'📋 سجل الأصول'!J297/365*MAX(0,MIN(EOMONTH(DATE(2026,2,1),0),IF('📋 سجل الأصول'!M297="",DATE(9999,12,31),'📋 سجل الأصول'!M297))-'📋 سجل الأصول'!G297+1))-MIN(('📋 سجل الأصول'!H297-IF('📋 سجل الأصول'!I297="",0,'📋 سجل الأصول'!I297)),('📋 سجل الأصول'!H297-IF('📋 سجل الأصول'!I297="",0,'📋 سجل الأصول'!I297))*'📋 سجل الأصول'!J297/365*MAX(0,MIN(EOMONTH(DATE(2026,2,1),-1),IF('📋 سجل الأصول'!M297="",DATE(9999,12,31),'📋 سجل الأصول'!M297))-'📋 سجل الأصول'!G297+1))),0))</f>
        <v/>
      </c>
      <c r="I297" s="25" t="str">
        <f>IF('📋 سجل الأصول'!C297="","",IFERROR(MAX(0,MIN(('📋 سجل الأصول'!H297-IF('📋 سجل الأصول'!I297="",0,'📋 سجل الأصول'!I297)),('📋 سجل الأصول'!H297-IF('📋 سجل الأصول'!I297="",0,'📋 سجل الأصول'!I297))*'📋 سجل الأصول'!J297/365*MAX(0,MIN(EOMONTH(DATE(2026,3,1),0),IF('📋 سجل الأصول'!M297="",DATE(9999,12,31),'📋 سجل الأصول'!M297))-'📋 سجل الأصول'!G297+1))-MIN(('📋 سجل الأصول'!H297-IF('📋 سجل الأصول'!I297="",0,'📋 سجل الأصول'!I297)),('📋 سجل الأصول'!H297-IF('📋 سجل الأصول'!I297="",0,'📋 سجل الأصول'!I297))*'📋 سجل الأصول'!J297/365*MAX(0,MIN(EOMONTH(DATE(2026,3,1),-1),IF('📋 سجل الأصول'!M297="",DATE(9999,12,31),'📋 سجل الأصول'!M297))-'📋 سجل الأصول'!G297+1))),0))</f>
        <v/>
      </c>
      <c r="J297" s="25" t="str">
        <f>IF('📋 سجل الأصول'!C297="","",IFERROR(MAX(0,MIN(('📋 سجل الأصول'!H297-IF('📋 سجل الأصول'!I297="",0,'📋 سجل الأصول'!I297)),('📋 سجل الأصول'!H297-IF('📋 سجل الأصول'!I297="",0,'📋 سجل الأصول'!I297))*'📋 سجل الأصول'!J297/365*MAX(0,MIN(EOMONTH(DATE(2026,4,1),0),IF('📋 سجل الأصول'!M297="",DATE(9999,12,31),'📋 سجل الأصول'!M297))-'📋 سجل الأصول'!G297+1))-MIN(('📋 سجل الأصول'!H297-IF('📋 سجل الأصول'!I297="",0,'📋 سجل الأصول'!I297)),('📋 سجل الأصول'!H297-IF('📋 سجل الأصول'!I297="",0,'📋 سجل الأصول'!I297))*'📋 سجل الأصول'!J297/365*MAX(0,MIN(EOMONTH(DATE(2026,4,1),-1),IF('📋 سجل الأصول'!M297="",DATE(9999,12,31),'📋 سجل الأصول'!M297))-'📋 سجل الأصول'!G297+1))),0))</f>
        <v/>
      </c>
      <c r="K297" s="25" t="str">
        <f>IF('📋 سجل الأصول'!C297="","",IFERROR(MAX(0,MIN(('📋 سجل الأصول'!H297-IF('📋 سجل الأصول'!I297="",0,'📋 سجل الأصول'!I297)),('📋 سجل الأصول'!H297-IF('📋 سجل الأصول'!I297="",0,'📋 سجل الأصول'!I297))*'📋 سجل الأصول'!J297/365*MAX(0,MIN(EOMONTH(DATE(2026,5,1),0),IF('📋 سجل الأصول'!M297="",DATE(9999,12,31),'📋 سجل الأصول'!M297))-'📋 سجل الأصول'!G297+1))-MIN(('📋 سجل الأصول'!H297-IF('📋 سجل الأصول'!I297="",0,'📋 سجل الأصول'!I297)),('📋 سجل الأصول'!H297-IF('📋 سجل الأصول'!I297="",0,'📋 سجل الأصول'!I297))*'📋 سجل الأصول'!J297/365*MAX(0,MIN(EOMONTH(DATE(2026,5,1),-1),IF('📋 سجل الأصول'!M297="",DATE(9999,12,31),'📋 سجل الأصول'!M297))-'📋 سجل الأصول'!G297+1))),0))</f>
        <v/>
      </c>
      <c r="L297" s="25" t="str">
        <f>IF('📋 سجل الأصول'!C297="","",IFERROR(MAX(0,MIN(('📋 سجل الأصول'!H297-IF('📋 سجل الأصول'!I297="",0,'📋 سجل الأصول'!I297)),('📋 سجل الأصول'!H297-IF('📋 سجل الأصول'!I297="",0,'📋 سجل الأصول'!I297))*'📋 سجل الأصول'!J297/365*MAX(0,MIN(EOMONTH(DATE(2026,6,1),0),IF('📋 سجل الأصول'!M297="",DATE(9999,12,31),'📋 سجل الأصول'!M297))-'📋 سجل الأصول'!G297+1))-MIN(('📋 سجل الأصول'!H297-IF('📋 سجل الأصول'!I297="",0,'📋 سجل الأصول'!I297)),('📋 سجل الأصول'!H297-IF('📋 سجل الأصول'!I297="",0,'📋 سجل الأصول'!I297))*'📋 سجل الأصول'!J297/365*MAX(0,MIN(EOMONTH(DATE(2026,6,1),-1),IF('📋 سجل الأصول'!M297="",DATE(9999,12,31),'📋 سجل الأصول'!M297))-'📋 سجل الأصول'!G297+1))),0))</f>
        <v/>
      </c>
      <c r="M297" s="25" t="str">
        <f>IF('📋 سجل الأصول'!C297="","",IFERROR(MAX(0,MIN(('📋 سجل الأصول'!H297-IF('📋 سجل الأصول'!I297="",0,'📋 سجل الأصول'!I297)),('📋 سجل الأصول'!H297-IF('📋 سجل الأصول'!I297="",0,'📋 سجل الأصول'!I297))*'📋 سجل الأصول'!J297/365*MAX(0,MIN(EOMONTH(DATE(2026,7,1),0),IF('📋 سجل الأصول'!M297="",DATE(9999,12,31),'📋 سجل الأصول'!M297))-'📋 سجل الأصول'!G297+1))-MIN(('📋 سجل الأصول'!H297-IF('📋 سجل الأصول'!I297="",0,'📋 سجل الأصول'!I297)),('📋 سجل الأصول'!H297-IF('📋 سجل الأصول'!I297="",0,'📋 سجل الأصول'!I297))*'📋 سجل الأصول'!J297/365*MAX(0,MIN(EOMONTH(DATE(2026,7,1),-1),IF('📋 سجل الأصول'!M297="",DATE(9999,12,31),'📋 سجل الأصول'!M297))-'📋 سجل الأصول'!G297+1))),0))</f>
        <v/>
      </c>
      <c r="N297" s="25" t="str">
        <f>IF('📋 سجل الأصول'!C297="","",IFERROR(MAX(0,MIN(('📋 سجل الأصول'!H297-IF('📋 سجل الأصول'!I297="",0,'📋 سجل الأصول'!I297)),('📋 سجل الأصول'!H297-IF('📋 سجل الأصول'!I297="",0,'📋 سجل الأصول'!I297))*'📋 سجل الأصول'!J297/365*MAX(0,MIN(EOMONTH(DATE(2026,8,1),0),IF('📋 سجل الأصول'!M297="",DATE(9999,12,31),'📋 سجل الأصول'!M297))-'📋 سجل الأصول'!G297+1))-MIN(('📋 سجل الأصول'!H297-IF('📋 سجل الأصول'!I297="",0,'📋 سجل الأصول'!I297)),('📋 سجل الأصول'!H297-IF('📋 سجل الأصول'!I297="",0,'📋 سجل الأصول'!I297))*'📋 سجل الأصول'!J297/365*MAX(0,MIN(EOMONTH(DATE(2026,8,1),-1),IF('📋 سجل الأصول'!M297="",DATE(9999,12,31),'📋 سجل الأصول'!M297))-'📋 سجل الأصول'!G297+1))),0))</f>
        <v/>
      </c>
      <c r="O297" s="25" t="str">
        <f>IF('📋 سجل الأصول'!C297="","",IFERROR(MAX(0,MIN(('📋 سجل الأصول'!H297-IF('📋 سجل الأصول'!I297="",0,'📋 سجل الأصول'!I297)),('📋 سجل الأصول'!H297-IF('📋 سجل الأصول'!I297="",0,'📋 سجل الأصول'!I297))*'📋 سجل الأصول'!J297/365*MAX(0,MIN(EOMONTH(DATE(2026,9,1),0),IF('📋 سجل الأصول'!M297="",DATE(9999,12,31),'📋 سجل الأصول'!M297))-'📋 سجل الأصول'!G297+1))-MIN(('📋 سجل الأصول'!H297-IF('📋 سجل الأصول'!I297="",0,'📋 سجل الأصول'!I297)),('📋 سجل الأصول'!H297-IF('📋 سجل الأصول'!I297="",0,'📋 سجل الأصول'!I297))*'📋 سجل الأصول'!J297/365*MAX(0,MIN(EOMONTH(DATE(2026,9,1),-1),IF('📋 سجل الأصول'!M297="",DATE(9999,12,31),'📋 سجل الأصول'!M297))-'📋 سجل الأصول'!G297+1))),0))</f>
        <v/>
      </c>
      <c r="P297" s="25" t="str">
        <f>IF('📋 سجل الأصول'!C297="","",IFERROR(MAX(0,MIN(('📋 سجل الأصول'!H297-IF('📋 سجل الأصول'!I297="",0,'📋 سجل الأصول'!I297)),('📋 سجل الأصول'!H297-IF('📋 سجل الأصول'!I297="",0,'📋 سجل الأصول'!I297))*'📋 سجل الأصول'!J297/365*MAX(0,MIN(EOMONTH(DATE(2026,10,1),0),IF('📋 سجل الأصول'!M297="",DATE(9999,12,31),'📋 سجل الأصول'!M297))-'📋 سجل الأصول'!G297+1))-MIN(('📋 سجل الأصول'!H297-IF('📋 سجل الأصول'!I297="",0,'📋 سجل الأصول'!I297)),('📋 سجل الأصول'!H297-IF('📋 سجل الأصول'!I297="",0,'📋 سجل الأصول'!I297))*'📋 سجل الأصول'!J297/365*MAX(0,MIN(EOMONTH(DATE(2026,10,1),-1),IF('📋 سجل الأصول'!M297="",DATE(9999,12,31),'📋 سجل الأصول'!M297))-'📋 سجل الأصول'!G297+1))),0))</f>
        <v/>
      </c>
      <c r="Q297" s="25" t="str">
        <f>IF('📋 سجل الأصول'!C297="","",IFERROR(MAX(0,MIN(('📋 سجل الأصول'!H297-IF('📋 سجل الأصول'!I297="",0,'📋 سجل الأصول'!I297)),('📋 سجل الأصول'!H297-IF('📋 سجل الأصول'!I297="",0,'📋 سجل الأصول'!I297))*'📋 سجل الأصول'!J297/365*MAX(0,MIN(EOMONTH(DATE(2026,11,1),0),IF('📋 سجل الأصول'!M297="",DATE(9999,12,31),'📋 سجل الأصول'!M297))-'📋 سجل الأصول'!G297+1))-MIN(('📋 سجل الأصول'!H297-IF('📋 سجل الأصول'!I297="",0,'📋 سجل الأصول'!I297)),('📋 سجل الأصول'!H297-IF('📋 سجل الأصول'!I297="",0,'📋 سجل الأصول'!I297))*'📋 سجل الأصول'!J297/365*MAX(0,MIN(EOMONTH(DATE(2026,11,1),-1),IF('📋 سجل الأصول'!M297="",DATE(9999,12,31),'📋 سجل الأصول'!M297))-'📋 سجل الأصول'!G297+1))),0))</f>
        <v/>
      </c>
      <c r="R297" s="25" t="str">
        <f>IF('📋 سجل الأصول'!C297="","",IFERROR(MAX(0,MIN(('📋 سجل الأصول'!H297-IF('📋 سجل الأصول'!I297="",0,'📋 سجل الأصول'!I297)),('📋 سجل الأصول'!H297-IF('📋 سجل الأصول'!I297="",0,'📋 سجل الأصول'!I297))*'📋 سجل الأصول'!J297/365*MAX(0,MIN(EOMONTH(DATE(2026,12,1),0),IF('📋 سجل الأصول'!M297="",DATE(9999,12,31),'📋 سجل الأصول'!M297))-'📋 سجل الأصول'!G297+1))-MIN(('📋 سجل الأصول'!H297-IF('📋 سجل الأصول'!I297="",0,'📋 سجل الأصول'!I297)),('📋 سجل الأصول'!H297-IF('📋 سجل الأصول'!I297="",0,'📋 سجل الأصول'!I297))*'📋 سجل الأصول'!J297/365*MAX(0,MIN(EOMONTH(DATE(2026,12,1),-1),IF('📋 سجل الأصول'!M297="",DATE(9999,12,31),'📋 سجل الأصول'!M297))-'📋 سجل الأصول'!G297+1))),0))</f>
        <v/>
      </c>
    </row>
    <row r="298" spans="1:18" ht="24.75" customHeight="1" x14ac:dyDescent="0.25">
      <c r="A298" s="26" t="str">
        <f>IF('📋 سجل الأصول'!C298="","",'📋 سجل الأصول'!A298)</f>
        <v/>
      </c>
      <c r="B298" s="26" t="str">
        <f>IF('📋 سجل الأصول'!C298="","",'📋 سجل الأصول'!B298)</f>
        <v/>
      </c>
      <c r="C298" s="38" t="str">
        <f>IF('📋 سجل الأصول'!C298="","",'📋 سجل الأصول'!C298)</f>
        <v/>
      </c>
      <c r="D298" s="26" t="str">
        <f>IF('📋 سجل الأصول'!C298="","",'📋 سجل الأصول'!E298)</f>
        <v/>
      </c>
      <c r="E298" s="39" t="str">
        <f>IF('📋 سجل الأصول'!C298="","",'📋 سجل الأصول'!G298)</f>
        <v/>
      </c>
      <c r="F298" s="33" t="str">
        <f>IF('📋 سجل الأصول'!C298="","",'📋 سجل الأصول'!H298)</f>
        <v/>
      </c>
      <c r="G298" s="33" t="str">
        <f>IF('📋 سجل الأصول'!C298="","",IFERROR(MAX(0,MIN(('📋 سجل الأصول'!H298-IF('📋 سجل الأصول'!I298="",0,'📋 سجل الأصول'!I298)),('📋 سجل الأصول'!H298-IF('📋 سجل الأصول'!I298="",0,'📋 سجل الأصول'!I298))*'📋 سجل الأصول'!J298/365*MAX(0,MIN(EOMONTH(DATE(2026,1,1),0),IF('📋 سجل الأصول'!M298="",DATE(9999,12,31),'📋 سجل الأصول'!M298))-'📋 سجل الأصول'!G298+1))-MIN(('📋 سجل الأصول'!H298-IF('📋 سجل الأصول'!I298="",0,'📋 سجل الأصول'!I298)),('📋 سجل الأصول'!H298-IF('📋 سجل الأصول'!I298="",0,'📋 سجل الأصول'!I298))*'📋 سجل الأصول'!J298/365*MAX(0,MIN(EOMONTH(DATE(2026,1,1),-1),IF('📋 سجل الأصول'!M298="",DATE(9999,12,31),'📋 سجل الأصول'!M298))-'📋 سجل الأصول'!G298+1))),0))</f>
        <v/>
      </c>
      <c r="H298" s="33" t="str">
        <f>IF('📋 سجل الأصول'!C298="","",IFERROR(MAX(0,MIN(('📋 سجل الأصول'!H298-IF('📋 سجل الأصول'!I298="",0,'📋 سجل الأصول'!I298)),('📋 سجل الأصول'!H298-IF('📋 سجل الأصول'!I298="",0,'📋 سجل الأصول'!I298))*'📋 سجل الأصول'!J298/365*MAX(0,MIN(EOMONTH(DATE(2026,2,1),0),IF('📋 سجل الأصول'!M298="",DATE(9999,12,31),'📋 سجل الأصول'!M298))-'📋 سجل الأصول'!G298+1))-MIN(('📋 سجل الأصول'!H298-IF('📋 سجل الأصول'!I298="",0,'📋 سجل الأصول'!I298)),('📋 سجل الأصول'!H298-IF('📋 سجل الأصول'!I298="",0,'📋 سجل الأصول'!I298))*'📋 سجل الأصول'!J298/365*MAX(0,MIN(EOMONTH(DATE(2026,2,1),-1),IF('📋 سجل الأصول'!M298="",DATE(9999,12,31),'📋 سجل الأصول'!M298))-'📋 سجل الأصول'!G298+1))),0))</f>
        <v/>
      </c>
      <c r="I298" s="33" t="str">
        <f>IF('📋 سجل الأصول'!C298="","",IFERROR(MAX(0,MIN(('📋 سجل الأصول'!H298-IF('📋 سجل الأصول'!I298="",0,'📋 سجل الأصول'!I298)),('📋 سجل الأصول'!H298-IF('📋 سجل الأصول'!I298="",0,'📋 سجل الأصول'!I298))*'📋 سجل الأصول'!J298/365*MAX(0,MIN(EOMONTH(DATE(2026,3,1),0),IF('📋 سجل الأصول'!M298="",DATE(9999,12,31),'📋 سجل الأصول'!M298))-'📋 سجل الأصول'!G298+1))-MIN(('📋 سجل الأصول'!H298-IF('📋 سجل الأصول'!I298="",0,'📋 سجل الأصول'!I298)),('📋 سجل الأصول'!H298-IF('📋 سجل الأصول'!I298="",0,'📋 سجل الأصول'!I298))*'📋 سجل الأصول'!J298/365*MAX(0,MIN(EOMONTH(DATE(2026,3,1),-1),IF('📋 سجل الأصول'!M298="",DATE(9999,12,31),'📋 سجل الأصول'!M298))-'📋 سجل الأصول'!G298+1))),0))</f>
        <v/>
      </c>
      <c r="J298" s="33" t="str">
        <f>IF('📋 سجل الأصول'!C298="","",IFERROR(MAX(0,MIN(('📋 سجل الأصول'!H298-IF('📋 سجل الأصول'!I298="",0,'📋 سجل الأصول'!I298)),('📋 سجل الأصول'!H298-IF('📋 سجل الأصول'!I298="",0,'📋 سجل الأصول'!I298))*'📋 سجل الأصول'!J298/365*MAX(0,MIN(EOMONTH(DATE(2026,4,1),0),IF('📋 سجل الأصول'!M298="",DATE(9999,12,31),'📋 سجل الأصول'!M298))-'📋 سجل الأصول'!G298+1))-MIN(('📋 سجل الأصول'!H298-IF('📋 سجل الأصول'!I298="",0,'📋 سجل الأصول'!I298)),('📋 سجل الأصول'!H298-IF('📋 سجل الأصول'!I298="",0,'📋 سجل الأصول'!I298))*'📋 سجل الأصول'!J298/365*MAX(0,MIN(EOMONTH(DATE(2026,4,1),-1),IF('📋 سجل الأصول'!M298="",DATE(9999,12,31),'📋 سجل الأصول'!M298))-'📋 سجل الأصول'!G298+1))),0))</f>
        <v/>
      </c>
      <c r="K298" s="33" t="str">
        <f>IF('📋 سجل الأصول'!C298="","",IFERROR(MAX(0,MIN(('📋 سجل الأصول'!H298-IF('📋 سجل الأصول'!I298="",0,'📋 سجل الأصول'!I298)),('📋 سجل الأصول'!H298-IF('📋 سجل الأصول'!I298="",0,'📋 سجل الأصول'!I298))*'📋 سجل الأصول'!J298/365*MAX(0,MIN(EOMONTH(DATE(2026,5,1),0),IF('📋 سجل الأصول'!M298="",DATE(9999,12,31),'📋 سجل الأصول'!M298))-'📋 سجل الأصول'!G298+1))-MIN(('📋 سجل الأصول'!H298-IF('📋 سجل الأصول'!I298="",0,'📋 سجل الأصول'!I298)),('📋 سجل الأصول'!H298-IF('📋 سجل الأصول'!I298="",0,'📋 سجل الأصول'!I298))*'📋 سجل الأصول'!J298/365*MAX(0,MIN(EOMONTH(DATE(2026,5,1),-1),IF('📋 سجل الأصول'!M298="",DATE(9999,12,31),'📋 سجل الأصول'!M298))-'📋 سجل الأصول'!G298+1))),0))</f>
        <v/>
      </c>
      <c r="L298" s="33" t="str">
        <f>IF('📋 سجل الأصول'!C298="","",IFERROR(MAX(0,MIN(('📋 سجل الأصول'!H298-IF('📋 سجل الأصول'!I298="",0,'📋 سجل الأصول'!I298)),('📋 سجل الأصول'!H298-IF('📋 سجل الأصول'!I298="",0,'📋 سجل الأصول'!I298))*'📋 سجل الأصول'!J298/365*MAX(0,MIN(EOMONTH(DATE(2026,6,1),0),IF('📋 سجل الأصول'!M298="",DATE(9999,12,31),'📋 سجل الأصول'!M298))-'📋 سجل الأصول'!G298+1))-MIN(('📋 سجل الأصول'!H298-IF('📋 سجل الأصول'!I298="",0,'📋 سجل الأصول'!I298)),('📋 سجل الأصول'!H298-IF('📋 سجل الأصول'!I298="",0,'📋 سجل الأصول'!I298))*'📋 سجل الأصول'!J298/365*MAX(0,MIN(EOMONTH(DATE(2026,6,1),-1),IF('📋 سجل الأصول'!M298="",DATE(9999,12,31),'📋 سجل الأصول'!M298))-'📋 سجل الأصول'!G298+1))),0))</f>
        <v/>
      </c>
      <c r="M298" s="33" t="str">
        <f>IF('📋 سجل الأصول'!C298="","",IFERROR(MAX(0,MIN(('📋 سجل الأصول'!H298-IF('📋 سجل الأصول'!I298="",0,'📋 سجل الأصول'!I298)),('📋 سجل الأصول'!H298-IF('📋 سجل الأصول'!I298="",0,'📋 سجل الأصول'!I298))*'📋 سجل الأصول'!J298/365*MAX(0,MIN(EOMONTH(DATE(2026,7,1),0),IF('📋 سجل الأصول'!M298="",DATE(9999,12,31),'📋 سجل الأصول'!M298))-'📋 سجل الأصول'!G298+1))-MIN(('📋 سجل الأصول'!H298-IF('📋 سجل الأصول'!I298="",0,'📋 سجل الأصول'!I298)),('📋 سجل الأصول'!H298-IF('📋 سجل الأصول'!I298="",0,'📋 سجل الأصول'!I298))*'📋 سجل الأصول'!J298/365*MAX(0,MIN(EOMONTH(DATE(2026,7,1),-1),IF('📋 سجل الأصول'!M298="",DATE(9999,12,31),'📋 سجل الأصول'!M298))-'📋 سجل الأصول'!G298+1))),0))</f>
        <v/>
      </c>
      <c r="N298" s="33" t="str">
        <f>IF('📋 سجل الأصول'!C298="","",IFERROR(MAX(0,MIN(('📋 سجل الأصول'!H298-IF('📋 سجل الأصول'!I298="",0,'📋 سجل الأصول'!I298)),('📋 سجل الأصول'!H298-IF('📋 سجل الأصول'!I298="",0,'📋 سجل الأصول'!I298))*'📋 سجل الأصول'!J298/365*MAX(0,MIN(EOMONTH(DATE(2026,8,1),0),IF('📋 سجل الأصول'!M298="",DATE(9999,12,31),'📋 سجل الأصول'!M298))-'📋 سجل الأصول'!G298+1))-MIN(('📋 سجل الأصول'!H298-IF('📋 سجل الأصول'!I298="",0,'📋 سجل الأصول'!I298)),('📋 سجل الأصول'!H298-IF('📋 سجل الأصول'!I298="",0,'📋 سجل الأصول'!I298))*'📋 سجل الأصول'!J298/365*MAX(0,MIN(EOMONTH(DATE(2026,8,1),-1),IF('📋 سجل الأصول'!M298="",DATE(9999,12,31),'📋 سجل الأصول'!M298))-'📋 سجل الأصول'!G298+1))),0))</f>
        <v/>
      </c>
      <c r="O298" s="33" t="str">
        <f>IF('📋 سجل الأصول'!C298="","",IFERROR(MAX(0,MIN(('📋 سجل الأصول'!H298-IF('📋 سجل الأصول'!I298="",0,'📋 سجل الأصول'!I298)),('📋 سجل الأصول'!H298-IF('📋 سجل الأصول'!I298="",0,'📋 سجل الأصول'!I298))*'📋 سجل الأصول'!J298/365*MAX(0,MIN(EOMONTH(DATE(2026,9,1),0),IF('📋 سجل الأصول'!M298="",DATE(9999,12,31),'📋 سجل الأصول'!M298))-'📋 سجل الأصول'!G298+1))-MIN(('📋 سجل الأصول'!H298-IF('📋 سجل الأصول'!I298="",0,'📋 سجل الأصول'!I298)),('📋 سجل الأصول'!H298-IF('📋 سجل الأصول'!I298="",0,'📋 سجل الأصول'!I298))*'📋 سجل الأصول'!J298/365*MAX(0,MIN(EOMONTH(DATE(2026,9,1),-1),IF('📋 سجل الأصول'!M298="",DATE(9999,12,31),'📋 سجل الأصول'!M298))-'📋 سجل الأصول'!G298+1))),0))</f>
        <v/>
      </c>
      <c r="P298" s="33" t="str">
        <f>IF('📋 سجل الأصول'!C298="","",IFERROR(MAX(0,MIN(('📋 سجل الأصول'!H298-IF('📋 سجل الأصول'!I298="",0,'📋 سجل الأصول'!I298)),('📋 سجل الأصول'!H298-IF('📋 سجل الأصول'!I298="",0,'📋 سجل الأصول'!I298))*'📋 سجل الأصول'!J298/365*MAX(0,MIN(EOMONTH(DATE(2026,10,1),0),IF('📋 سجل الأصول'!M298="",DATE(9999,12,31),'📋 سجل الأصول'!M298))-'📋 سجل الأصول'!G298+1))-MIN(('📋 سجل الأصول'!H298-IF('📋 سجل الأصول'!I298="",0,'📋 سجل الأصول'!I298)),('📋 سجل الأصول'!H298-IF('📋 سجل الأصول'!I298="",0,'📋 سجل الأصول'!I298))*'📋 سجل الأصول'!J298/365*MAX(0,MIN(EOMONTH(DATE(2026,10,1),-1),IF('📋 سجل الأصول'!M298="",DATE(9999,12,31),'📋 سجل الأصول'!M298))-'📋 سجل الأصول'!G298+1))),0))</f>
        <v/>
      </c>
      <c r="Q298" s="33" t="str">
        <f>IF('📋 سجل الأصول'!C298="","",IFERROR(MAX(0,MIN(('📋 سجل الأصول'!H298-IF('📋 سجل الأصول'!I298="",0,'📋 سجل الأصول'!I298)),('📋 سجل الأصول'!H298-IF('📋 سجل الأصول'!I298="",0,'📋 سجل الأصول'!I298))*'📋 سجل الأصول'!J298/365*MAX(0,MIN(EOMONTH(DATE(2026,11,1),0),IF('📋 سجل الأصول'!M298="",DATE(9999,12,31),'📋 سجل الأصول'!M298))-'📋 سجل الأصول'!G298+1))-MIN(('📋 سجل الأصول'!H298-IF('📋 سجل الأصول'!I298="",0,'📋 سجل الأصول'!I298)),('📋 سجل الأصول'!H298-IF('📋 سجل الأصول'!I298="",0,'📋 سجل الأصول'!I298))*'📋 سجل الأصول'!J298/365*MAX(0,MIN(EOMONTH(DATE(2026,11,1),-1),IF('📋 سجل الأصول'!M298="",DATE(9999,12,31),'📋 سجل الأصول'!M298))-'📋 سجل الأصول'!G298+1))),0))</f>
        <v/>
      </c>
      <c r="R298" s="33" t="str">
        <f>IF('📋 سجل الأصول'!C298="","",IFERROR(MAX(0,MIN(('📋 سجل الأصول'!H298-IF('📋 سجل الأصول'!I298="",0,'📋 سجل الأصول'!I298)),('📋 سجل الأصول'!H298-IF('📋 سجل الأصول'!I298="",0,'📋 سجل الأصول'!I298))*'📋 سجل الأصول'!J298/365*MAX(0,MIN(EOMONTH(DATE(2026,12,1),0),IF('📋 سجل الأصول'!M298="",DATE(9999,12,31),'📋 سجل الأصول'!M298))-'📋 سجل الأصول'!G298+1))-MIN(('📋 سجل الأصول'!H298-IF('📋 سجل الأصول'!I298="",0,'📋 سجل الأصول'!I298)),('📋 سجل الأصول'!H298-IF('📋 سجل الأصول'!I298="",0,'📋 سجل الأصول'!I298))*'📋 سجل الأصول'!J298/365*MAX(0,MIN(EOMONTH(DATE(2026,12,1),-1),IF('📋 سجل الأصول'!M298="",DATE(9999,12,31),'📋 سجل الأصول'!M298))-'📋 سجل الأصول'!G298+1))),0))</f>
        <v/>
      </c>
    </row>
    <row r="299" spans="1:18" ht="24.75" customHeight="1" x14ac:dyDescent="0.25">
      <c r="A299" s="18" t="str">
        <f>IF('📋 سجل الأصول'!C299="","",'📋 سجل الأصول'!A299)</f>
        <v/>
      </c>
      <c r="B299" s="18" t="str">
        <f>IF('📋 سجل الأصول'!C299="","",'📋 سجل الأصول'!B299)</f>
        <v/>
      </c>
      <c r="C299" s="36" t="str">
        <f>IF('📋 سجل الأصول'!C299="","",'📋 سجل الأصول'!C299)</f>
        <v/>
      </c>
      <c r="D299" s="18" t="str">
        <f>IF('📋 سجل الأصول'!C299="","",'📋 سجل الأصول'!E299)</f>
        <v/>
      </c>
      <c r="E299" s="37" t="str">
        <f>IF('📋 سجل الأصول'!C299="","",'📋 سجل الأصول'!G299)</f>
        <v/>
      </c>
      <c r="F299" s="25" t="str">
        <f>IF('📋 سجل الأصول'!C299="","",'📋 سجل الأصول'!H299)</f>
        <v/>
      </c>
      <c r="G299" s="25" t="str">
        <f>IF('📋 سجل الأصول'!C299="","",IFERROR(MAX(0,MIN(('📋 سجل الأصول'!H299-IF('📋 سجل الأصول'!I299="",0,'📋 سجل الأصول'!I299)),('📋 سجل الأصول'!H299-IF('📋 سجل الأصول'!I299="",0,'📋 سجل الأصول'!I299))*'📋 سجل الأصول'!J299/365*MAX(0,MIN(EOMONTH(DATE(2026,1,1),0),IF('📋 سجل الأصول'!M299="",DATE(9999,12,31),'📋 سجل الأصول'!M299))-'📋 سجل الأصول'!G299+1))-MIN(('📋 سجل الأصول'!H299-IF('📋 سجل الأصول'!I299="",0,'📋 سجل الأصول'!I299)),('📋 سجل الأصول'!H299-IF('📋 سجل الأصول'!I299="",0,'📋 سجل الأصول'!I299))*'📋 سجل الأصول'!J299/365*MAX(0,MIN(EOMONTH(DATE(2026,1,1),-1),IF('📋 سجل الأصول'!M299="",DATE(9999,12,31),'📋 سجل الأصول'!M299))-'📋 سجل الأصول'!G299+1))),0))</f>
        <v/>
      </c>
      <c r="H299" s="25" t="str">
        <f>IF('📋 سجل الأصول'!C299="","",IFERROR(MAX(0,MIN(('📋 سجل الأصول'!H299-IF('📋 سجل الأصول'!I299="",0,'📋 سجل الأصول'!I299)),('📋 سجل الأصول'!H299-IF('📋 سجل الأصول'!I299="",0,'📋 سجل الأصول'!I299))*'📋 سجل الأصول'!J299/365*MAX(0,MIN(EOMONTH(DATE(2026,2,1),0),IF('📋 سجل الأصول'!M299="",DATE(9999,12,31),'📋 سجل الأصول'!M299))-'📋 سجل الأصول'!G299+1))-MIN(('📋 سجل الأصول'!H299-IF('📋 سجل الأصول'!I299="",0,'📋 سجل الأصول'!I299)),('📋 سجل الأصول'!H299-IF('📋 سجل الأصول'!I299="",0,'📋 سجل الأصول'!I299))*'📋 سجل الأصول'!J299/365*MAX(0,MIN(EOMONTH(DATE(2026,2,1),-1),IF('📋 سجل الأصول'!M299="",DATE(9999,12,31),'📋 سجل الأصول'!M299))-'📋 سجل الأصول'!G299+1))),0))</f>
        <v/>
      </c>
      <c r="I299" s="25" t="str">
        <f>IF('📋 سجل الأصول'!C299="","",IFERROR(MAX(0,MIN(('📋 سجل الأصول'!H299-IF('📋 سجل الأصول'!I299="",0,'📋 سجل الأصول'!I299)),('📋 سجل الأصول'!H299-IF('📋 سجل الأصول'!I299="",0,'📋 سجل الأصول'!I299))*'📋 سجل الأصول'!J299/365*MAX(0,MIN(EOMONTH(DATE(2026,3,1),0),IF('📋 سجل الأصول'!M299="",DATE(9999,12,31),'📋 سجل الأصول'!M299))-'📋 سجل الأصول'!G299+1))-MIN(('📋 سجل الأصول'!H299-IF('📋 سجل الأصول'!I299="",0,'📋 سجل الأصول'!I299)),('📋 سجل الأصول'!H299-IF('📋 سجل الأصول'!I299="",0,'📋 سجل الأصول'!I299))*'📋 سجل الأصول'!J299/365*MAX(0,MIN(EOMONTH(DATE(2026,3,1),-1),IF('📋 سجل الأصول'!M299="",DATE(9999,12,31),'📋 سجل الأصول'!M299))-'📋 سجل الأصول'!G299+1))),0))</f>
        <v/>
      </c>
      <c r="J299" s="25" t="str">
        <f>IF('📋 سجل الأصول'!C299="","",IFERROR(MAX(0,MIN(('📋 سجل الأصول'!H299-IF('📋 سجل الأصول'!I299="",0,'📋 سجل الأصول'!I299)),('📋 سجل الأصول'!H299-IF('📋 سجل الأصول'!I299="",0,'📋 سجل الأصول'!I299))*'📋 سجل الأصول'!J299/365*MAX(0,MIN(EOMONTH(DATE(2026,4,1),0),IF('📋 سجل الأصول'!M299="",DATE(9999,12,31),'📋 سجل الأصول'!M299))-'📋 سجل الأصول'!G299+1))-MIN(('📋 سجل الأصول'!H299-IF('📋 سجل الأصول'!I299="",0,'📋 سجل الأصول'!I299)),('📋 سجل الأصول'!H299-IF('📋 سجل الأصول'!I299="",0,'📋 سجل الأصول'!I299))*'📋 سجل الأصول'!J299/365*MAX(0,MIN(EOMONTH(DATE(2026,4,1),-1),IF('📋 سجل الأصول'!M299="",DATE(9999,12,31),'📋 سجل الأصول'!M299))-'📋 سجل الأصول'!G299+1))),0))</f>
        <v/>
      </c>
      <c r="K299" s="25" t="str">
        <f>IF('📋 سجل الأصول'!C299="","",IFERROR(MAX(0,MIN(('📋 سجل الأصول'!H299-IF('📋 سجل الأصول'!I299="",0,'📋 سجل الأصول'!I299)),('📋 سجل الأصول'!H299-IF('📋 سجل الأصول'!I299="",0,'📋 سجل الأصول'!I299))*'📋 سجل الأصول'!J299/365*MAX(0,MIN(EOMONTH(DATE(2026,5,1),0),IF('📋 سجل الأصول'!M299="",DATE(9999,12,31),'📋 سجل الأصول'!M299))-'📋 سجل الأصول'!G299+1))-MIN(('📋 سجل الأصول'!H299-IF('📋 سجل الأصول'!I299="",0,'📋 سجل الأصول'!I299)),('📋 سجل الأصول'!H299-IF('📋 سجل الأصول'!I299="",0,'📋 سجل الأصول'!I299))*'📋 سجل الأصول'!J299/365*MAX(0,MIN(EOMONTH(DATE(2026,5,1),-1),IF('📋 سجل الأصول'!M299="",DATE(9999,12,31),'📋 سجل الأصول'!M299))-'📋 سجل الأصول'!G299+1))),0))</f>
        <v/>
      </c>
      <c r="L299" s="25" t="str">
        <f>IF('📋 سجل الأصول'!C299="","",IFERROR(MAX(0,MIN(('📋 سجل الأصول'!H299-IF('📋 سجل الأصول'!I299="",0,'📋 سجل الأصول'!I299)),('📋 سجل الأصول'!H299-IF('📋 سجل الأصول'!I299="",0,'📋 سجل الأصول'!I299))*'📋 سجل الأصول'!J299/365*MAX(0,MIN(EOMONTH(DATE(2026,6,1),0),IF('📋 سجل الأصول'!M299="",DATE(9999,12,31),'📋 سجل الأصول'!M299))-'📋 سجل الأصول'!G299+1))-MIN(('📋 سجل الأصول'!H299-IF('📋 سجل الأصول'!I299="",0,'📋 سجل الأصول'!I299)),('📋 سجل الأصول'!H299-IF('📋 سجل الأصول'!I299="",0,'📋 سجل الأصول'!I299))*'📋 سجل الأصول'!J299/365*MAX(0,MIN(EOMONTH(DATE(2026,6,1),-1),IF('📋 سجل الأصول'!M299="",DATE(9999,12,31),'📋 سجل الأصول'!M299))-'📋 سجل الأصول'!G299+1))),0))</f>
        <v/>
      </c>
      <c r="M299" s="25" t="str">
        <f>IF('📋 سجل الأصول'!C299="","",IFERROR(MAX(0,MIN(('📋 سجل الأصول'!H299-IF('📋 سجل الأصول'!I299="",0,'📋 سجل الأصول'!I299)),('📋 سجل الأصول'!H299-IF('📋 سجل الأصول'!I299="",0,'📋 سجل الأصول'!I299))*'📋 سجل الأصول'!J299/365*MAX(0,MIN(EOMONTH(DATE(2026,7,1),0),IF('📋 سجل الأصول'!M299="",DATE(9999,12,31),'📋 سجل الأصول'!M299))-'📋 سجل الأصول'!G299+1))-MIN(('📋 سجل الأصول'!H299-IF('📋 سجل الأصول'!I299="",0,'📋 سجل الأصول'!I299)),('📋 سجل الأصول'!H299-IF('📋 سجل الأصول'!I299="",0,'📋 سجل الأصول'!I299))*'📋 سجل الأصول'!J299/365*MAX(0,MIN(EOMONTH(DATE(2026,7,1),-1),IF('📋 سجل الأصول'!M299="",DATE(9999,12,31),'📋 سجل الأصول'!M299))-'📋 سجل الأصول'!G299+1))),0))</f>
        <v/>
      </c>
      <c r="N299" s="25" t="str">
        <f>IF('📋 سجل الأصول'!C299="","",IFERROR(MAX(0,MIN(('📋 سجل الأصول'!H299-IF('📋 سجل الأصول'!I299="",0,'📋 سجل الأصول'!I299)),('📋 سجل الأصول'!H299-IF('📋 سجل الأصول'!I299="",0,'📋 سجل الأصول'!I299))*'📋 سجل الأصول'!J299/365*MAX(0,MIN(EOMONTH(DATE(2026,8,1),0),IF('📋 سجل الأصول'!M299="",DATE(9999,12,31),'📋 سجل الأصول'!M299))-'📋 سجل الأصول'!G299+1))-MIN(('📋 سجل الأصول'!H299-IF('📋 سجل الأصول'!I299="",0,'📋 سجل الأصول'!I299)),('📋 سجل الأصول'!H299-IF('📋 سجل الأصول'!I299="",0,'📋 سجل الأصول'!I299))*'📋 سجل الأصول'!J299/365*MAX(0,MIN(EOMONTH(DATE(2026,8,1),-1),IF('📋 سجل الأصول'!M299="",DATE(9999,12,31),'📋 سجل الأصول'!M299))-'📋 سجل الأصول'!G299+1))),0))</f>
        <v/>
      </c>
      <c r="O299" s="25" t="str">
        <f>IF('📋 سجل الأصول'!C299="","",IFERROR(MAX(0,MIN(('📋 سجل الأصول'!H299-IF('📋 سجل الأصول'!I299="",0,'📋 سجل الأصول'!I299)),('📋 سجل الأصول'!H299-IF('📋 سجل الأصول'!I299="",0,'📋 سجل الأصول'!I299))*'📋 سجل الأصول'!J299/365*MAX(0,MIN(EOMONTH(DATE(2026,9,1),0),IF('📋 سجل الأصول'!M299="",DATE(9999,12,31),'📋 سجل الأصول'!M299))-'📋 سجل الأصول'!G299+1))-MIN(('📋 سجل الأصول'!H299-IF('📋 سجل الأصول'!I299="",0,'📋 سجل الأصول'!I299)),('📋 سجل الأصول'!H299-IF('📋 سجل الأصول'!I299="",0,'📋 سجل الأصول'!I299))*'📋 سجل الأصول'!J299/365*MAX(0,MIN(EOMONTH(DATE(2026,9,1),-1),IF('📋 سجل الأصول'!M299="",DATE(9999,12,31),'📋 سجل الأصول'!M299))-'📋 سجل الأصول'!G299+1))),0))</f>
        <v/>
      </c>
      <c r="P299" s="25" t="str">
        <f>IF('📋 سجل الأصول'!C299="","",IFERROR(MAX(0,MIN(('📋 سجل الأصول'!H299-IF('📋 سجل الأصول'!I299="",0,'📋 سجل الأصول'!I299)),('📋 سجل الأصول'!H299-IF('📋 سجل الأصول'!I299="",0,'📋 سجل الأصول'!I299))*'📋 سجل الأصول'!J299/365*MAX(0,MIN(EOMONTH(DATE(2026,10,1),0),IF('📋 سجل الأصول'!M299="",DATE(9999,12,31),'📋 سجل الأصول'!M299))-'📋 سجل الأصول'!G299+1))-MIN(('📋 سجل الأصول'!H299-IF('📋 سجل الأصول'!I299="",0,'📋 سجل الأصول'!I299)),('📋 سجل الأصول'!H299-IF('📋 سجل الأصول'!I299="",0,'📋 سجل الأصول'!I299))*'📋 سجل الأصول'!J299/365*MAX(0,MIN(EOMONTH(DATE(2026,10,1),-1),IF('📋 سجل الأصول'!M299="",DATE(9999,12,31),'📋 سجل الأصول'!M299))-'📋 سجل الأصول'!G299+1))),0))</f>
        <v/>
      </c>
      <c r="Q299" s="25" t="str">
        <f>IF('📋 سجل الأصول'!C299="","",IFERROR(MAX(0,MIN(('📋 سجل الأصول'!H299-IF('📋 سجل الأصول'!I299="",0,'📋 سجل الأصول'!I299)),('📋 سجل الأصول'!H299-IF('📋 سجل الأصول'!I299="",0,'📋 سجل الأصول'!I299))*'📋 سجل الأصول'!J299/365*MAX(0,MIN(EOMONTH(DATE(2026,11,1),0),IF('📋 سجل الأصول'!M299="",DATE(9999,12,31),'📋 سجل الأصول'!M299))-'📋 سجل الأصول'!G299+1))-MIN(('📋 سجل الأصول'!H299-IF('📋 سجل الأصول'!I299="",0,'📋 سجل الأصول'!I299)),('📋 سجل الأصول'!H299-IF('📋 سجل الأصول'!I299="",0,'📋 سجل الأصول'!I299))*'📋 سجل الأصول'!J299/365*MAX(0,MIN(EOMONTH(DATE(2026,11,1),-1),IF('📋 سجل الأصول'!M299="",DATE(9999,12,31),'📋 سجل الأصول'!M299))-'📋 سجل الأصول'!G299+1))),0))</f>
        <v/>
      </c>
      <c r="R299" s="25" t="str">
        <f>IF('📋 سجل الأصول'!C299="","",IFERROR(MAX(0,MIN(('📋 سجل الأصول'!H299-IF('📋 سجل الأصول'!I299="",0,'📋 سجل الأصول'!I299)),('📋 سجل الأصول'!H299-IF('📋 سجل الأصول'!I299="",0,'📋 سجل الأصول'!I299))*'📋 سجل الأصول'!J299/365*MAX(0,MIN(EOMONTH(DATE(2026,12,1),0),IF('📋 سجل الأصول'!M299="",DATE(9999,12,31),'📋 سجل الأصول'!M299))-'📋 سجل الأصول'!G299+1))-MIN(('📋 سجل الأصول'!H299-IF('📋 سجل الأصول'!I299="",0,'📋 سجل الأصول'!I299)),('📋 سجل الأصول'!H299-IF('📋 سجل الأصول'!I299="",0,'📋 سجل الأصول'!I299))*'📋 سجل الأصول'!J299/365*MAX(0,MIN(EOMONTH(DATE(2026,12,1),-1),IF('📋 سجل الأصول'!M299="",DATE(9999,12,31),'📋 سجل الأصول'!M299))-'📋 سجل الأصول'!G299+1))),0))</f>
        <v/>
      </c>
    </row>
    <row r="300" spans="1:18" ht="24.75" customHeight="1" x14ac:dyDescent="0.25">
      <c r="A300" s="26" t="str">
        <f>IF('📋 سجل الأصول'!C300="","",'📋 سجل الأصول'!A300)</f>
        <v/>
      </c>
      <c r="B300" s="26" t="str">
        <f>IF('📋 سجل الأصول'!C300="","",'📋 سجل الأصول'!B300)</f>
        <v/>
      </c>
      <c r="C300" s="38" t="str">
        <f>IF('📋 سجل الأصول'!C300="","",'📋 سجل الأصول'!C300)</f>
        <v/>
      </c>
      <c r="D300" s="26" t="str">
        <f>IF('📋 سجل الأصول'!C300="","",'📋 سجل الأصول'!E300)</f>
        <v/>
      </c>
      <c r="E300" s="39" t="str">
        <f>IF('📋 سجل الأصول'!C300="","",'📋 سجل الأصول'!G300)</f>
        <v/>
      </c>
      <c r="F300" s="33" t="str">
        <f>IF('📋 سجل الأصول'!C300="","",'📋 سجل الأصول'!H300)</f>
        <v/>
      </c>
      <c r="G300" s="33" t="str">
        <f>IF('📋 سجل الأصول'!C300="","",IFERROR(MAX(0,MIN(('📋 سجل الأصول'!H300-IF('📋 سجل الأصول'!I300="",0,'📋 سجل الأصول'!I300)),('📋 سجل الأصول'!H300-IF('📋 سجل الأصول'!I300="",0,'📋 سجل الأصول'!I300))*'📋 سجل الأصول'!J300/365*MAX(0,MIN(EOMONTH(DATE(2026,1,1),0),IF('📋 سجل الأصول'!M300="",DATE(9999,12,31),'📋 سجل الأصول'!M300))-'📋 سجل الأصول'!G300+1))-MIN(('📋 سجل الأصول'!H300-IF('📋 سجل الأصول'!I300="",0,'📋 سجل الأصول'!I300)),('📋 سجل الأصول'!H300-IF('📋 سجل الأصول'!I300="",0,'📋 سجل الأصول'!I300))*'📋 سجل الأصول'!J300/365*MAX(0,MIN(EOMONTH(DATE(2026,1,1),-1),IF('📋 سجل الأصول'!M300="",DATE(9999,12,31),'📋 سجل الأصول'!M300))-'📋 سجل الأصول'!G300+1))),0))</f>
        <v/>
      </c>
      <c r="H300" s="33" t="str">
        <f>IF('📋 سجل الأصول'!C300="","",IFERROR(MAX(0,MIN(('📋 سجل الأصول'!H300-IF('📋 سجل الأصول'!I300="",0,'📋 سجل الأصول'!I300)),('📋 سجل الأصول'!H300-IF('📋 سجل الأصول'!I300="",0,'📋 سجل الأصول'!I300))*'📋 سجل الأصول'!J300/365*MAX(0,MIN(EOMONTH(DATE(2026,2,1),0),IF('📋 سجل الأصول'!M300="",DATE(9999,12,31),'📋 سجل الأصول'!M300))-'📋 سجل الأصول'!G300+1))-MIN(('📋 سجل الأصول'!H300-IF('📋 سجل الأصول'!I300="",0,'📋 سجل الأصول'!I300)),('📋 سجل الأصول'!H300-IF('📋 سجل الأصول'!I300="",0,'📋 سجل الأصول'!I300))*'📋 سجل الأصول'!J300/365*MAX(0,MIN(EOMONTH(DATE(2026,2,1),-1),IF('📋 سجل الأصول'!M300="",DATE(9999,12,31),'📋 سجل الأصول'!M300))-'📋 سجل الأصول'!G300+1))),0))</f>
        <v/>
      </c>
      <c r="I300" s="33" t="str">
        <f>IF('📋 سجل الأصول'!C300="","",IFERROR(MAX(0,MIN(('📋 سجل الأصول'!H300-IF('📋 سجل الأصول'!I300="",0,'📋 سجل الأصول'!I300)),('📋 سجل الأصول'!H300-IF('📋 سجل الأصول'!I300="",0,'📋 سجل الأصول'!I300))*'📋 سجل الأصول'!J300/365*MAX(0,MIN(EOMONTH(DATE(2026,3,1),0),IF('📋 سجل الأصول'!M300="",DATE(9999,12,31),'📋 سجل الأصول'!M300))-'📋 سجل الأصول'!G300+1))-MIN(('📋 سجل الأصول'!H300-IF('📋 سجل الأصول'!I300="",0,'📋 سجل الأصول'!I300)),('📋 سجل الأصول'!H300-IF('📋 سجل الأصول'!I300="",0,'📋 سجل الأصول'!I300))*'📋 سجل الأصول'!J300/365*MAX(0,MIN(EOMONTH(DATE(2026,3,1),-1),IF('📋 سجل الأصول'!M300="",DATE(9999,12,31),'📋 سجل الأصول'!M300))-'📋 سجل الأصول'!G300+1))),0))</f>
        <v/>
      </c>
      <c r="J300" s="33" t="str">
        <f>IF('📋 سجل الأصول'!C300="","",IFERROR(MAX(0,MIN(('📋 سجل الأصول'!H300-IF('📋 سجل الأصول'!I300="",0,'📋 سجل الأصول'!I300)),('📋 سجل الأصول'!H300-IF('📋 سجل الأصول'!I300="",0,'📋 سجل الأصول'!I300))*'📋 سجل الأصول'!J300/365*MAX(0,MIN(EOMONTH(DATE(2026,4,1),0),IF('📋 سجل الأصول'!M300="",DATE(9999,12,31),'📋 سجل الأصول'!M300))-'📋 سجل الأصول'!G300+1))-MIN(('📋 سجل الأصول'!H300-IF('📋 سجل الأصول'!I300="",0,'📋 سجل الأصول'!I300)),('📋 سجل الأصول'!H300-IF('📋 سجل الأصول'!I300="",0,'📋 سجل الأصول'!I300))*'📋 سجل الأصول'!J300/365*MAX(0,MIN(EOMONTH(DATE(2026,4,1),-1),IF('📋 سجل الأصول'!M300="",DATE(9999,12,31),'📋 سجل الأصول'!M300))-'📋 سجل الأصول'!G300+1))),0))</f>
        <v/>
      </c>
      <c r="K300" s="33" t="str">
        <f>IF('📋 سجل الأصول'!C300="","",IFERROR(MAX(0,MIN(('📋 سجل الأصول'!H300-IF('📋 سجل الأصول'!I300="",0,'📋 سجل الأصول'!I300)),('📋 سجل الأصول'!H300-IF('📋 سجل الأصول'!I300="",0,'📋 سجل الأصول'!I300))*'📋 سجل الأصول'!J300/365*MAX(0,MIN(EOMONTH(DATE(2026,5,1),0),IF('📋 سجل الأصول'!M300="",DATE(9999,12,31),'📋 سجل الأصول'!M300))-'📋 سجل الأصول'!G300+1))-MIN(('📋 سجل الأصول'!H300-IF('📋 سجل الأصول'!I300="",0,'📋 سجل الأصول'!I300)),('📋 سجل الأصول'!H300-IF('📋 سجل الأصول'!I300="",0,'📋 سجل الأصول'!I300))*'📋 سجل الأصول'!J300/365*MAX(0,MIN(EOMONTH(DATE(2026,5,1),-1),IF('📋 سجل الأصول'!M300="",DATE(9999,12,31),'📋 سجل الأصول'!M300))-'📋 سجل الأصول'!G300+1))),0))</f>
        <v/>
      </c>
      <c r="L300" s="33" t="str">
        <f>IF('📋 سجل الأصول'!C300="","",IFERROR(MAX(0,MIN(('📋 سجل الأصول'!H300-IF('📋 سجل الأصول'!I300="",0,'📋 سجل الأصول'!I300)),('📋 سجل الأصول'!H300-IF('📋 سجل الأصول'!I300="",0,'📋 سجل الأصول'!I300))*'📋 سجل الأصول'!J300/365*MAX(0,MIN(EOMONTH(DATE(2026,6,1),0),IF('📋 سجل الأصول'!M300="",DATE(9999,12,31),'📋 سجل الأصول'!M300))-'📋 سجل الأصول'!G300+1))-MIN(('📋 سجل الأصول'!H300-IF('📋 سجل الأصول'!I300="",0,'📋 سجل الأصول'!I300)),('📋 سجل الأصول'!H300-IF('📋 سجل الأصول'!I300="",0,'📋 سجل الأصول'!I300))*'📋 سجل الأصول'!J300/365*MAX(0,MIN(EOMONTH(DATE(2026,6,1),-1),IF('📋 سجل الأصول'!M300="",DATE(9999,12,31),'📋 سجل الأصول'!M300))-'📋 سجل الأصول'!G300+1))),0))</f>
        <v/>
      </c>
      <c r="M300" s="33" t="str">
        <f>IF('📋 سجل الأصول'!C300="","",IFERROR(MAX(0,MIN(('📋 سجل الأصول'!H300-IF('📋 سجل الأصول'!I300="",0,'📋 سجل الأصول'!I300)),('📋 سجل الأصول'!H300-IF('📋 سجل الأصول'!I300="",0,'📋 سجل الأصول'!I300))*'📋 سجل الأصول'!J300/365*MAX(0,MIN(EOMONTH(DATE(2026,7,1),0),IF('📋 سجل الأصول'!M300="",DATE(9999,12,31),'📋 سجل الأصول'!M300))-'📋 سجل الأصول'!G300+1))-MIN(('📋 سجل الأصول'!H300-IF('📋 سجل الأصول'!I300="",0,'📋 سجل الأصول'!I300)),('📋 سجل الأصول'!H300-IF('📋 سجل الأصول'!I300="",0,'📋 سجل الأصول'!I300))*'📋 سجل الأصول'!J300/365*MAX(0,MIN(EOMONTH(DATE(2026,7,1),-1),IF('📋 سجل الأصول'!M300="",DATE(9999,12,31),'📋 سجل الأصول'!M300))-'📋 سجل الأصول'!G300+1))),0))</f>
        <v/>
      </c>
      <c r="N300" s="33" t="str">
        <f>IF('📋 سجل الأصول'!C300="","",IFERROR(MAX(0,MIN(('📋 سجل الأصول'!H300-IF('📋 سجل الأصول'!I300="",0,'📋 سجل الأصول'!I300)),('📋 سجل الأصول'!H300-IF('📋 سجل الأصول'!I300="",0,'📋 سجل الأصول'!I300))*'📋 سجل الأصول'!J300/365*MAX(0,MIN(EOMONTH(DATE(2026,8,1),0),IF('📋 سجل الأصول'!M300="",DATE(9999,12,31),'📋 سجل الأصول'!M300))-'📋 سجل الأصول'!G300+1))-MIN(('📋 سجل الأصول'!H300-IF('📋 سجل الأصول'!I300="",0,'📋 سجل الأصول'!I300)),('📋 سجل الأصول'!H300-IF('📋 سجل الأصول'!I300="",0,'📋 سجل الأصول'!I300))*'📋 سجل الأصول'!J300/365*MAX(0,MIN(EOMONTH(DATE(2026,8,1),-1),IF('📋 سجل الأصول'!M300="",DATE(9999,12,31),'📋 سجل الأصول'!M300))-'📋 سجل الأصول'!G300+1))),0))</f>
        <v/>
      </c>
      <c r="O300" s="33" t="str">
        <f>IF('📋 سجل الأصول'!C300="","",IFERROR(MAX(0,MIN(('📋 سجل الأصول'!H300-IF('📋 سجل الأصول'!I300="",0,'📋 سجل الأصول'!I300)),('📋 سجل الأصول'!H300-IF('📋 سجل الأصول'!I300="",0,'📋 سجل الأصول'!I300))*'📋 سجل الأصول'!J300/365*MAX(0,MIN(EOMONTH(DATE(2026,9,1),0),IF('📋 سجل الأصول'!M300="",DATE(9999,12,31),'📋 سجل الأصول'!M300))-'📋 سجل الأصول'!G300+1))-MIN(('📋 سجل الأصول'!H300-IF('📋 سجل الأصول'!I300="",0,'📋 سجل الأصول'!I300)),('📋 سجل الأصول'!H300-IF('📋 سجل الأصول'!I300="",0,'📋 سجل الأصول'!I300))*'📋 سجل الأصول'!J300/365*MAX(0,MIN(EOMONTH(DATE(2026,9,1),-1),IF('📋 سجل الأصول'!M300="",DATE(9999,12,31),'📋 سجل الأصول'!M300))-'📋 سجل الأصول'!G300+1))),0))</f>
        <v/>
      </c>
      <c r="P300" s="33" t="str">
        <f>IF('📋 سجل الأصول'!C300="","",IFERROR(MAX(0,MIN(('📋 سجل الأصول'!H300-IF('📋 سجل الأصول'!I300="",0,'📋 سجل الأصول'!I300)),('📋 سجل الأصول'!H300-IF('📋 سجل الأصول'!I300="",0,'📋 سجل الأصول'!I300))*'📋 سجل الأصول'!J300/365*MAX(0,MIN(EOMONTH(DATE(2026,10,1),0),IF('📋 سجل الأصول'!M300="",DATE(9999,12,31),'📋 سجل الأصول'!M300))-'📋 سجل الأصول'!G300+1))-MIN(('📋 سجل الأصول'!H300-IF('📋 سجل الأصول'!I300="",0,'📋 سجل الأصول'!I300)),('📋 سجل الأصول'!H300-IF('📋 سجل الأصول'!I300="",0,'📋 سجل الأصول'!I300))*'📋 سجل الأصول'!J300/365*MAX(0,MIN(EOMONTH(DATE(2026,10,1),-1),IF('📋 سجل الأصول'!M300="",DATE(9999,12,31),'📋 سجل الأصول'!M300))-'📋 سجل الأصول'!G300+1))),0))</f>
        <v/>
      </c>
      <c r="Q300" s="33" t="str">
        <f>IF('📋 سجل الأصول'!C300="","",IFERROR(MAX(0,MIN(('📋 سجل الأصول'!H300-IF('📋 سجل الأصول'!I300="",0,'📋 سجل الأصول'!I300)),('📋 سجل الأصول'!H300-IF('📋 سجل الأصول'!I300="",0,'📋 سجل الأصول'!I300))*'📋 سجل الأصول'!J300/365*MAX(0,MIN(EOMONTH(DATE(2026,11,1),0),IF('📋 سجل الأصول'!M300="",DATE(9999,12,31),'📋 سجل الأصول'!M300))-'📋 سجل الأصول'!G300+1))-MIN(('📋 سجل الأصول'!H300-IF('📋 سجل الأصول'!I300="",0,'📋 سجل الأصول'!I300)),('📋 سجل الأصول'!H300-IF('📋 سجل الأصول'!I300="",0,'📋 سجل الأصول'!I300))*'📋 سجل الأصول'!J300/365*MAX(0,MIN(EOMONTH(DATE(2026,11,1),-1),IF('📋 سجل الأصول'!M300="",DATE(9999,12,31),'📋 سجل الأصول'!M300))-'📋 سجل الأصول'!G300+1))),0))</f>
        <v/>
      </c>
      <c r="R300" s="33" t="str">
        <f>IF('📋 سجل الأصول'!C300="","",IFERROR(MAX(0,MIN(('📋 سجل الأصول'!H300-IF('📋 سجل الأصول'!I300="",0,'📋 سجل الأصول'!I300)),('📋 سجل الأصول'!H300-IF('📋 سجل الأصول'!I300="",0,'📋 سجل الأصول'!I300))*'📋 سجل الأصول'!J300/365*MAX(0,MIN(EOMONTH(DATE(2026,12,1),0),IF('📋 سجل الأصول'!M300="",DATE(9999,12,31),'📋 سجل الأصول'!M300))-'📋 سجل الأصول'!G300+1))-MIN(('📋 سجل الأصول'!H300-IF('📋 سجل الأصول'!I300="",0,'📋 سجل الأصول'!I300)),('📋 سجل الأصول'!H300-IF('📋 سجل الأصول'!I300="",0,'📋 سجل الأصول'!I300))*'📋 سجل الأصول'!J300/365*MAX(0,MIN(EOMONTH(DATE(2026,12,1),-1),IF('📋 سجل الأصول'!M300="",DATE(9999,12,31),'📋 سجل الأصول'!M300))-'📋 سجل الأصول'!G300+1))),0))</f>
        <v/>
      </c>
    </row>
    <row r="301" spans="1:18" ht="24.75" customHeight="1" x14ac:dyDescent="0.25">
      <c r="A301" s="18" t="str">
        <f>IF('📋 سجل الأصول'!C301="","",'📋 سجل الأصول'!A301)</f>
        <v/>
      </c>
      <c r="B301" s="18" t="str">
        <f>IF('📋 سجل الأصول'!C301="","",'📋 سجل الأصول'!B301)</f>
        <v/>
      </c>
      <c r="C301" s="36" t="str">
        <f>IF('📋 سجل الأصول'!C301="","",'📋 سجل الأصول'!C301)</f>
        <v/>
      </c>
      <c r="D301" s="18" t="str">
        <f>IF('📋 سجل الأصول'!C301="","",'📋 سجل الأصول'!E301)</f>
        <v/>
      </c>
      <c r="E301" s="37" t="str">
        <f>IF('📋 سجل الأصول'!C301="","",'📋 سجل الأصول'!G301)</f>
        <v/>
      </c>
      <c r="F301" s="25" t="str">
        <f>IF('📋 سجل الأصول'!C301="","",'📋 سجل الأصول'!H301)</f>
        <v/>
      </c>
      <c r="G301" s="25" t="str">
        <f>IF('📋 سجل الأصول'!C301="","",IFERROR(MAX(0,MIN(('📋 سجل الأصول'!H301-IF('📋 سجل الأصول'!I301="",0,'📋 سجل الأصول'!I301)),('📋 سجل الأصول'!H301-IF('📋 سجل الأصول'!I301="",0,'📋 سجل الأصول'!I301))*'📋 سجل الأصول'!J301/365*MAX(0,MIN(EOMONTH(DATE(2026,1,1),0),IF('📋 سجل الأصول'!M301="",DATE(9999,12,31),'📋 سجل الأصول'!M301))-'📋 سجل الأصول'!G301+1))-MIN(('📋 سجل الأصول'!H301-IF('📋 سجل الأصول'!I301="",0,'📋 سجل الأصول'!I301)),('📋 سجل الأصول'!H301-IF('📋 سجل الأصول'!I301="",0,'📋 سجل الأصول'!I301))*'📋 سجل الأصول'!J301/365*MAX(0,MIN(EOMONTH(DATE(2026,1,1),-1),IF('📋 سجل الأصول'!M301="",DATE(9999,12,31),'📋 سجل الأصول'!M301))-'📋 سجل الأصول'!G301+1))),0))</f>
        <v/>
      </c>
      <c r="H301" s="25" t="str">
        <f>IF('📋 سجل الأصول'!C301="","",IFERROR(MAX(0,MIN(('📋 سجل الأصول'!H301-IF('📋 سجل الأصول'!I301="",0,'📋 سجل الأصول'!I301)),('📋 سجل الأصول'!H301-IF('📋 سجل الأصول'!I301="",0,'📋 سجل الأصول'!I301))*'📋 سجل الأصول'!J301/365*MAX(0,MIN(EOMONTH(DATE(2026,2,1),0),IF('📋 سجل الأصول'!M301="",DATE(9999,12,31),'📋 سجل الأصول'!M301))-'📋 سجل الأصول'!G301+1))-MIN(('📋 سجل الأصول'!H301-IF('📋 سجل الأصول'!I301="",0,'📋 سجل الأصول'!I301)),('📋 سجل الأصول'!H301-IF('📋 سجل الأصول'!I301="",0,'📋 سجل الأصول'!I301))*'📋 سجل الأصول'!J301/365*MAX(0,MIN(EOMONTH(DATE(2026,2,1),-1),IF('📋 سجل الأصول'!M301="",DATE(9999,12,31),'📋 سجل الأصول'!M301))-'📋 سجل الأصول'!G301+1))),0))</f>
        <v/>
      </c>
      <c r="I301" s="25" t="str">
        <f>IF('📋 سجل الأصول'!C301="","",IFERROR(MAX(0,MIN(('📋 سجل الأصول'!H301-IF('📋 سجل الأصول'!I301="",0,'📋 سجل الأصول'!I301)),('📋 سجل الأصول'!H301-IF('📋 سجل الأصول'!I301="",0,'📋 سجل الأصول'!I301))*'📋 سجل الأصول'!J301/365*MAX(0,MIN(EOMONTH(DATE(2026,3,1),0),IF('📋 سجل الأصول'!M301="",DATE(9999,12,31),'📋 سجل الأصول'!M301))-'📋 سجل الأصول'!G301+1))-MIN(('📋 سجل الأصول'!H301-IF('📋 سجل الأصول'!I301="",0,'📋 سجل الأصول'!I301)),('📋 سجل الأصول'!H301-IF('📋 سجل الأصول'!I301="",0,'📋 سجل الأصول'!I301))*'📋 سجل الأصول'!J301/365*MAX(0,MIN(EOMONTH(DATE(2026,3,1),-1),IF('📋 سجل الأصول'!M301="",DATE(9999,12,31),'📋 سجل الأصول'!M301))-'📋 سجل الأصول'!G301+1))),0))</f>
        <v/>
      </c>
      <c r="J301" s="25" t="str">
        <f>IF('📋 سجل الأصول'!C301="","",IFERROR(MAX(0,MIN(('📋 سجل الأصول'!H301-IF('📋 سجل الأصول'!I301="",0,'📋 سجل الأصول'!I301)),('📋 سجل الأصول'!H301-IF('📋 سجل الأصول'!I301="",0,'📋 سجل الأصول'!I301))*'📋 سجل الأصول'!J301/365*MAX(0,MIN(EOMONTH(DATE(2026,4,1),0),IF('📋 سجل الأصول'!M301="",DATE(9999,12,31),'📋 سجل الأصول'!M301))-'📋 سجل الأصول'!G301+1))-MIN(('📋 سجل الأصول'!H301-IF('📋 سجل الأصول'!I301="",0,'📋 سجل الأصول'!I301)),('📋 سجل الأصول'!H301-IF('📋 سجل الأصول'!I301="",0,'📋 سجل الأصول'!I301))*'📋 سجل الأصول'!J301/365*MAX(0,MIN(EOMONTH(DATE(2026,4,1),-1),IF('📋 سجل الأصول'!M301="",DATE(9999,12,31),'📋 سجل الأصول'!M301))-'📋 سجل الأصول'!G301+1))),0))</f>
        <v/>
      </c>
      <c r="K301" s="25" t="str">
        <f>IF('📋 سجل الأصول'!C301="","",IFERROR(MAX(0,MIN(('📋 سجل الأصول'!H301-IF('📋 سجل الأصول'!I301="",0,'📋 سجل الأصول'!I301)),('📋 سجل الأصول'!H301-IF('📋 سجل الأصول'!I301="",0,'📋 سجل الأصول'!I301))*'📋 سجل الأصول'!J301/365*MAX(0,MIN(EOMONTH(DATE(2026,5,1),0),IF('📋 سجل الأصول'!M301="",DATE(9999,12,31),'📋 سجل الأصول'!M301))-'📋 سجل الأصول'!G301+1))-MIN(('📋 سجل الأصول'!H301-IF('📋 سجل الأصول'!I301="",0,'📋 سجل الأصول'!I301)),('📋 سجل الأصول'!H301-IF('📋 سجل الأصول'!I301="",0,'📋 سجل الأصول'!I301))*'📋 سجل الأصول'!J301/365*MAX(0,MIN(EOMONTH(DATE(2026,5,1),-1),IF('📋 سجل الأصول'!M301="",DATE(9999,12,31),'📋 سجل الأصول'!M301))-'📋 سجل الأصول'!G301+1))),0))</f>
        <v/>
      </c>
      <c r="L301" s="25" t="str">
        <f>IF('📋 سجل الأصول'!C301="","",IFERROR(MAX(0,MIN(('📋 سجل الأصول'!H301-IF('📋 سجل الأصول'!I301="",0,'📋 سجل الأصول'!I301)),('📋 سجل الأصول'!H301-IF('📋 سجل الأصول'!I301="",0,'📋 سجل الأصول'!I301))*'📋 سجل الأصول'!J301/365*MAX(0,MIN(EOMONTH(DATE(2026,6,1),0),IF('📋 سجل الأصول'!M301="",DATE(9999,12,31),'📋 سجل الأصول'!M301))-'📋 سجل الأصول'!G301+1))-MIN(('📋 سجل الأصول'!H301-IF('📋 سجل الأصول'!I301="",0,'📋 سجل الأصول'!I301)),('📋 سجل الأصول'!H301-IF('📋 سجل الأصول'!I301="",0,'📋 سجل الأصول'!I301))*'📋 سجل الأصول'!J301/365*MAX(0,MIN(EOMONTH(DATE(2026,6,1),-1),IF('📋 سجل الأصول'!M301="",DATE(9999,12,31),'📋 سجل الأصول'!M301))-'📋 سجل الأصول'!G301+1))),0))</f>
        <v/>
      </c>
      <c r="M301" s="25" t="str">
        <f>IF('📋 سجل الأصول'!C301="","",IFERROR(MAX(0,MIN(('📋 سجل الأصول'!H301-IF('📋 سجل الأصول'!I301="",0,'📋 سجل الأصول'!I301)),('📋 سجل الأصول'!H301-IF('📋 سجل الأصول'!I301="",0,'📋 سجل الأصول'!I301))*'📋 سجل الأصول'!J301/365*MAX(0,MIN(EOMONTH(DATE(2026,7,1),0),IF('📋 سجل الأصول'!M301="",DATE(9999,12,31),'📋 سجل الأصول'!M301))-'📋 سجل الأصول'!G301+1))-MIN(('📋 سجل الأصول'!H301-IF('📋 سجل الأصول'!I301="",0,'📋 سجل الأصول'!I301)),('📋 سجل الأصول'!H301-IF('📋 سجل الأصول'!I301="",0,'📋 سجل الأصول'!I301))*'📋 سجل الأصول'!J301/365*MAX(0,MIN(EOMONTH(DATE(2026,7,1),-1),IF('📋 سجل الأصول'!M301="",DATE(9999,12,31),'📋 سجل الأصول'!M301))-'📋 سجل الأصول'!G301+1))),0))</f>
        <v/>
      </c>
      <c r="N301" s="25" t="str">
        <f>IF('📋 سجل الأصول'!C301="","",IFERROR(MAX(0,MIN(('📋 سجل الأصول'!H301-IF('📋 سجل الأصول'!I301="",0,'📋 سجل الأصول'!I301)),('📋 سجل الأصول'!H301-IF('📋 سجل الأصول'!I301="",0,'📋 سجل الأصول'!I301))*'📋 سجل الأصول'!J301/365*MAX(0,MIN(EOMONTH(DATE(2026,8,1),0),IF('📋 سجل الأصول'!M301="",DATE(9999,12,31),'📋 سجل الأصول'!M301))-'📋 سجل الأصول'!G301+1))-MIN(('📋 سجل الأصول'!H301-IF('📋 سجل الأصول'!I301="",0,'📋 سجل الأصول'!I301)),('📋 سجل الأصول'!H301-IF('📋 سجل الأصول'!I301="",0,'📋 سجل الأصول'!I301))*'📋 سجل الأصول'!J301/365*MAX(0,MIN(EOMONTH(DATE(2026,8,1),-1),IF('📋 سجل الأصول'!M301="",DATE(9999,12,31),'📋 سجل الأصول'!M301))-'📋 سجل الأصول'!G301+1))),0))</f>
        <v/>
      </c>
      <c r="O301" s="25" t="str">
        <f>IF('📋 سجل الأصول'!C301="","",IFERROR(MAX(0,MIN(('📋 سجل الأصول'!H301-IF('📋 سجل الأصول'!I301="",0,'📋 سجل الأصول'!I301)),('📋 سجل الأصول'!H301-IF('📋 سجل الأصول'!I301="",0,'📋 سجل الأصول'!I301))*'📋 سجل الأصول'!J301/365*MAX(0,MIN(EOMONTH(DATE(2026,9,1),0),IF('📋 سجل الأصول'!M301="",DATE(9999,12,31),'📋 سجل الأصول'!M301))-'📋 سجل الأصول'!G301+1))-MIN(('📋 سجل الأصول'!H301-IF('📋 سجل الأصول'!I301="",0,'📋 سجل الأصول'!I301)),('📋 سجل الأصول'!H301-IF('📋 سجل الأصول'!I301="",0,'📋 سجل الأصول'!I301))*'📋 سجل الأصول'!J301/365*MAX(0,MIN(EOMONTH(DATE(2026,9,1),-1),IF('📋 سجل الأصول'!M301="",DATE(9999,12,31),'📋 سجل الأصول'!M301))-'📋 سجل الأصول'!G301+1))),0))</f>
        <v/>
      </c>
      <c r="P301" s="25" t="str">
        <f>IF('📋 سجل الأصول'!C301="","",IFERROR(MAX(0,MIN(('📋 سجل الأصول'!H301-IF('📋 سجل الأصول'!I301="",0,'📋 سجل الأصول'!I301)),('📋 سجل الأصول'!H301-IF('📋 سجل الأصول'!I301="",0,'📋 سجل الأصول'!I301))*'📋 سجل الأصول'!J301/365*MAX(0,MIN(EOMONTH(DATE(2026,10,1),0),IF('📋 سجل الأصول'!M301="",DATE(9999,12,31),'📋 سجل الأصول'!M301))-'📋 سجل الأصول'!G301+1))-MIN(('📋 سجل الأصول'!H301-IF('📋 سجل الأصول'!I301="",0,'📋 سجل الأصول'!I301)),('📋 سجل الأصول'!H301-IF('📋 سجل الأصول'!I301="",0,'📋 سجل الأصول'!I301))*'📋 سجل الأصول'!J301/365*MAX(0,MIN(EOMONTH(DATE(2026,10,1),-1),IF('📋 سجل الأصول'!M301="",DATE(9999,12,31),'📋 سجل الأصول'!M301))-'📋 سجل الأصول'!G301+1))),0))</f>
        <v/>
      </c>
      <c r="Q301" s="25" t="str">
        <f>IF('📋 سجل الأصول'!C301="","",IFERROR(MAX(0,MIN(('📋 سجل الأصول'!H301-IF('📋 سجل الأصول'!I301="",0,'📋 سجل الأصول'!I301)),('📋 سجل الأصول'!H301-IF('📋 سجل الأصول'!I301="",0,'📋 سجل الأصول'!I301))*'📋 سجل الأصول'!J301/365*MAX(0,MIN(EOMONTH(DATE(2026,11,1),0),IF('📋 سجل الأصول'!M301="",DATE(9999,12,31),'📋 سجل الأصول'!M301))-'📋 سجل الأصول'!G301+1))-MIN(('📋 سجل الأصول'!H301-IF('📋 سجل الأصول'!I301="",0,'📋 سجل الأصول'!I301)),('📋 سجل الأصول'!H301-IF('📋 سجل الأصول'!I301="",0,'📋 سجل الأصول'!I301))*'📋 سجل الأصول'!J301/365*MAX(0,MIN(EOMONTH(DATE(2026,11,1),-1),IF('📋 سجل الأصول'!M301="",DATE(9999,12,31),'📋 سجل الأصول'!M301))-'📋 سجل الأصول'!G301+1))),0))</f>
        <v/>
      </c>
      <c r="R301" s="25" t="str">
        <f>IF('📋 سجل الأصول'!C301="","",IFERROR(MAX(0,MIN(('📋 سجل الأصول'!H301-IF('📋 سجل الأصول'!I301="",0,'📋 سجل الأصول'!I301)),('📋 سجل الأصول'!H301-IF('📋 سجل الأصول'!I301="",0,'📋 سجل الأصول'!I301))*'📋 سجل الأصول'!J301/365*MAX(0,MIN(EOMONTH(DATE(2026,12,1),0),IF('📋 سجل الأصول'!M301="",DATE(9999,12,31),'📋 سجل الأصول'!M301))-'📋 سجل الأصول'!G301+1))-MIN(('📋 سجل الأصول'!H301-IF('📋 سجل الأصول'!I301="",0,'📋 سجل الأصول'!I301)),('📋 سجل الأصول'!H301-IF('📋 سجل الأصول'!I301="",0,'📋 سجل الأصول'!I301))*'📋 سجل الأصول'!J301/365*MAX(0,MIN(EOMONTH(DATE(2026,12,1),-1),IF('📋 سجل الأصول'!M301="",DATE(9999,12,31),'📋 سجل الأصول'!M301))-'📋 سجل الأصول'!G301+1))),0))</f>
        <v/>
      </c>
    </row>
    <row r="302" spans="1:18" ht="24.75" customHeight="1" x14ac:dyDescent="0.25">
      <c r="A302" s="26" t="str">
        <f>IF('📋 سجل الأصول'!C302="","",'📋 سجل الأصول'!A302)</f>
        <v/>
      </c>
      <c r="B302" s="26" t="str">
        <f>IF('📋 سجل الأصول'!C302="","",'📋 سجل الأصول'!B302)</f>
        <v/>
      </c>
      <c r="C302" s="38" t="str">
        <f>IF('📋 سجل الأصول'!C302="","",'📋 سجل الأصول'!C302)</f>
        <v/>
      </c>
      <c r="D302" s="26" t="str">
        <f>IF('📋 سجل الأصول'!C302="","",'📋 سجل الأصول'!E302)</f>
        <v/>
      </c>
      <c r="E302" s="39" t="str">
        <f>IF('📋 سجل الأصول'!C302="","",'📋 سجل الأصول'!G302)</f>
        <v/>
      </c>
      <c r="F302" s="33" t="str">
        <f>IF('📋 سجل الأصول'!C302="","",'📋 سجل الأصول'!H302)</f>
        <v/>
      </c>
      <c r="G302" s="33" t="str">
        <f>IF('📋 سجل الأصول'!C302="","",IFERROR(MAX(0,MIN(('📋 سجل الأصول'!H302-IF('📋 سجل الأصول'!I302="",0,'📋 سجل الأصول'!I302)),('📋 سجل الأصول'!H302-IF('📋 سجل الأصول'!I302="",0,'📋 سجل الأصول'!I302))*'📋 سجل الأصول'!J302/365*MAX(0,MIN(EOMONTH(DATE(2026,1,1),0),IF('📋 سجل الأصول'!M302="",DATE(9999,12,31),'📋 سجل الأصول'!M302))-'📋 سجل الأصول'!G302+1))-MIN(('📋 سجل الأصول'!H302-IF('📋 سجل الأصول'!I302="",0,'📋 سجل الأصول'!I302)),('📋 سجل الأصول'!H302-IF('📋 سجل الأصول'!I302="",0,'📋 سجل الأصول'!I302))*'📋 سجل الأصول'!J302/365*MAX(0,MIN(EOMONTH(DATE(2026,1,1),-1),IF('📋 سجل الأصول'!M302="",DATE(9999,12,31),'📋 سجل الأصول'!M302))-'📋 سجل الأصول'!G302+1))),0))</f>
        <v/>
      </c>
      <c r="H302" s="33" t="str">
        <f>IF('📋 سجل الأصول'!C302="","",IFERROR(MAX(0,MIN(('📋 سجل الأصول'!H302-IF('📋 سجل الأصول'!I302="",0,'📋 سجل الأصول'!I302)),('📋 سجل الأصول'!H302-IF('📋 سجل الأصول'!I302="",0,'📋 سجل الأصول'!I302))*'📋 سجل الأصول'!J302/365*MAX(0,MIN(EOMONTH(DATE(2026,2,1),0),IF('📋 سجل الأصول'!M302="",DATE(9999,12,31),'📋 سجل الأصول'!M302))-'📋 سجل الأصول'!G302+1))-MIN(('📋 سجل الأصول'!H302-IF('📋 سجل الأصول'!I302="",0,'📋 سجل الأصول'!I302)),('📋 سجل الأصول'!H302-IF('📋 سجل الأصول'!I302="",0,'📋 سجل الأصول'!I302))*'📋 سجل الأصول'!J302/365*MAX(0,MIN(EOMONTH(DATE(2026,2,1),-1),IF('📋 سجل الأصول'!M302="",DATE(9999,12,31),'📋 سجل الأصول'!M302))-'📋 سجل الأصول'!G302+1))),0))</f>
        <v/>
      </c>
      <c r="I302" s="33" t="str">
        <f>IF('📋 سجل الأصول'!C302="","",IFERROR(MAX(0,MIN(('📋 سجل الأصول'!H302-IF('📋 سجل الأصول'!I302="",0,'📋 سجل الأصول'!I302)),('📋 سجل الأصول'!H302-IF('📋 سجل الأصول'!I302="",0,'📋 سجل الأصول'!I302))*'📋 سجل الأصول'!J302/365*MAX(0,MIN(EOMONTH(DATE(2026,3,1),0),IF('📋 سجل الأصول'!M302="",DATE(9999,12,31),'📋 سجل الأصول'!M302))-'📋 سجل الأصول'!G302+1))-MIN(('📋 سجل الأصول'!H302-IF('📋 سجل الأصول'!I302="",0,'📋 سجل الأصول'!I302)),('📋 سجل الأصول'!H302-IF('📋 سجل الأصول'!I302="",0,'📋 سجل الأصول'!I302))*'📋 سجل الأصول'!J302/365*MAX(0,MIN(EOMONTH(DATE(2026,3,1),-1),IF('📋 سجل الأصول'!M302="",DATE(9999,12,31),'📋 سجل الأصول'!M302))-'📋 سجل الأصول'!G302+1))),0))</f>
        <v/>
      </c>
      <c r="J302" s="33" t="str">
        <f>IF('📋 سجل الأصول'!C302="","",IFERROR(MAX(0,MIN(('📋 سجل الأصول'!H302-IF('📋 سجل الأصول'!I302="",0,'📋 سجل الأصول'!I302)),('📋 سجل الأصول'!H302-IF('📋 سجل الأصول'!I302="",0,'📋 سجل الأصول'!I302))*'📋 سجل الأصول'!J302/365*MAX(0,MIN(EOMONTH(DATE(2026,4,1),0),IF('📋 سجل الأصول'!M302="",DATE(9999,12,31),'📋 سجل الأصول'!M302))-'📋 سجل الأصول'!G302+1))-MIN(('📋 سجل الأصول'!H302-IF('📋 سجل الأصول'!I302="",0,'📋 سجل الأصول'!I302)),('📋 سجل الأصول'!H302-IF('📋 سجل الأصول'!I302="",0,'📋 سجل الأصول'!I302))*'📋 سجل الأصول'!J302/365*MAX(0,MIN(EOMONTH(DATE(2026,4,1),-1),IF('📋 سجل الأصول'!M302="",DATE(9999,12,31),'📋 سجل الأصول'!M302))-'📋 سجل الأصول'!G302+1))),0))</f>
        <v/>
      </c>
      <c r="K302" s="33" t="str">
        <f>IF('📋 سجل الأصول'!C302="","",IFERROR(MAX(0,MIN(('📋 سجل الأصول'!H302-IF('📋 سجل الأصول'!I302="",0,'📋 سجل الأصول'!I302)),('📋 سجل الأصول'!H302-IF('📋 سجل الأصول'!I302="",0,'📋 سجل الأصول'!I302))*'📋 سجل الأصول'!J302/365*MAX(0,MIN(EOMONTH(DATE(2026,5,1),0),IF('📋 سجل الأصول'!M302="",DATE(9999,12,31),'📋 سجل الأصول'!M302))-'📋 سجل الأصول'!G302+1))-MIN(('📋 سجل الأصول'!H302-IF('📋 سجل الأصول'!I302="",0,'📋 سجل الأصول'!I302)),('📋 سجل الأصول'!H302-IF('📋 سجل الأصول'!I302="",0,'📋 سجل الأصول'!I302))*'📋 سجل الأصول'!J302/365*MAX(0,MIN(EOMONTH(DATE(2026,5,1),-1),IF('📋 سجل الأصول'!M302="",DATE(9999,12,31),'📋 سجل الأصول'!M302))-'📋 سجل الأصول'!G302+1))),0))</f>
        <v/>
      </c>
      <c r="L302" s="33" t="str">
        <f>IF('📋 سجل الأصول'!C302="","",IFERROR(MAX(0,MIN(('📋 سجل الأصول'!H302-IF('📋 سجل الأصول'!I302="",0,'📋 سجل الأصول'!I302)),('📋 سجل الأصول'!H302-IF('📋 سجل الأصول'!I302="",0,'📋 سجل الأصول'!I302))*'📋 سجل الأصول'!J302/365*MAX(0,MIN(EOMONTH(DATE(2026,6,1),0),IF('📋 سجل الأصول'!M302="",DATE(9999,12,31),'📋 سجل الأصول'!M302))-'📋 سجل الأصول'!G302+1))-MIN(('📋 سجل الأصول'!H302-IF('📋 سجل الأصول'!I302="",0,'📋 سجل الأصول'!I302)),('📋 سجل الأصول'!H302-IF('📋 سجل الأصول'!I302="",0,'📋 سجل الأصول'!I302))*'📋 سجل الأصول'!J302/365*MAX(0,MIN(EOMONTH(DATE(2026,6,1),-1),IF('📋 سجل الأصول'!M302="",DATE(9999,12,31),'📋 سجل الأصول'!M302))-'📋 سجل الأصول'!G302+1))),0))</f>
        <v/>
      </c>
      <c r="M302" s="33" t="str">
        <f>IF('📋 سجل الأصول'!C302="","",IFERROR(MAX(0,MIN(('📋 سجل الأصول'!H302-IF('📋 سجل الأصول'!I302="",0,'📋 سجل الأصول'!I302)),('📋 سجل الأصول'!H302-IF('📋 سجل الأصول'!I302="",0,'📋 سجل الأصول'!I302))*'📋 سجل الأصول'!J302/365*MAX(0,MIN(EOMONTH(DATE(2026,7,1),0),IF('📋 سجل الأصول'!M302="",DATE(9999,12,31),'📋 سجل الأصول'!M302))-'📋 سجل الأصول'!G302+1))-MIN(('📋 سجل الأصول'!H302-IF('📋 سجل الأصول'!I302="",0,'📋 سجل الأصول'!I302)),('📋 سجل الأصول'!H302-IF('📋 سجل الأصول'!I302="",0,'📋 سجل الأصول'!I302))*'📋 سجل الأصول'!J302/365*MAX(0,MIN(EOMONTH(DATE(2026,7,1),-1),IF('📋 سجل الأصول'!M302="",DATE(9999,12,31),'📋 سجل الأصول'!M302))-'📋 سجل الأصول'!G302+1))),0))</f>
        <v/>
      </c>
      <c r="N302" s="33" t="str">
        <f>IF('📋 سجل الأصول'!C302="","",IFERROR(MAX(0,MIN(('📋 سجل الأصول'!H302-IF('📋 سجل الأصول'!I302="",0,'📋 سجل الأصول'!I302)),('📋 سجل الأصول'!H302-IF('📋 سجل الأصول'!I302="",0,'📋 سجل الأصول'!I302))*'📋 سجل الأصول'!J302/365*MAX(0,MIN(EOMONTH(DATE(2026,8,1),0),IF('📋 سجل الأصول'!M302="",DATE(9999,12,31),'📋 سجل الأصول'!M302))-'📋 سجل الأصول'!G302+1))-MIN(('📋 سجل الأصول'!H302-IF('📋 سجل الأصول'!I302="",0,'📋 سجل الأصول'!I302)),('📋 سجل الأصول'!H302-IF('📋 سجل الأصول'!I302="",0,'📋 سجل الأصول'!I302))*'📋 سجل الأصول'!J302/365*MAX(0,MIN(EOMONTH(DATE(2026,8,1),-1),IF('📋 سجل الأصول'!M302="",DATE(9999,12,31),'📋 سجل الأصول'!M302))-'📋 سجل الأصول'!G302+1))),0))</f>
        <v/>
      </c>
      <c r="O302" s="33" t="str">
        <f>IF('📋 سجل الأصول'!C302="","",IFERROR(MAX(0,MIN(('📋 سجل الأصول'!H302-IF('📋 سجل الأصول'!I302="",0,'📋 سجل الأصول'!I302)),('📋 سجل الأصول'!H302-IF('📋 سجل الأصول'!I302="",0,'📋 سجل الأصول'!I302))*'📋 سجل الأصول'!J302/365*MAX(0,MIN(EOMONTH(DATE(2026,9,1),0),IF('📋 سجل الأصول'!M302="",DATE(9999,12,31),'📋 سجل الأصول'!M302))-'📋 سجل الأصول'!G302+1))-MIN(('📋 سجل الأصول'!H302-IF('📋 سجل الأصول'!I302="",0,'📋 سجل الأصول'!I302)),('📋 سجل الأصول'!H302-IF('📋 سجل الأصول'!I302="",0,'📋 سجل الأصول'!I302))*'📋 سجل الأصول'!J302/365*MAX(0,MIN(EOMONTH(DATE(2026,9,1),-1),IF('📋 سجل الأصول'!M302="",DATE(9999,12,31),'📋 سجل الأصول'!M302))-'📋 سجل الأصول'!G302+1))),0))</f>
        <v/>
      </c>
      <c r="P302" s="33" t="str">
        <f>IF('📋 سجل الأصول'!C302="","",IFERROR(MAX(0,MIN(('📋 سجل الأصول'!H302-IF('📋 سجل الأصول'!I302="",0,'📋 سجل الأصول'!I302)),('📋 سجل الأصول'!H302-IF('📋 سجل الأصول'!I302="",0,'📋 سجل الأصول'!I302))*'📋 سجل الأصول'!J302/365*MAX(0,MIN(EOMONTH(DATE(2026,10,1),0),IF('📋 سجل الأصول'!M302="",DATE(9999,12,31),'📋 سجل الأصول'!M302))-'📋 سجل الأصول'!G302+1))-MIN(('📋 سجل الأصول'!H302-IF('📋 سجل الأصول'!I302="",0,'📋 سجل الأصول'!I302)),('📋 سجل الأصول'!H302-IF('📋 سجل الأصول'!I302="",0,'📋 سجل الأصول'!I302))*'📋 سجل الأصول'!J302/365*MAX(0,MIN(EOMONTH(DATE(2026,10,1),-1),IF('📋 سجل الأصول'!M302="",DATE(9999,12,31),'📋 سجل الأصول'!M302))-'📋 سجل الأصول'!G302+1))),0))</f>
        <v/>
      </c>
      <c r="Q302" s="33" t="str">
        <f>IF('📋 سجل الأصول'!C302="","",IFERROR(MAX(0,MIN(('📋 سجل الأصول'!H302-IF('📋 سجل الأصول'!I302="",0,'📋 سجل الأصول'!I302)),('📋 سجل الأصول'!H302-IF('📋 سجل الأصول'!I302="",0,'📋 سجل الأصول'!I302))*'📋 سجل الأصول'!J302/365*MAX(0,MIN(EOMONTH(DATE(2026,11,1),0),IF('📋 سجل الأصول'!M302="",DATE(9999,12,31),'📋 سجل الأصول'!M302))-'📋 سجل الأصول'!G302+1))-MIN(('📋 سجل الأصول'!H302-IF('📋 سجل الأصول'!I302="",0,'📋 سجل الأصول'!I302)),('📋 سجل الأصول'!H302-IF('📋 سجل الأصول'!I302="",0,'📋 سجل الأصول'!I302))*'📋 سجل الأصول'!J302/365*MAX(0,MIN(EOMONTH(DATE(2026,11,1),-1),IF('📋 سجل الأصول'!M302="",DATE(9999,12,31),'📋 سجل الأصول'!M302))-'📋 سجل الأصول'!G302+1))),0))</f>
        <v/>
      </c>
      <c r="R302" s="33" t="str">
        <f>IF('📋 سجل الأصول'!C302="","",IFERROR(MAX(0,MIN(('📋 سجل الأصول'!H302-IF('📋 سجل الأصول'!I302="",0,'📋 سجل الأصول'!I302)),('📋 سجل الأصول'!H302-IF('📋 سجل الأصول'!I302="",0,'📋 سجل الأصول'!I302))*'📋 سجل الأصول'!J302/365*MAX(0,MIN(EOMONTH(DATE(2026,12,1),0),IF('📋 سجل الأصول'!M302="",DATE(9999,12,31),'📋 سجل الأصول'!M302))-'📋 سجل الأصول'!G302+1))-MIN(('📋 سجل الأصول'!H302-IF('📋 سجل الأصول'!I302="",0,'📋 سجل الأصول'!I302)),('📋 سجل الأصول'!H302-IF('📋 سجل الأصول'!I302="",0,'📋 سجل الأصول'!I302))*'📋 سجل الأصول'!J302/365*MAX(0,MIN(EOMONTH(DATE(2026,12,1),-1),IF('📋 سجل الأصول'!M302="",DATE(9999,12,31),'📋 سجل الأصول'!M302))-'📋 سجل الأصول'!G302+1))),0))</f>
        <v/>
      </c>
    </row>
    <row r="303" spans="1:18" ht="24.75" customHeight="1" x14ac:dyDescent="0.25">
      <c r="A303" s="18" t="str">
        <f>IF('📋 سجل الأصول'!C303="","",'📋 سجل الأصول'!A303)</f>
        <v/>
      </c>
      <c r="B303" s="18" t="str">
        <f>IF('📋 سجل الأصول'!C303="","",'📋 سجل الأصول'!B303)</f>
        <v/>
      </c>
      <c r="C303" s="36" t="str">
        <f>IF('📋 سجل الأصول'!C303="","",'📋 سجل الأصول'!C303)</f>
        <v/>
      </c>
      <c r="D303" s="18" t="str">
        <f>IF('📋 سجل الأصول'!C303="","",'📋 سجل الأصول'!E303)</f>
        <v/>
      </c>
      <c r="E303" s="37" t="str">
        <f>IF('📋 سجل الأصول'!C303="","",'📋 سجل الأصول'!G303)</f>
        <v/>
      </c>
      <c r="F303" s="25" t="str">
        <f>IF('📋 سجل الأصول'!C303="","",'📋 سجل الأصول'!H303)</f>
        <v/>
      </c>
      <c r="G303" s="25" t="str">
        <f>IF('📋 سجل الأصول'!C303="","",IFERROR(MAX(0,MIN(('📋 سجل الأصول'!H303-IF('📋 سجل الأصول'!I303="",0,'📋 سجل الأصول'!I303)),('📋 سجل الأصول'!H303-IF('📋 سجل الأصول'!I303="",0,'📋 سجل الأصول'!I303))*'📋 سجل الأصول'!J303/365*MAX(0,MIN(EOMONTH(DATE(2026,1,1),0),IF('📋 سجل الأصول'!M303="",DATE(9999,12,31),'📋 سجل الأصول'!M303))-'📋 سجل الأصول'!G303+1))-MIN(('📋 سجل الأصول'!H303-IF('📋 سجل الأصول'!I303="",0,'📋 سجل الأصول'!I303)),('📋 سجل الأصول'!H303-IF('📋 سجل الأصول'!I303="",0,'📋 سجل الأصول'!I303))*'📋 سجل الأصول'!J303/365*MAX(0,MIN(EOMONTH(DATE(2026,1,1),-1),IF('📋 سجل الأصول'!M303="",DATE(9999,12,31),'📋 سجل الأصول'!M303))-'📋 سجل الأصول'!G303+1))),0))</f>
        <v/>
      </c>
      <c r="H303" s="25" t="str">
        <f>IF('📋 سجل الأصول'!C303="","",IFERROR(MAX(0,MIN(('📋 سجل الأصول'!H303-IF('📋 سجل الأصول'!I303="",0,'📋 سجل الأصول'!I303)),('📋 سجل الأصول'!H303-IF('📋 سجل الأصول'!I303="",0,'📋 سجل الأصول'!I303))*'📋 سجل الأصول'!J303/365*MAX(0,MIN(EOMONTH(DATE(2026,2,1),0),IF('📋 سجل الأصول'!M303="",DATE(9999,12,31),'📋 سجل الأصول'!M303))-'📋 سجل الأصول'!G303+1))-MIN(('📋 سجل الأصول'!H303-IF('📋 سجل الأصول'!I303="",0,'📋 سجل الأصول'!I303)),('📋 سجل الأصول'!H303-IF('📋 سجل الأصول'!I303="",0,'📋 سجل الأصول'!I303))*'📋 سجل الأصول'!J303/365*MAX(0,MIN(EOMONTH(DATE(2026,2,1),-1),IF('📋 سجل الأصول'!M303="",DATE(9999,12,31),'📋 سجل الأصول'!M303))-'📋 سجل الأصول'!G303+1))),0))</f>
        <v/>
      </c>
      <c r="I303" s="25" t="str">
        <f>IF('📋 سجل الأصول'!C303="","",IFERROR(MAX(0,MIN(('📋 سجل الأصول'!H303-IF('📋 سجل الأصول'!I303="",0,'📋 سجل الأصول'!I303)),('📋 سجل الأصول'!H303-IF('📋 سجل الأصول'!I303="",0,'📋 سجل الأصول'!I303))*'📋 سجل الأصول'!J303/365*MAX(0,MIN(EOMONTH(DATE(2026,3,1),0),IF('📋 سجل الأصول'!M303="",DATE(9999,12,31),'📋 سجل الأصول'!M303))-'📋 سجل الأصول'!G303+1))-MIN(('📋 سجل الأصول'!H303-IF('📋 سجل الأصول'!I303="",0,'📋 سجل الأصول'!I303)),('📋 سجل الأصول'!H303-IF('📋 سجل الأصول'!I303="",0,'📋 سجل الأصول'!I303))*'📋 سجل الأصول'!J303/365*MAX(0,MIN(EOMONTH(DATE(2026,3,1),-1),IF('📋 سجل الأصول'!M303="",DATE(9999,12,31),'📋 سجل الأصول'!M303))-'📋 سجل الأصول'!G303+1))),0))</f>
        <v/>
      </c>
      <c r="J303" s="25" t="str">
        <f>IF('📋 سجل الأصول'!C303="","",IFERROR(MAX(0,MIN(('📋 سجل الأصول'!H303-IF('📋 سجل الأصول'!I303="",0,'📋 سجل الأصول'!I303)),('📋 سجل الأصول'!H303-IF('📋 سجل الأصول'!I303="",0,'📋 سجل الأصول'!I303))*'📋 سجل الأصول'!J303/365*MAX(0,MIN(EOMONTH(DATE(2026,4,1),0),IF('📋 سجل الأصول'!M303="",DATE(9999,12,31),'📋 سجل الأصول'!M303))-'📋 سجل الأصول'!G303+1))-MIN(('📋 سجل الأصول'!H303-IF('📋 سجل الأصول'!I303="",0,'📋 سجل الأصول'!I303)),('📋 سجل الأصول'!H303-IF('📋 سجل الأصول'!I303="",0,'📋 سجل الأصول'!I303))*'📋 سجل الأصول'!J303/365*MAX(0,MIN(EOMONTH(DATE(2026,4,1),-1),IF('📋 سجل الأصول'!M303="",DATE(9999,12,31),'📋 سجل الأصول'!M303))-'📋 سجل الأصول'!G303+1))),0))</f>
        <v/>
      </c>
      <c r="K303" s="25" t="str">
        <f>IF('📋 سجل الأصول'!C303="","",IFERROR(MAX(0,MIN(('📋 سجل الأصول'!H303-IF('📋 سجل الأصول'!I303="",0,'📋 سجل الأصول'!I303)),('📋 سجل الأصول'!H303-IF('📋 سجل الأصول'!I303="",0,'📋 سجل الأصول'!I303))*'📋 سجل الأصول'!J303/365*MAX(0,MIN(EOMONTH(DATE(2026,5,1),0),IF('📋 سجل الأصول'!M303="",DATE(9999,12,31),'📋 سجل الأصول'!M303))-'📋 سجل الأصول'!G303+1))-MIN(('📋 سجل الأصول'!H303-IF('📋 سجل الأصول'!I303="",0,'📋 سجل الأصول'!I303)),('📋 سجل الأصول'!H303-IF('📋 سجل الأصول'!I303="",0,'📋 سجل الأصول'!I303))*'📋 سجل الأصول'!J303/365*MAX(0,MIN(EOMONTH(DATE(2026,5,1),-1),IF('📋 سجل الأصول'!M303="",DATE(9999,12,31),'📋 سجل الأصول'!M303))-'📋 سجل الأصول'!G303+1))),0))</f>
        <v/>
      </c>
      <c r="L303" s="25" t="str">
        <f>IF('📋 سجل الأصول'!C303="","",IFERROR(MAX(0,MIN(('📋 سجل الأصول'!H303-IF('📋 سجل الأصول'!I303="",0,'📋 سجل الأصول'!I303)),('📋 سجل الأصول'!H303-IF('📋 سجل الأصول'!I303="",0,'📋 سجل الأصول'!I303))*'📋 سجل الأصول'!J303/365*MAX(0,MIN(EOMONTH(DATE(2026,6,1),0),IF('📋 سجل الأصول'!M303="",DATE(9999,12,31),'📋 سجل الأصول'!M303))-'📋 سجل الأصول'!G303+1))-MIN(('📋 سجل الأصول'!H303-IF('📋 سجل الأصول'!I303="",0,'📋 سجل الأصول'!I303)),('📋 سجل الأصول'!H303-IF('📋 سجل الأصول'!I303="",0,'📋 سجل الأصول'!I303))*'📋 سجل الأصول'!J303/365*MAX(0,MIN(EOMONTH(DATE(2026,6,1),-1),IF('📋 سجل الأصول'!M303="",DATE(9999,12,31),'📋 سجل الأصول'!M303))-'📋 سجل الأصول'!G303+1))),0))</f>
        <v/>
      </c>
      <c r="M303" s="25" t="str">
        <f>IF('📋 سجل الأصول'!C303="","",IFERROR(MAX(0,MIN(('📋 سجل الأصول'!H303-IF('📋 سجل الأصول'!I303="",0,'📋 سجل الأصول'!I303)),('📋 سجل الأصول'!H303-IF('📋 سجل الأصول'!I303="",0,'📋 سجل الأصول'!I303))*'📋 سجل الأصول'!J303/365*MAX(0,MIN(EOMONTH(DATE(2026,7,1),0),IF('📋 سجل الأصول'!M303="",DATE(9999,12,31),'📋 سجل الأصول'!M303))-'📋 سجل الأصول'!G303+1))-MIN(('📋 سجل الأصول'!H303-IF('📋 سجل الأصول'!I303="",0,'📋 سجل الأصول'!I303)),('📋 سجل الأصول'!H303-IF('📋 سجل الأصول'!I303="",0,'📋 سجل الأصول'!I303))*'📋 سجل الأصول'!J303/365*MAX(0,MIN(EOMONTH(DATE(2026,7,1),-1),IF('📋 سجل الأصول'!M303="",DATE(9999,12,31),'📋 سجل الأصول'!M303))-'📋 سجل الأصول'!G303+1))),0))</f>
        <v/>
      </c>
      <c r="N303" s="25" t="str">
        <f>IF('📋 سجل الأصول'!C303="","",IFERROR(MAX(0,MIN(('📋 سجل الأصول'!H303-IF('📋 سجل الأصول'!I303="",0,'📋 سجل الأصول'!I303)),('📋 سجل الأصول'!H303-IF('📋 سجل الأصول'!I303="",0,'📋 سجل الأصول'!I303))*'📋 سجل الأصول'!J303/365*MAX(0,MIN(EOMONTH(DATE(2026,8,1),0),IF('📋 سجل الأصول'!M303="",DATE(9999,12,31),'📋 سجل الأصول'!M303))-'📋 سجل الأصول'!G303+1))-MIN(('📋 سجل الأصول'!H303-IF('📋 سجل الأصول'!I303="",0,'📋 سجل الأصول'!I303)),('📋 سجل الأصول'!H303-IF('📋 سجل الأصول'!I303="",0,'📋 سجل الأصول'!I303))*'📋 سجل الأصول'!J303/365*MAX(0,MIN(EOMONTH(DATE(2026,8,1),-1),IF('📋 سجل الأصول'!M303="",DATE(9999,12,31),'📋 سجل الأصول'!M303))-'📋 سجل الأصول'!G303+1))),0))</f>
        <v/>
      </c>
      <c r="O303" s="25" t="str">
        <f>IF('📋 سجل الأصول'!C303="","",IFERROR(MAX(0,MIN(('📋 سجل الأصول'!H303-IF('📋 سجل الأصول'!I303="",0,'📋 سجل الأصول'!I303)),('📋 سجل الأصول'!H303-IF('📋 سجل الأصول'!I303="",0,'📋 سجل الأصول'!I303))*'📋 سجل الأصول'!J303/365*MAX(0,MIN(EOMONTH(DATE(2026,9,1),0),IF('📋 سجل الأصول'!M303="",DATE(9999,12,31),'📋 سجل الأصول'!M303))-'📋 سجل الأصول'!G303+1))-MIN(('📋 سجل الأصول'!H303-IF('📋 سجل الأصول'!I303="",0,'📋 سجل الأصول'!I303)),('📋 سجل الأصول'!H303-IF('📋 سجل الأصول'!I303="",0,'📋 سجل الأصول'!I303))*'📋 سجل الأصول'!J303/365*MAX(0,MIN(EOMONTH(DATE(2026,9,1),-1),IF('📋 سجل الأصول'!M303="",DATE(9999,12,31),'📋 سجل الأصول'!M303))-'📋 سجل الأصول'!G303+1))),0))</f>
        <v/>
      </c>
      <c r="P303" s="25" t="str">
        <f>IF('📋 سجل الأصول'!C303="","",IFERROR(MAX(0,MIN(('📋 سجل الأصول'!H303-IF('📋 سجل الأصول'!I303="",0,'📋 سجل الأصول'!I303)),('📋 سجل الأصول'!H303-IF('📋 سجل الأصول'!I303="",0,'📋 سجل الأصول'!I303))*'📋 سجل الأصول'!J303/365*MAX(0,MIN(EOMONTH(DATE(2026,10,1),0),IF('📋 سجل الأصول'!M303="",DATE(9999,12,31),'📋 سجل الأصول'!M303))-'📋 سجل الأصول'!G303+1))-MIN(('📋 سجل الأصول'!H303-IF('📋 سجل الأصول'!I303="",0,'📋 سجل الأصول'!I303)),('📋 سجل الأصول'!H303-IF('📋 سجل الأصول'!I303="",0,'📋 سجل الأصول'!I303))*'📋 سجل الأصول'!J303/365*MAX(0,MIN(EOMONTH(DATE(2026,10,1),-1),IF('📋 سجل الأصول'!M303="",DATE(9999,12,31),'📋 سجل الأصول'!M303))-'📋 سجل الأصول'!G303+1))),0))</f>
        <v/>
      </c>
      <c r="Q303" s="25" t="str">
        <f>IF('📋 سجل الأصول'!C303="","",IFERROR(MAX(0,MIN(('📋 سجل الأصول'!H303-IF('📋 سجل الأصول'!I303="",0,'📋 سجل الأصول'!I303)),('📋 سجل الأصول'!H303-IF('📋 سجل الأصول'!I303="",0,'📋 سجل الأصول'!I303))*'📋 سجل الأصول'!J303/365*MAX(0,MIN(EOMONTH(DATE(2026,11,1),0),IF('📋 سجل الأصول'!M303="",DATE(9999,12,31),'📋 سجل الأصول'!M303))-'📋 سجل الأصول'!G303+1))-MIN(('📋 سجل الأصول'!H303-IF('📋 سجل الأصول'!I303="",0,'📋 سجل الأصول'!I303)),('📋 سجل الأصول'!H303-IF('📋 سجل الأصول'!I303="",0,'📋 سجل الأصول'!I303))*'📋 سجل الأصول'!J303/365*MAX(0,MIN(EOMONTH(DATE(2026,11,1),-1),IF('📋 سجل الأصول'!M303="",DATE(9999,12,31),'📋 سجل الأصول'!M303))-'📋 سجل الأصول'!G303+1))),0))</f>
        <v/>
      </c>
      <c r="R303" s="25" t="str">
        <f>IF('📋 سجل الأصول'!C303="","",IFERROR(MAX(0,MIN(('📋 سجل الأصول'!H303-IF('📋 سجل الأصول'!I303="",0,'📋 سجل الأصول'!I303)),('📋 سجل الأصول'!H303-IF('📋 سجل الأصول'!I303="",0,'📋 سجل الأصول'!I303))*'📋 سجل الأصول'!J303/365*MAX(0,MIN(EOMONTH(DATE(2026,12,1),0),IF('📋 سجل الأصول'!M303="",DATE(9999,12,31),'📋 سجل الأصول'!M303))-'📋 سجل الأصول'!G303+1))-MIN(('📋 سجل الأصول'!H303-IF('📋 سجل الأصول'!I303="",0,'📋 سجل الأصول'!I303)),('📋 سجل الأصول'!H303-IF('📋 سجل الأصول'!I303="",0,'📋 سجل الأصول'!I303))*'📋 سجل الأصول'!J303/365*MAX(0,MIN(EOMONTH(DATE(2026,12,1),-1),IF('📋 سجل الأصول'!M303="",DATE(9999,12,31),'📋 سجل الأصول'!M303))-'📋 سجل الأصول'!G303+1))),0))</f>
        <v/>
      </c>
    </row>
    <row r="304" spans="1:18" ht="24.75" customHeight="1" x14ac:dyDescent="0.25">
      <c r="A304" s="26" t="str">
        <f>IF('📋 سجل الأصول'!C304="","",'📋 سجل الأصول'!A304)</f>
        <v/>
      </c>
      <c r="B304" s="26" t="str">
        <f>IF('📋 سجل الأصول'!C304="","",'📋 سجل الأصول'!B304)</f>
        <v/>
      </c>
      <c r="C304" s="38" t="str">
        <f>IF('📋 سجل الأصول'!C304="","",'📋 سجل الأصول'!C304)</f>
        <v/>
      </c>
      <c r="D304" s="26" t="str">
        <f>IF('📋 سجل الأصول'!C304="","",'📋 سجل الأصول'!E304)</f>
        <v/>
      </c>
      <c r="E304" s="39" t="str">
        <f>IF('📋 سجل الأصول'!C304="","",'📋 سجل الأصول'!G304)</f>
        <v/>
      </c>
      <c r="F304" s="33" t="str">
        <f>IF('📋 سجل الأصول'!C304="","",'📋 سجل الأصول'!H304)</f>
        <v/>
      </c>
      <c r="G304" s="33" t="str">
        <f>IF('📋 سجل الأصول'!C304="","",IFERROR(MAX(0,MIN(('📋 سجل الأصول'!H304-IF('📋 سجل الأصول'!I304="",0,'📋 سجل الأصول'!I304)),('📋 سجل الأصول'!H304-IF('📋 سجل الأصول'!I304="",0,'📋 سجل الأصول'!I304))*'📋 سجل الأصول'!J304/365*MAX(0,MIN(EOMONTH(DATE(2026,1,1),0),IF('📋 سجل الأصول'!M304="",DATE(9999,12,31),'📋 سجل الأصول'!M304))-'📋 سجل الأصول'!G304+1))-MIN(('📋 سجل الأصول'!H304-IF('📋 سجل الأصول'!I304="",0,'📋 سجل الأصول'!I304)),('📋 سجل الأصول'!H304-IF('📋 سجل الأصول'!I304="",0,'📋 سجل الأصول'!I304))*'📋 سجل الأصول'!J304/365*MAX(0,MIN(EOMONTH(DATE(2026,1,1),-1),IF('📋 سجل الأصول'!M304="",DATE(9999,12,31),'📋 سجل الأصول'!M304))-'📋 سجل الأصول'!G304+1))),0))</f>
        <v/>
      </c>
      <c r="H304" s="33" t="str">
        <f>IF('📋 سجل الأصول'!C304="","",IFERROR(MAX(0,MIN(('📋 سجل الأصول'!H304-IF('📋 سجل الأصول'!I304="",0,'📋 سجل الأصول'!I304)),('📋 سجل الأصول'!H304-IF('📋 سجل الأصول'!I304="",0,'📋 سجل الأصول'!I304))*'📋 سجل الأصول'!J304/365*MAX(0,MIN(EOMONTH(DATE(2026,2,1),0),IF('📋 سجل الأصول'!M304="",DATE(9999,12,31),'📋 سجل الأصول'!M304))-'📋 سجل الأصول'!G304+1))-MIN(('📋 سجل الأصول'!H304-IF('📋 سجل الأصول'!I304="",0,'📋 سجل الأصول'!I304)),('📋 سجل الأصول'!H304-IF('📋 سجل الأصول'!I304="",0,'📋 سجل الأصول'!I304))*'📋 سجل الأصول'!J304/365*MAX(0,MIN(EOMONTH(DATE(2026,2,1),-1),IF('📋 سجل الأصول'!M304="",DATE(9999,12,31),'📋 سجل الأصول'!M304))-'📋 سجل الأصول'!G304+1))),0))</f>
        <v/>
      </c>
      <c r="I304" s="33" t="str">
        <f>IF('📋 سجل الأصول'!C304="","",IFERROR(MAX(0,MIN(('📋 سجل الأصول'!H304-IF('📋 سجل الأصول'!I304="",0,'📋 سجل الأصول'!I304)),('📋 سجل الأصول'!H304-IF('📋 سجل الأصول'!I304="",0,'📋 سجل الأصول'!I304))*'📋 سجل الأصول'!J304/365*MAX(0,MIN(EOMONTH(DATE(2026,3,1),0),IF('📋 سجل الأصول'!M304="",DATE(9999,12,31),'📋 سجل الأصول'!M304))-'📋 سجل الأصول'!G304+1))-MIN(('📋 سجل الأصول'!H304-IF('📋 سجل الأصول'!I304="",0,'📋 سجل الأصول'!I304)),('📋 سجل الأصول'!H304-IF('📋 سجل الأصول'!I304="",0,'📋 سجل الأصول'!I304))*'📋 سجل الأصول'!J304/365*MAX(0,MIN(EOMONTH(DATE(2026,3,1),-1),IF('📋 سجل الأصول'!M304="",DATE(9999,12,31),'📋 سجل الأصول'!M304))-'📋 سجل الأصول'!G304+1))),0))</f>
        <v/>
      </c>
      <c r="J304" s="33" t="str">
        <f>IF('📋 سجل الأصول'!C304="","",IFERROR(MAX(0,MIN(('📋 سجل الأصول'!H304-IF('📋 سجل الأصول'!I304="",0,'📋 سجل الأصول'!I304)),('📋 سجل الأصول'!H304-IF('📋 سجل الأصول'!I304="",0,'📋 سجل الأصول'!I304))*'📋 سجل الأصول'!J304/365*MAX(0,MIN(EOMONTH(DATE(2026,4,1),0),IF('📋 سجل الأصول'!M304="",DATE(9999,12,31),'📋 سجل الأصول'!M304))-'📋 سجل الأصول'!G304+1))-MIN(('📋 سجل الأصول'!H304-IF('📋 سجل الأصول'!I304="",0,'📋 سجل الأصول'!I304)),('📋 سجل الأصول'!H304-IF('📋 سجل الأصول'!I304="",0,'📋 سجل الأصول'!I304))*'📋 سجل الأصول'!J304/365*MAX(0,MIN(EOMONTH(DATE(2026,4,1),-1),IF('📋 سجل الأصول'!M304="",DATE(9999,12,31),'📋 سجل الأصول'!M304))-'📋 سجل الأصول'!G304+1))),0))</f>
        <v/>
      </c>
      <c r="K304" s="33" t="str">
        <f>IF('📋 سجل الأصول'!C304="","",IFERROR(MAX(0,MIN(('📋 سجل الأصول'!H304-IF('📋 سجل الأصول'!I304="",0,'📋 سجل الأصول'!I304)),('📋 سجل الأصول'!H304-IF('📋 سجل الأصول'!I304="",0,'📋 سجل الأصول'!I304))*'📋 سجل الأصول'!J304/365*MAX(0,MIN(EOMONTH(DATE(2026,5,1),0),IF('📋 سجل الأصول'!M304="",DATE(9999,12,31),'📋 سجل الأصول'!M304))-'📋 سجل الأصول'!G304+1))-MIN(('📋 سجل الأصول'!H304-IF('📋 سجل الأصول'!I304="",0,'📋 سجل الأصول'!I304)),('📋 سجل الأصول'!H304-IF('📋 سجل الأصول'!I304="",0,'📋 سجل الأصول'!I304))*'📋 سجل الأصول'!J304/365*MAX(0,MIN(EOMONTH(DATE(2026,5,1),-1),IF('📋 سجل الأصول'!M304="",DATE(9999,12,31),'📋 سجل الأصول'!M304))-'📋 سجل الأصول'!G304+1))),0))</f>
        <v/>
      </c>
      <c r="L304" s="33" t="str">
        <f>IF('📋 سجل الأصول'!C304="","",IFERROR(MAX(0,MIN(('📋 سجل الأصول'!H304-IF('📋 سجل الأصول'!I304="",0,'📋 سجل الأصول'!I304)),('📋 سجل الأصول'!H304-IF('📋 سجل الأصول'!I304="",0,'📋 سجل الأصول'!I304))*'📋 سجل الأصول'!J304/365*MAX(0,MIN(EOMONTH(DATE(2026,6,1),0),IF('📋 سجل الأصول'!M304="",DATE(9999,12,31),'📋 سجل الأصول'!M304))-'📋 سجل الأصول'!G304+1))-MIN(('📋 سجل الأصول'!H304-IF('📋 سجل الأصول'!I304="",0,'📋 سجل الأصول'!I304)),('📋 سجل الأصول'!H304-IF('📋 سجل الأصول'!I304="",0,'📋 سجل الأصول'!I304))*'📋 سجل الأصول'!J304/365*MAX(0,MIN(EOMONTH(DATE(2026,6,1),-1),IF('📋 سجل الأصول'!M304="",DATE(9999,12,31),'📋 سجل الأصول'!M304))-'📋 سجل الأصول'!G304+1))),0))</f>
        <v/>
      </c>
      <c r="M304" s="33" t="str">
        <f>IF('📋 سجل الأصول'!C304="","",IFERROR(MAX(0,MIN(('📋 سجل الأصول'!H304-IF('📋 سجل الأصول'!I304="",0,'📋 سجل الأصول'!I304)),('📋 سجل الأصول'!H304-IF('📋 سجل الأصول'!I304="",0,'📋 سجل الأصول'!I304))*'📋 سجل الأصول'!J304/365*MAX(0,MIN(EOMONTH(DATE(2026,7,1),0),IF('📋 سجل الأصول'!M304="",DATE(9999,12,31),'📋 سجل الأصول'!M304))-'📋 سجل الأصول'!G304+1))-MIN(('📋 سجل الأصول'!H304-IF('📋 سجل الأصول'!I304="",0,'📋 سجل الأصول'!I304)),('📋 سجل الأصول'!H304-IF('📋 سجل الأصول'!I304="",0,'📋 سجل الأصول'!I304))*'📋 سجل الأصول'!J304/365*MAX(0,MIN(EOMONTH(DATE(2026,7,1),-1),IF('📋 سجل الأصول'!M304="",DATE(9999,12,31),'📋 سجل الأصول'!M304))-'📋 سجل الأصول'!G304+1))),0))</f>
        <v/>
      </c>
      <c r="N304" s="33" t="str">
        <f>IF('📋 سجل الأصول'!C304="","",IFERROR(MAX(0,MIN(('📋 سجل الأصول'!H304-IF('📋 سجل الأصول'!I304="",0,'📋 سجل الأصول'!I304)),('📋 سجل الأصول'!H304-IF('📋 سجل الأصول'!I304="",0,'📋 سجل الأصول'!I304))*'📋 سجل الأصول'!J304/365*MAX(0,MIN(EOMONTH(DATE(2026,8,1),0),IF('📋 سجل الأصول'!M304="",DATE(9999,12,31),'📋 سجل الأصول'!M304))-'📋 سجل الأصول'!G304+1))-MIN(('📋 سجل الأصول'!H304-IF('📋 سجل الأصول'!I304="",0,'📋 سجل الأصول'!I304)),('📋 سجل الأصول'!H304-IF('📋 سجل الأصول'!I304="",0,'📋 سجل الأصول'!I304))*'📋 سجل الأصول'!J304/365*MAX(0,MIN(EOMONTH(DATE(2026,8,1),-1),IF('📋 سجل الأصول'!M304="",DATE(9999,12,31),'📋 سجل الأصول'!M304))-'📋 سجل الأصول'!G304+1))),0))</f>
        <v/>
      </c>
      <c r="O304" s="33" t="str">
        <f>IF('📋 سجل الأصول'!C304="","",IFERROR(MAX(0,MIN(('📋 سجل الأصول'!H304-IF('📋 سجل الأصول'!I304="",0,'📋 سجل الأصول'!I304)),('📋 سجل الأصول'!H304-IF('📋 سجل الأصول'!I304="",0,'📋 سجل الأصول'!I304))*'📋 سجل الأصول'!J304/365*MAX(0,MIN(EOMONTH(DATE(2026,9,1),0),IF('📋 سجل الأصول'!M304="",DATE(9999,12,31),'📋 سجل الأصول'!M304))-'📋 سجل الأصول'!G304+1))-MIN(('📋 سجل الأصول'!H304-IF('📋 سجل الأصول'!I304="",0,'📋 سجل الأصول'!I304)),('📋 سجل الأصول'!H304-IF('📋 سجل الأصول'!I304="",0,'📋 سجل الأصول'!I304))*'📋 سجل الأصول'!J304/365*MAX(0,MIN(EOMONTH(DATE(2026,9,1),-1),IF('📋 سجل الأصول'!M304="",DATE(9999,12,31),'📋 سجل الأصول'!M304))-'📋 سجل الأصول'!G304+1))),0))</f>
        <v/>
      </c>
      <c r="P304" s="33" t="str">
        <f>IF('📋 سجل الأصول'!C304="","",IFERROR(MAX(0,MIN(('📋 سجل الأصول'!H304-IF('📋 سجل الأصول'!I304="",0,'📋 سجل الأصول'!I304)),('📋 سجل الأصول'!H304-IF('📋 سجل الأصول'!I304="",0,'📋 سجل الأصول'!I304))*'📋 سجل الأصول'!J304/365*MAX(0,MIN(EOMONTH(DATE(2026,10,1),0),IF('📋 سجل الأصول'!M304="",DATE(9999,12,31),'📋 سجل الأصول'!M304))-'📋 سجل الأصول'!G304+1))-MIN(('📋 سجل الأصول'!H304-IF('📋 سجل الأصول'!I304="",0,'📋 سجل الأصول'!I304)),('📋 سجل الأصول'!H304-IF('📋 سجل الأصول'!I304="",0,'📋 سجل الأصول'!I304))*'📋 سجل الأصول'!J304/365*MAX(0,MIN(EOMONTH(DATE(2026,10,1),-1),IF('📋 سجل الأصول'!M304="",DATE(9999,12,31),'📋 سجل الأصول'!M304))-'📋 سجل الأصول'!G304+1))),0))</f>
        <v/>
      </c>
      <c r="Q304" s="33" t="str">
        <f>IF('📋 سجل الأصول'!C304="","",IFERROR(MAX(0,MIN(('📋 سجل الأصول'!H304-IF('📋 سجل الأصول'!I304="",0,'📋 سجل الأصول'!I304)),('📋 سجل الأصول'!H304-IF('📋 سجل الأصول'!I304="",0,'📋 سجل الأصول'!I304))*'📋 سجل الأصول'!J304/365*MAX(0,MIN(EOMONTH(DATE(2026,11,1),0),IF('📋 سجل الأصول'!M304="",DATE(9999,12,31),'📋 سجل الأصول'!M304))-'📋 سجل الأصول'!G304+1))-MIN(('📋 سجل الأصول'!H304-IF('📋 سجل الأصول'!I304="",0,'📋 سجل الأصول'!I304)),('📋 سجل الأصول'!H304-IF('📋 سجل الأصول'!I304="",0,'📋 سجل الأصول'!I304))*'📋 سجل الأصول'!J304/365*MAX(0,MIN(EOMONTH(DATE(2026,11,1),-1),IF('📋 سجل الأصول'!M304="",DATE(9999,12,31),'📋 سجل الأصول'!M304))-'📋 سجل الأصول'!G304+1))),0))</f>
        <v/>
      </c>
      <c r="R304" s="33" t="str">
        <f>IF('📋 سجل الأصول'!C304="","",IFERROR(MAX(0,MIN(('📋 سجل الأصول'!H304-IF('📋 سجل الأصول'!I304="",0,'📋 سجل الأصول'!I304)),('📋 سجل الأصول'!H304-IF('📋 سجل الأصول'!I304="",0,'📋 سجل الأصول'!I304))*'📋 سجل الأصول'!J304/365*MAX(0,MIN(EOMONTH(DATE(2026,12,1),0),IF('📋 سجل الأصول'!M304="",DATE(9999,12,31),'📋 سجل الأصول'!M304))-'📋 سجل الأصول'!G304+1))-MIN(('📋 سجل الأصول'!H304-IF('📋 سجل الأصول'!I304="",0,'📋 سجل الأصول'!I304)),('📋 سجل الأصول'!H304-IF('📋 سجل الأصول'!I304="",0,'📋 سجل الأصول'!I304))*'📋 سجل الأصول'!J304/365*MAX(0,MIN(EOMONTH(DATE(2026,12,1),-1),IF('📋 سجل الأصول'!M304="",DATE(9999,12,31),'📋 سجل الأصول'!M304))-'📋 سجل الأصول'!G304+1))),0))</f>
        <v/>
      </c>
    </row>
    <row r="305" spans="1:18" ht="24.75" customHeight="1" x14ac:dyDescent="0.25">
      <c r="A305" s="18" t="str">
        <f>IF('📋 سجل الأصول'!C305="","",'📋 سجل الأصول'!A305)</f>
        <v/>
      </c>
      <c r="B305" s="18" t="str">
        <f>IF('📋 سجل الأصول'!C305="","",'📋 سجل الأصول'!B305)</f>
        <v/>
      </c>
      <c r="C305" s="36" t="str">
        <f>IF('📋 سجل الأصول'!C305="","",'📋 سجل الأصول'!C305)</f>
        <v/>
      </c>
      <c r="D305" s="18" t="str">
        <f>IF('📋 سجل الأصول'!C305="","",'📋 سجل الأصول'!E305)</f>
        <v/>
      </c>
      <c r="E305" s="37" t="str">
        <f>IF('📋 سجل الأصول'!C305="","",'📋 سجل الأصول'!G305)</f>
        <v/>
      </c>
      <c r="F305" s="25" t="str">
        <f>IF('📋 سجل الأصول'!C305="","",'📋 سجل الأصول'!H305)</f>
        <v/>
      </c>
      <c r="G305" s="25" t="str">
        <f>IF('📋 سجل الأصول'!C305="","",IFERROR(MAX(0,MIN(('📋 سجل الأصول'!H305-IF('📋 سجل الأصول'!I305="",0,'📋 سجل الأصول'!I305)),('📋 سجل الأصول'!H305-IF('📋 سجل الأصول'!I305="",0,'📋 سجل الأصول'!I305))*'📋 سجل الأصول'!J305/365*MAX(0,MIN(EOMONTH(DATE(2026,1,1),0),IF('📋 سجل الأصول'!M305="",DATE(9999,12,31),'📋 سجل الأصول'!M305))-'📋 سجل الأصول'!G305+1))-MIN(('📋 سجل الأصول'!H305-IF('📋 سجل الأصول'!I305="",0,'📋 سجل الأصول'!I305)),('📋 سجل الأصول'!H305-IF('📋 سجل الأصول'!I305="",0,'📋 سجل الأصول'!I305))*'📋 سجل الأصول'!J305/365*MAX(0,MIN(EOMONTH(DATE(2026,1,1),-1),IF('📋 سجل الأصول'!M305="",DATE(9999,12,31),'📋 سجل الأصول'!M305))-'📋 سجل الأصول'!G305+1))),0))</f>
        <v/>
      </c>
      <c r="H305" s="25" t="str">
        <f>IF('📋 سجل الأصول'!C305="","",IFERROR(MAX(0,MIN(('📋 سجل الأصول'!H305-IF('📋 سجل الأصول'!I305="",0,'📋 سجل الأصول'!I305)),('📋 سجل الأصول'!H305-IF('📋 سجل الأصول'!I305="",0,'📋 سجل الأصول'!I305))*'📋 سجل الأصول'!J305/365*MAX(0,MIN(EOMONTH(DATE(2026,2,1),0),IF('📋 سجل الأصول'!M305="",DATE(9999,12,31),'📋 سجل الأصول'!M305))-'📋 سجل الأصول'!G305+1))-MIN(('📋 سجل الأصول'!H305-IF('📋 سجل الأصول'!I305="",0,'📋 سجل الأصول'!I305)),('📋 سجل الأصول'!H305-IF('📋 سجل الأصول'!I305="",0,'📋 سجل الأصول'!I305))*'📋 سجل الأصول'!J305/365*MAX(0,MIN(EOMONTH(DATE(2026,2,1),-1),IF('📋 سجل الأصول'!M305="",DATE(9999,12,31),'📋 سجل الأصول'!M305))-'📋 سجل الأصول'!G305+1))),0))</f>
        <v/>
      </c>
      <c r="I305" s="25" t="str">
        <f>IF('📋 سجل الأصول'!C305="","",IFERROR(MAX(0,MIN(('📋 سجل الأصول'!H305-IF('📋 سجل الأصول'!I305="",0,'📋 سجل الأصول'!I305)),('📋 سجل الأصول'!H305-IF('📋 سجل الأصول'!I305="",0,'📋 سجل الأصول'!I305))*'📋 سجل الأصول'!J305/365*MAX(0,MIN(EOMONTH(DATE(2026,3,1),0),IF('📋 سجل الأصول'!M305="",DATE(9999,12,31),'📋 سجل الأصول'!M305))-'📋 سجل الأصول'!G305+1))-MIN(('📋 سجل الأصول'!H305-IF('📋 سجل الأصول'!I305="",0,'📋 سجل الأصول'!I305)),('📋 سجل الأصول'!H305-IF('📋 سجل الأصول'!I305="",0,'📋 سجل الأصول'!I305))*'📋 سجل الأصول'!J305/365*MAX(0,MIN(EOMONTH(DATE(2026,3,1),-1),IF('📋 سجل الأصول'!M305="",DATE(9999,12,31),'📋 سجل الأصول'!M305))-'📋 سجل الأصول'!G305+1))),0))</f>
        <v/>
      </c>
      <c r="J305" s="25" t="str">
        <f>IF('📋 سجل الأصول'!C305="","",IFERROR(MAX(0,MIN(('📋 سجل الأصول'!H305-IF('📋 سجل الأصول'!I305="",0,'📋 سجل الأصول'!I305)),('📋 سجل الأصول'!H305-IF('📋 سجل الأصول'!I305="",0,'📋 سجل الأصول'!I305))*'📋 سجل الأصول'!J305/365*MAX(0,MIN(EOMONTH(DATE(2026,4,1),0),IF('📋 سجل الأصول'!M305="",DATE(9999,12,31),'📋 سجل الأصول'!M305))-'📋 سجل الأصول'!G305+1))-MIN(('📋 سجل الأصول'!H305-IF('📋 سجل الأصول'!I305="",0,'📋 سجل الأصول'!I305)),('📋 سجل الأصول'!H305-IF('📋 سجل الأصول'!I305="",0,'📋 سجل الأصول'!I305))*'📋 سجل الأصول'!J305/365*MAX(0,MIN(EOMONTH(DATE(2026,4,1),-1),IF('📋 سجل الأصول'!M305="",DATE(9999,12,31),'📋 سجل الأصول'!M305))-'📋 سجل الأصول'!G305+1))),0))</f>
        <v/>
      </c>
      <c r="K305" s="25" t="str">
        <f>IF('📋 سجل الأصول'!C305="","",IFERROR(MAX(0,MIN(('📋 سجل الأصول'!H305-IF('📋 سجل الأصول'!I305="",0,'📋 سجل الأصول'!I305)),('📋 سجل الأصول'!H305-IF('📋 سجل الأصول'!I305="",0,'📋 سجل الأصول'!I305))*'📋 سجل الأصول'!J305/365*MAX(0,MIN(EOMONTH(DATE(2026,5,1),0),IF('📋 سجل الأصول'!M305="",DATE(9999,12,31),'📋 سجل الأصول'!M305))-'📋 سجل الأصول'!G305+1))-MIN(('📋 سجل الأصول'!H305-IF('📋 سجل الأصول'!I305="",0,'📋 سجل الأصول'!I305)),('📋 سجل الأصول'!H305-IF('📋 سجل الأصول'!I305="",0,'📋 سجل الأصول'!I305))*'📋 سجل الأصول'!J305/365*MAX(0,MIN(EOMONTH(DATE(2026,5,1),-1),IF('📋 سجل الأصول'!M305="",DATE(9999,12,31),'📋 سجل الأصول'!M305))-'📋 سجل الأصول'!G305+1))),0))</f>
        <v/>
      </c>
      <c r="L305" s="25" t="str">
        <f>IF('📋 سجل الأصول'!C305="","",IFERROR(MAX(0,MIN(('📋 سجل الأصول'!H305-IF('📋 سجل الأصول'!I305="",0,'📋 سجل الأصول'!I305)),('📋 سجل الأصول'!H305-IF('📋 سجل الأصول'!I305="",0,'📋 سجل الأصول'!I305))*'📋 سجل الأصول'!J305/365*MAX(0,MIN(EOMONTH(DATE(2026,6,1),0),IF('📋 سجل الأصول'!M305="",DATE(9999,12,31),'📋 سجل الأصول'!M305))-'📋 سجل الأصول'!G305+1))-MIN(('📋 سجل الأصول'!H305-IF('📋 سجل الأصول'!I305="",0,'📋 سجل الأصول'!I305)),('📋 سجل الأصول'!H305-IF('📋 سجل الأصول'!I305="",0,'📋 سجل الأصول'!I305))*'📋 سجل الأصول'!J305/365*MAX(0,MIN(EOMONTH(DATE(2026,6,1),-1),IF('📋 سجل الأصول'!M305="",DATE(9999,12,31),'📋 سجل الأصول'!M305))-'📋 سجل الأصول'!G305+1))),0))</f>
        <v/>
      </c>
      <c r="M305" s="25" t="str">
        <f>IF('📋 سجل الأصول'!C305="","",IFERROR(MAX(0,MIN(('📋 سجل الأصول'!H305-IF('📋 سجل الأصول'!I305="",0,'📋 سجل الأصول'!I305)),('📋 سجل الأصول'!H305-IF('📋 سجل الأصول'!I305="",0,'📋 سجل الأصول'!I305))*'📋 سجل الأصول'!J305/365*MAX(0,MIN(EOMONTH(DATE(2026,7,1),0),IF('📋 سجل الأصول'!M305="",DATE(9999,12,31),'📋 سجل الأصول'!M305))-'📋 سجل الأصول'!G305+1))-MIN(('📋 سجل الأصول'!H305-IF('📋 سجل الأصول'!I305="",0,'📋 سجل الأصول'!I305)),('📋 سجل الأصول'!H305-IF('📋 سجل الأصول'!I305="",0,'📋 سجل الأصول'!I305))*'📋 سجل الأصول'!J305/365*MAX(0,MIN(EOMONTH(DATE(2026,7,1),-1),IF('📋 سجل الأصول'!M305="",DATE(9999,12,31),'📋 سجل الأصول'!M305))-'📋 سجل الأصول'!G305+1))),0))</f>
        <v/>
      </c>
      <c r="N305" s="25" t="str">
        <f>IF('📋 سجل الأصول'!C305="","",IFERROR(MAX(0,MIN(('📋 سجل الأصول'!H305-IF('📋 سجل الأصول'!I305="",0,'📋 سجل الأصول'!I305)),('📋 سجل الأصول'!H305-IF('📋 سجل الأصول'!I305="",0,'📋 سجل الأصول'!I305))*'📋 سجل الأصول'!J305/365*MAX(0,MIN(EOMONTH(DATE(2026,8,1),0),IF('📋 سجل الأصول'!M305="",DATE(9999,12,31),'📋 سجل الأصول'!M305))-'📋 سجل الأصول'!G305+1))-MIN(('📋 سجل الأصول'!H305-IF('📋 سجل الأصول'!I305="",0,'📋 سجل الأصول'!I305)),('📋 سجل الأصول'!H305-IF('📋 سجل الأصول'!I305="",0,'📋 سجل الأصول'!I305))*'📋 سجل الأصول'!J305/365*MAX(0,MIN(EOMONTH(DATE(2026,8,1),-1),IF('📋 سجل الأصول'!M305="",DATE(9999,12,31),'📋 سجل الأصول'!M305))-'📋 سجل الأصول'!G305+1))),0))</f>
        <v/>
      </c>
      <c r="O305" s="25" t="str">
        <f>IF('📋 سجل الأصول'!C305="","",IFERROR(MAX(0,MIN(('📋 سجل الأصول'!H305-IF('📋 سجل الأصول'!I305="",0,'📋 سجل الأصول'!I305)),('📋 سجل الأصول'!H305-IF('📋 سجل الأصول'!I305="",0,'📋 سجل الأصول'!I305))*'📋 سجل الأصول'!J305/365*MAX(0,MIN(EOMONTH(DATE(2026,9,1),0),IF('📋 سجل الأصول'!M305="",DATE(9999,12,31),'📋 سجل الأصول'!M305))-'📋 سجل الأصول'!G305+1))-MIN(('📋 سجل الأصول'!H305-IF('📋 سجل الأصول'!I305="",0,'📋 سجل الأصول'!I305)),('📋 سجل الأصول'!H305-IF('📋 سجل الأصول'!I305="",0,'📋 سجل الأصول'!I305))*'📋 سجل الأصول'!J305/365*MAX(0,MIN(EOMONTH(DATE(2026,9,1),-1),IF('📋 سجل الأصول'!M305="",DATE(9999,12,31),'📋 سجل الأصول'!M305))-'📋 سجل الأصول'!G305+1))),0))</f>
        <v/>
      </c>
      <c r="P305" s="25" t="str">
        <f>IF('📋 سجل الأصول'!C305="","",IFERROR(MAX(0,MIN(('📋 سجل الأصول'!H305-IF('📋 سجل الأصول'!I305="",0,'📋 سجل الأصول'!I305)),('📋 سجل الأصول'!H305-IF('📋 سجل الأصول'!I305="",0,'📋 سجل الأصول'!I305))*'📋 سجل الأصول'!J305/365*MAX(0,MIN(EOMONTH(DATE(2026,10,1),0),IF('📋 سجل الأصول'!M305="",DATE(9999,12,31),'📋 سجل الأصول'!M305))-'📋 سجل الأصول'!G305+1))-MIN(('📋 سجل الأصول'!H305-IF('📋 سجل الأصول'!I305="",0,'📋 سجل الأصول'!I305)),('📋 سجل الأصول'!H305-IF('📋 سجل الأصول'!I305="",0,'📋 سجل الأصول'!I305))*'📋 سجل الأصول'!J305/365*MAX(0,MIN(EOMONTH(DATE(2026,10,1),-1),IF('📋 سجل الأصول'!M305="",DATE(9999,12,31),'📋 سجل الأصول'!M305))-'📋 سجل الأصول'!G305+1))),0))</f>
        <v/>
      </c>
      <c r="Q305" s="25" t="str">
        <f>IF('📋 سجل الأصول'!C305="","",IFERROR(MAX(0,MIN(('📋 سجل الأصول'!H305-IF('📋 سجل الأصول'!I305="",0,'📋 سجل الأصول'!I305)),('📋 سجل الأصول'!H305-IF('📋 سجل الأصول'!I305="",0,'📋 سجل الأصول'!I305))*'📋 سجل الأصول'!J305/365*MAX(0,MIN(EOMONTH(DATE(2026,11,1),0),IF('📋 سجل الأصول'!M305="",DATE(9999,12,31),'📋 سجل الأصول'!M305))-'📋 سجل الأصول'!G305+1))-MIN(('📋 سجل الأصول'!H305-IF('📋 سجل الأصول'!I305="",0,'📋 سجل الأصول'!I305)),('📋 سجل الأصول'!H305-IF('📋 سجل الأصول'!I305="",0,'📋 سجل الأصول'!I305))*'📋 سجل الأصول'!J305/365*MAX(0,MIN(EOMONTH(DATE(2026,11,1),-1),IF('📋 سجل الأصول'!M305="",DATE(9999,12,31),'📋 سجل الأصول'!M305))-'📋 سجل الأصول'!G305+1))),0))</f>
        <v/>
      </c>
      <c r="R305" s="25" t="str">
        <f>IF('📋 سجل الأصول'!C305="","",IFERROR(MAX(0,MIN(('📋 سجل الأصول'!H305-IF('📋 سجل الأصول'!I305="",0,'📋 سجل الأصول'!I305)),('📋 سجل الأصول'!H305-IF('📋 سجل الأصول'!I305="",0,'📋 سجل الأصول'!I305))*'📋 سجل الأصول'!J305/365*MAX(0,MIN(EOMONTH(DATE(2026,12,1),0),IF('📋 سجل الأصول'!M305="",DATE(9999,12,31),'📋 سجل الأصول'!M305))-'📋 سجل الأصول'!G305+1))-MIN(('📋 سجل الأصول'!H305-IF('📋 سجل الأصول'!I305="",0,'📋 سجل الأصول'!I305)),('📋 سجل الأصول'!H305-IF('📋 سجل الأصول'!I305="",0,'📋 سجل الأصول'!I305))*'📋 سجل الأصول'!J305/365*MAX(0,MIN(EOMONTH(DATE(2026,12,1),-1),IF('📋 سجل الأصول'!M305="",DATE(9999,12,31),'📋 سجل الأصول'!M305))-'📋 سجل الأصول'!G305+1))),0))</f>
        <v/>
      </c>
    </row>
    <row r="306" spans="1:18" ht="24.75" customHeight="1" x14ac:dyDescent="0.25">
      <c r="A306" s="26" t="str">
        <f>IF('📋 سجل الأصول'!C306="","",'📋 سجل الأصول'!A306)</f>
        <v/>
      </c>
      <c r="B306" s="26" t="str">
        <f>IF('📋 سجل الأصول'!C306="","",'📋 سجل الأصول'!B306)</f>
        <v/>
      </c>
      <c r="C306" s="38" t="str">
        <f>IF('📋 سجل الأصول'!C306="","",'📋 سجل الأصول'!C306)</f>
        <v/>
      </c>
      <c r="D306" s="26" t="str">
        <f>IF('📋 سجل الأصول'!C306="","",'📋 سجل الأصول'!E306)</f>
        <v/>
      </c>
      <c r="E306" s="39" t="str">
        <f>IF('📋 سجل الأصول'!C306="","",'📋 سجل الأصول'!G306)</f>
        <v/>
      </c>
      <c r="F306" s="33" t="str">
        <f>IF('📋 سجل الأصول'!C306="","",'📋 سجل الأصول'!H306)</f>
        <v/>
      </c>
      <c r="G306" s="33" t="str">
        <f>IF('📋 سجل الأصول'!C306="","",IFERROR(MAX(0,MIN(('📋 سجل الأصول'!H306-IF('📋 سجل الأصول'!I306="",0,'📋 سجل الأصول'!I306)),('📋 سجل الأصول'!H306-IF('📋 سجل الأصول'!I306="",0,'📋 سجل الأصول'!I306))*'📋 سجل الأصول'!J306/365*MAX(0,MIN(EOMONTH(DATE(2026,1,1),0),IF('📋 سجل الأصول'!M306="",DATE(9999,12,31),'📋 سجل الأصول'!M306))-'📋 سجل الأصول'!G306+1))-MIN(('📋 سجل الأصول'!H306-IF('📋 سجل الأصول'!I306="",0,'📋 سجل الأصول'!I306)),('📋 سجل الأصول'!H306-IF('📋 سجل الأصول'!I306="",0,'📋 سجل الأصول'!I306))*'📋 سجل الأصول'!J306/365*MAX(0,MIN(EOMONTH(DATE(2026,1,1),-1),IF('📋 سجل الأصول'!M306="",DATE(9999,12,31),'📋 سجل الأصول'!M306))-'📋 سجل الأصول'!G306+1))),0))</f>
        <v/>
      </c>
      <c r="H306" s="33" t="str">
        <f>IF('📋 سجل الأصول'!C306="","",IFERROR(MAX(0,MIN(('📋 سجل الأصول'!H306-IF('📋 سجل الأصول'!I306="",0,'📋 سجل الأصول'!I306)),('📋 سجل الأصول'!H306-IF('📋 سجل الأصول'!I306="",0,'📋 سجل الأصول'!I306))*'📋 سجل الأصول'!J306/365*MAX(0,MIN(EOMONTH(DATE(2026,2,1),0),IF('📋 سجل الأصول'!M306="",DATE(9999,12,31),'📋 سجل الأصول'!M306))-'📋 سجل الأصول'!G306+1))-MIN(('📋 سجل الأصول'!H306-IF('📋 سجل الأصول'!I306="",0,'📋 سجل الأصول'!I306)),('📋 سجل الأصول'!H306-IF('📋 سجل الأصول'!I306="",0,'📋 سجل الأصول'!I306))*'📋 سجل الأصول'!J306/365*MAX(0,MIN(EOMONTH(DATE(2026,2,1),-1),IF('📋 سجل الأصول'!M306="",DATE(9999,12,31),'📋 سجل الأصول'!M306))-'📋 سجل الأصول'!G306+1))),0))</f>
        <v/>
      </c>
      <c r="I306" s="33" t="str">
        <f>IF('📋 سجل الأصول'!C306="","",IFERROR(MAX(0,MIN(('📋 سجل الأصول'!H306-IF('📋 سجل الأصول'!I306="",0,'📋 سجل الأصول'!I306)),('📋 سجل الأصول'!H306-IF('📋 سجل الأصول'!I306="",0,'📋 سجل الأصول'!I306))*'📋 سجل الأصول'!J306/365*MAX(0,MIN(EOMONTH(DATE(2026,3,1),0),IF('📋 سجل الأصول'!M306="",DATE(9999,12,31),'📋 سجل الأصول'!M306))-'📋 سجل الأصول'!G306+1))-MIN(('📋 سجل الأصول'!H306-IF('📋 سجل الأصول'!I306="",0,'📋 سجل الأصول'!I306)),('📋 سجل الأصول'!H306-IF('📋 سجل الأصول'!I306="",0,'📋 سجل الأصول'!I306))*'📋 سجل الأصول'!J306/365*MAX(0,MIN(EOMONTH(DATE(2026,3,1),-1),IF('📋 سجل الأصول'!M306="",DATE(9999,12,31),'📋 سجل الأصول'!M306))-'📋 سجل الأصول'!G306+1))),0))</f>
        <v/>
      </c>
      <c r="J306" s="33" t="str">
        <f>IF('📋 سجل الأصول'!C306="","",IFERROR(MAX(0,MIN(('📋 سجل الأصول'!H306-IF('📋 سجل الأصول'!I306="",0,'📋 سجل الأصول'!I306)),('📋 سجل الأصول'!H306-IF('📋 سجل الأصول'!I306="",0,'📋 سجل الأصول'!I306))*'📋 سجل الأصول'!J306/365*MAX(0,MIN(EOMONTH(DATE(2026,4,1),0),IF('📋 سجل الأصول'!M306="",DATE(9999,12,31),'📋 سجل الأصول'!M306))-'📋 سجل الأصول'!G306+1))-MIN(('📋 سجل الأصول'!H306-IF('📋 سجل الأصول'!I306="",0,'📋 سجل الأصول'!I306)),('📋 سجل الأصول'!H306-IF('📋 سجل الأصول'!I306="",0,'📋 سجل الأصول'!I306))*'📋 سجل الأصول'!J306/365*MAX(0,MIN(EOMONTH(DATE(2026,4,1),-1),IF('📋 سجل الأصول'!M306="",DATE(9999,12,31),'📋 سجل الأصول'!M306))-'📋 سجل الأصول'!G306+1))),0))</f>
        <v/>
      </c>
      <c r="K306" s="33" t="str">
        <f>IF('📋 سجل الأصول'!C306="","",IFERROR(MAX(0,MIN(('📋 سجل الأصول'!H306-IF('📋 سجل الأصول'!I306="",0,'📋 سجل الأصول'!I306)),('📋 سجل الأصول'!H306-IF('📋 سجل الأصول'!I306="",0,'📋 سجل الأصول'!I306))*'📋 سجل الأصول'!J306/365*MAX(0,MIN(EOMONTH(DATE(2026,5,1),0),IF('📋 سجل الأصول'!M306="",DATE(9999,12,31),'📋 سجل الأصول'!M306))-'📋 سجل الأصول'!G306+1))-MIN(('📋 سجل الأصول'!H306-IF('📋 سجل الأصول'!I306="",0,'📋 سجل الأصول'!I306)),('📋 سجل الأصول'!H306-IF('📋 سجل الأصول'!I306="",0,'📋 سجل الأصول'!I306))*'📋 سجل الأصول'!J306/365*MAX(0,MIN(EOMONTH(DATE(2026,5,1),-1),IF('📋 سجل الأصول'!M306="",DATE(9999,12,31),'📋 سجل الأصول'!M306))-'📋 سجل الأصول'!G306+1))),0))</f>
        <v/>
      </c>
      <c r="L306" s="33" t="str">
        <f>IF('📋 سجل الأصول'!C306="","",IFERROR(MAX(0,MIN(('📋 سجل الأصول'!H306-IF('📋 سجل الأصول'!I306="",0,'📋 سجل الأصول'!I306)),('📋 سجل الأصول'!H306-IF('📋 سجل الأصول'!I306="",0,'📋 سجل الأصول'!I306))*'📋 سجل الأصول'!J306/365*MAX(0,MIN(EOMONTH(DATE(2026,6,1),0),IF('📋 سجل الأصول'!M306="",DATE(9999,12,31),'📋 سجل الأصول'!M306))-'📋 سجل الأصول'!G306+1))-MIN(('📋 سجل الأصول'!H306-IF('📋 سجل الأصول'!I306="",0,'📋 سجل الأصول'!I306)),('📋 سجل الأصول'!H306-IF('📋 سجل الأصول'!I306="",0,'📋 سجل الأصول'!I306))*'📋 سجل الأصول'!J306/365*MAX(0,MIN(EOMONTH(DATE(2026,6,1),-1),IF('📋 سجل الأصول'!M306="",DATE(9999,12,31),'📋 سجل الأصول'!M306))-'📋 سجل الأصول'!G306+1))),0))</f>
        <v/>
      </c>
      <c r="M306" s="33" t="str">
        <f>IF('📋 سجل الأصول'!C306="","",IFERROR(MAX(0,MIN(('📋 سجل الأصول'!H306-IF('📋 سجل الأصول'!I306="",0,'📋 سجل الأصول'!I306)),('📋 سجل الأصول'!H306-IF('📋 سجل الأصول'!I306="",0,'📋 سجل الأصول'!I306))*'📋 سجل الأصول'!J306/365*MAX(0,MIN(EOMONTH(DATE(2026,7,1),0),IF('📋 سجل الأصول'!M306="",DATE(9999,12,31),'📋 سجل الأصول'!M306))-'📋 سجل الأصول'!G306+1))-MIN(('📋 سجل الأصول'!H306-IF('📋 سجل الأصول'!I306="",0,'📋 سجل الأصول'!I306)),('📋 سجل الأصول'!H306-IF('📋 سجل الأصول'!I306="",0,'📋 سجل الأصول'!I306))*'📋 سجل الأصول'!J306/365*MAX(0,MIN(EOMONTH(DATE(2026,7,1),-1),IF('📋 سجل الأصول'!M306="",DATE(9999,12,31),'📋 سجل الأصول'!M306))-'📋 سجل الأصول'!G306+1))),0))</f>
        <v/>
      </c>
      <c r="N306" s="33" t="str">
        <f>IF('📋 سجل الأصول'!C306="","",IFERROR(MAX(0,MIN(('📋 سجل الأصول'!H306-IF('📋 سجل الأصول'!I306="",0,'📋 سجل الأصول'!I306)),('📋 سجل الأصول'!H306-IF('📋 سجل الأصول'!I306="",0,'📋 سجل الأصول'!I306))*'📋 سجل الأصول'!J306/365*MAX(0,MIN(EOMONTH(DATE(2026,8,1),0),IF('📋 سجل الأصول'!M306="",DATE(9999,12,31),'📋 سجل الأصول'!M306))-'📋 سجل الأصول'!G306+1))-MIN(('📋 سجل الأصول'!H306-IF('📋 سجل الأصول'!I306="",0,'📋 سجل الأصول'!I306)),('📋 سجل الأصول'!H306-IF('📋 سجل الأصول'!I306="",0,'📋 سجل الأصول'!I306))*'📋 سجل الأصول'!J306/365*MAX(0,MIN(EOMONTH(DATE(2026,8,1),-1),IF('📋 سجل الأصول'!M306="",DATE(9999,12,31),'📋 سجل الأصول'!M306))-'📋 سجل الأصول'!G306+1))),0))</f>
        <v/>
      </c>
      <c r="O306" s="33" t="str">
        <f>IF('📋 سجل الأصول'!C306="","",IFERROR(MAX(0,MIN(('📋 سجل الأصول'!H306-IF('📋 سجل الأصول'!I306="",0,'📋 سجل الأصول'!I306)),('📋 سجل الأصول'!H306-IF('📋 سجل الأصول'!I306="",0,'📋 سجل الأصول'!I306))*'📋 سجل الأصول'!J306/365*MAX(0,MIN(EOMONTH(DATE(2026,9,1),0),IF('📋 سجل الأصول'!M306="",DATE(9999,12,31),'📋 سجل الأصول'!M306))-'📋 سجل الأصول'!G306+1))-MIN(('📋 سجل الأصول'!H306-IF('📋 سجل الأصول'!I306="",0,'📋 سجل الأصول'!I306)),('📋 سجل الأصول'!H306-IF('📋 سجل الأصول'!I306="",0,'📋 سجل الأصول'!I306))*'📋 سجل الأصول'!J306/365*MAX(0,MIN(EOMONTH(DATE(2026,9,1),-1),IF('📋 سجل الأصول'!M306="",DATE(9999,12,31),'📋 سجل الأصول'!M306))-'📋 سجل الأصول'!G306+1))),0))</f>
        <v/>
      </c>
      <c r="P306" s="33" t="str">
        <f>IF('📋 سجل الأصول'!C306="","",IFERROR(MAX(0,MIN(('📋 سجل الأصول'!H306-IF('📋 سجل الأصول'!I306="",0,'📋 سجل الأصول'!I306)),('📋 سجل الأصول'!H306-IF('📋 سجل الأصول'!I306="",0,'📋 سجل الأصول'!I306))*'📋 سجل الأصول'!J306/365*MAX(0,MIN(EOMONTH(DATE(2026,10,1),0),IF('📋 سجل الأصول'!M306="",DATE(9999,12,31),'📋 سجل الأصول'!M306))-'📋 سجل الأصول'!G306+1))-MIN(('📋 سجل الأصول'!H306-IF('📋 سجل الأصول'!I306="",0,'📋 سجل الأصول'!I306)),('📋 سجل الأصول'!H306-IF('📋 سجل الأصول'!I306="",0,'📋 سجل الأصول'!I306))*'📋 سجل الأصول'!J306/365*MAX(0,MIN(EOMONTH(DATE(2026,10,1),-1),IF('📋 سجل الأصول'!M306="",DATE(9999,12,31),'📋 سجل الأصول'!M306))-'📋 سجل الأصول'!G306+1))),0))</f>
        <v/>
      </c>
      <c r="Q306" s="33" t="str">
        <f>IF('📋 سجل الأصول'!C306="","",IFERROR(MAX(0,MIN(('📋 سجل الأصول'!H306-IF('📋 سجل الأصول'!I306="",0,'📋 سجل الأصول'!I306)),('📋 سجل الأصول'!H306-IF('📋 سجل الأصول'!I306="",0,'📋 سجل الأصول'!I306))*'📋 سجل الأصول'!J306/365*MAX(0,MIN(EOMONTH(DATE(2026,11,1),0),IF('📋 سجل الأصول'!M306="",DATE(9999,12,31),'📋 سجل الأصول'!M306))-'📋 سجل الأصول'!G306+1))-MIN(('📋 سجل الأصول'!H306-IF('📋 سجل الأصول'!I306="",0,'📋 سجل الأصول'!I306)),('📋 سجل الأصول'!H306-IF('📋 سجل الأصول'!I306="",0,'📋 سجل الأصول'!I306))*'📋 سجل الأصول'!J306/365*MAX(0,MIN(EOMONTH(DATE(2026,11,1),-1),IF('📋 سجل الأصول'!M306="",DATE(9999,12,31),'📋 سجل الأصول'!M306))-'📋 سجل الأصول'!G306+1))),0))</f>
        <v/>
      </c>
      <c r="R306" s="33" t="str">
        <f>IF('📋 سجل الأصول'!C306="","",IFERROR(MAX(0,MIN(('📋 سجل الأصول'!H306-IF('📋 سجل الأصول'!I306="",0,'📋 سجل الأصول'!I306)),('📋 سجل الأصول'!H306-IF('📋 سجل الأصول'!I306="",0,'📋 سجل الأصول'!I306))*'📋 سجل الأصول'!J306/365*MAX(0,MIN(EOMONTH(DATE(2026,12,1),0),IF('📋 سجل الأصول'!M306="",DATE(9999,12,31),'📋 سجل الأصول'!M306))-'📋 سجل الأصول'!G306+1))-MIN(('📋 سجل الأصول'!H306-IF('📋 سجل الأصول'!I306="",0,'📋 سجل الأصول'!I306)),('📋 سجل الأصول'!H306-IF('📋 سجل الأصول'!I306="",0,'📋 سجل الأصول'!I306))*'📋 سجل الأصول'!J306/365*MAX(0,MIN(EOMONTH(DATE(2026,12,1),-1),IF('📋 سجل الأصول'!M306="",DATE(9999,12,31),'📋 سجل الأصول'!M306))-'📋 سجل الأصول'!G306+1))),0))</f>
        <v/>
      </c>
    </row>
    <row r="307" spans="1:18" ht="24.75" customHeight="1" x14ac:dyDescent="0.25">
      <c r="A307" s="18" t="str">
        <f>IF('📋 سجل الأصول'!C307="","",'📋 سجل الأصول'!A307)</f>
        <v/>
      </c>
      <c r="B307" s="18" t="str">
        <f>IF('📋 سجل الأصول'!C307="","",'📋 سجل الأصول'!B307)</f>
        <v/>
      </c>
      <c r="C307" s="36" t="str">
        <f>IF('📋 سجل الأصول'!C307="","",'📋 سجل الأصول'!C307)</f>
        <v/>
      </c>
      <c r="D307" s="18" t="str">
        <f>IF('📋 سجل الأصول'!C307="","",'📋 سجل الأصول'!E307)</f>
        <v/>
      </c>
      <c r="E307" s="37" t="str">
        <f>IF('📋 سجل الأصول'!C307="","",'📋 سجل الأصول'!G307)</f>
        <v/>
      </c>
      <c r="F307" s="25" t="str">
        <f>IF('📋 سجل الأصول'!C307="","",'📋 سجل الأصول'!H307)</f>
        <v/>
      </c>
      <c r="G307" s="25" t="str">
        <f>IF('📋 سجل الأصول'!C307="","",IFERROR(MAX(0,MIN(('📋 سجل الأصول'!H307-IF('📋 سجل الأصول'!I307="",0,'📋 سجل الأصول'!I307)),('📋 سجل الأصول'!H307-IF('📋 سجل الأصول'!I307="",0,'📋 سجل الأصول'!I307))*'📋 سجل الأصول'!J307/365*MAX(0,MIN(EOMONTH(DATE(2026,1,1),0),IF('📋 سجل الأصول'!M307="",DATE(9999,12,31),'📋 سجل الأصول'!M307))-'📋 سجل الأصول'!G307+1))-MIN(('📋 سجل الأصول'!H307-IF('📋 سجل الأصول'!I307="",0,'📋 سجل الأصول'!I307)),('📋 سجل الأصول'!H307-IF('📋 سجل الأصول'!I307="",0,'📋 سجل الأصول'!I307))*'📋 سجل الأصول'!J307/365*MAX(0,MIN(EOMONTH(DATE(2026,1,1),-1),IF('📋 سجل الأصول'!M307="",DATE(9999,12,31),'📋 سجل الأصول'!M307))-'📋 سجل الأصول'!G307+1))),0))</f>
        <v/>
      </c>
      <c r="H307" s="25" t="str">
        <f>IF('📋 سجل الأصول'!C307="","",IFERROR(MAX(0,MIN(('📋 سجل الأصول'!H307-IF('📋 سجل الأصول'!I307="",0,'📋 سجل الأصول'!I307)),('📋 سجل الأصول'!H307-IF('📋 سجل الأصول'!I307="",0,'📋 سجل الأصول'!I307))*'📋 سجل الأصول'!J307/365*MAX(0,MIN(EOMONTH(DATE(2026,2,1),0),IF('📋 سجل الأصول'!M307="",DATE(9999,12,31),'📋 سجل الأصول'!M307))-'📋 سجل الأصول'!G307+1))-MIN(('📋 سجل الأصول'!H307-IF('📋 سجل الأصول'!I307="",0,'📋 سجل الأصول'!I307)),('📋 سجل الأصول'!H307-IF('📋 سجل الأصول'!I307="",0,'📋 سجل الأصول'!I307))*'📋 سجل الأصول'!J307/365*MAX(0,MIN(EOMONTH(DATE(2026,2,1),-1),IF('📋 سجل الأصول'!M307="",DATE(9999,12,31),'📋 سجل الأصول'!M307))-'📋 سجل الأصول'!G307+1))),0))</f>
        <v/>
      </c>
      <c r="I307" s="25" t="str">
        <f>IF('📋 سجل الأصول'!C307="","",IFERROR(MAX(0,MIN(('📋 سجل الأصول'!H307-IF('📋 سجل الأصول'!I307="",0,'📋 سجل الأصول'!I307)),('📋 سجل الأصول'!H307-IF('📋 سجل الأصول'!I307="",0,'📋 سجل الأصول'!I307))*'📋 سجل الأصول'!J307/365*MAX(0,MIN(EOMONTH(DATE(2026,3,1),0),IF('📋 سجل الأصول'!M307="",DATE(9999,12,31),'📋 سجل الأصول'!M307))-'📋 سجل الأصول'!G307+1))-MIN(('📋 سجل الأصول'!H307-IF('📋 سجل الأصول'!I307="",0,'📋 سجل الأصول'!I307)),('📋 سجل الأصول'!H307-IF('📋 سجل الأصول'!I307="",0,'📋 سجل الأصول'!I307))*'📋 سجل الأصول'!J307/365*MAX(0,MIN(EOMONTH(DATE(2026,3,1),-1),IF('📋 سجل الأصول'!M307="",DATE(9999,12,31),'📋 سجل الأصول'!M307))-'📋 سجل الأصول'!G307+1))),0))</f>
        <v/>
      </c>
      <c r="J307" s="25" t="str">
        <f>IF('📋 سجل الأصول'!C307="","",IFERROR(MAX(0,MIN(('📋 سجل الأصول'!H307-IF('📋 سجل الأصول'!I307="",0,'📋 سجل الأصول'!I307)),('📋 سجل الأصول'!H307-IF('📋 سجل الأصول'!I307="",0,'📋 سجل الأصول'!I307))*'📋 سجل الأصول'!J307/365*MAX(0,MIN(EOMONTH(DATE(2026,4,1),0),IF('📋 سجل الأصول'!M307="",DATE(9999,12,31),'📋 سجل الأصول'!M307))-'📋 سجل الأصول'!G307+1))-MIN(('📋 سجل الأصول'!H307-IF('📋 سجل الأصول'!I307="",0,'📋 سجل الأصول'!I307)),('📋 سجل الأصول'!H307-IF('📋 سجل الأصول'!I307="",0,'📋 سجل الأصول'!I307))*'📋 سجل الأصول'!J307/365*MAX(0,MIN(EOMONTH(DATE(2026,4,1),-1),IF('📋 سجل الأصول'!M307="",DATE(9999,12,31),'📋 سجل الأصول'!M307))-'📋 سجل الأصول'!G307+1))),0))</f>
        <v/>
      </c>
      <c r="K307" s="25" t="str">
        <f>IF('📋 سجل الأصول'!C307="","",IFERROR(MAX(0,MIN(('📋 سجل الأصول'!H307-IF('📋 سجل الأصول'!I307="",0,'📋 سجل الأصول'!I307)),('📋 سجل الأصول'!H307-IF('📋 سجل الأصول'!I307="",0,'📋 سجل الأصول'!I307))*'📋 سجل الأصول'!J307/365*MAX(0,MIN(EOMONTH(DATE(2026,5,1),0),IF('📋 سجل الأصول'!M307="",DATE(9999,12,31),'📋 سجل الأصول'!M307))-'📋 سجل الأصول'!G307+1))-MIN(('📋 سجل الأصول'!H307-IF('📋 سجل الأصول'!I307="",0,'📋 سجل الأصول'!I307)),('📋 سجل الأصول'!H307-IF('📋 سجل الأصول'!I307="",0,'📋 سجل الأصول'!I307))*'📋 سجل الأصول'!J307/365*MAX(0,MIN(EOMONTH(DATE(2026,5,1),-1),IF('📋 سجل الأصول'!M307="",DATE(9999,12,31),'📋 سجل الأصول'!M307))-'📋 سجل الأصول'!G307+1))),0))</f>
        <v/>
      </c>
      <c r="L307" s="25" t="str">
        <f>IF('📋 سجل الأصول'!C307="","",IFERROR(MAX(0,MIN(('📋 سجل الأصول'!H307-IF('📋 سجل الأصول'!I307="",0,'📋 سجل الأصول'!I307)),('📋 سجل الأصول'!H307-IF('📋 سجل الأصول'!I307="",0,'📋 سجل الأصول'!I307))*'📋 سجل الأصول'!J307/365*MAX(0,MIN(EOMONTH(DATE(2026,6,1),0),IF('📋 سجل الأصول'!M307="",DATE(9999,12,31),'📋 سجل الأصول'!M307))-'📋 سجل الأصول'!G307+1))-MIN(('📋 سجل الأصول'!H307-IF('📋 سجل الأصول'!I307="",0,'📋 سجل الأصول'!I307)),('📋 سجل الأصول'!H307-IF('📋 سجل الأصول'!I307="",0,'📋 سجل الأصول'!I307))*'📋 سجل الأصول'!J307/365*MAX(0,MIN(EOMONTH(DATE(2026,6,1),-1),IF('📋 سجل الأصول'!M307="",DATE(9999,12,31),'📋 سجل الأصول'!M307))-'📋 سجل الأصول'!G307+1))),0))</f>
        <v/>
      </c>
      <c r="M307" s="25" t="str">
        <f>IF('📋 سجل الأصول'!C307="","",IFERROR(MAX(0,MIN(('📋 سجل الأصول'!H307-IF('📋 سجل الأصول'!I307="",0,'📋 سجل الأصول'!I307)),('📋 سجل الأصول'!H307-IF('📋 سجل الأصول'!I307="",0,'📋 سجل الأصول'!I307))*'📋 سجل الأصول'!J307/365*MAX(0,MIN(EOMONTH(DATE(2026,7,1),0),IF('📋 سجل الأصول'!M307="",DATE(9999,12,31),'📋 سجل الأصول'!M307))-'📋 سجل الأصول'!G307+1))-MIN(('📋 سجل الأصول'!H307-IF('📋 سجل الأصول'!I307="",0,'📋 سجل الأصول'!I307)),('📋 سجل الأصول'!H307-IF('📋 سجل الأصول'!I307="",0,'📋 سجل الأصول'!I307))*'📋 سجل الأصول'!J307/365*MAX(0,MIN(EOMONTH(DATE(2026,7,1),-1),IF('📋 سجل الأصول'!M307="",DATE(9999,12,31),'📋 سجل الأصول'!M307))-'📋 سجل الأصول'!G307+1))),0))</f>
        <v/>
      </c>
      <c r="N307" s="25" t="str">
        <f>IF('📋 سجل الأصول'!C307="","",IFERROR(MAX(0,MIN(('📋 سجل الأصول'!H307-IF('📋 سجل الأصول'!I307="",0,'📋 سجل الأصول'!I307)),('📋 سجل الأصول'!H307-IF('📋 سجل الأصول'!I307="",0,'📋 سجل الأصول'!I307))*'📋 سجل الأصول'!J307/365*MAX(0,MIN(EOMONTH(DATE(2026,8,1),0),IF('📋 سجل الأصول'!M307="",DATE(9999,12,31),'📋 سجل الأصول'!M307))-'📋 سجل الأصول'!G307+1))-MIN(('📋 سجل الأصول'!H307-IF('📋 سجل الأصول'!I307="",0,'📋 سجل الأصول'!I307)),('📋 سجل الأصول'!H307-IF('📋 سجل الأصول'!I307="",0,'📋 سجل الأصول'!I307))*'📋 سجل الأصول'!J307/365*MAX(0,MIN(EOMONTH(DATE(2026,8,1),-1),IF('📋 سجل الأصول'!M307="",DATE(9999,12,31),'📋 سجل الأصول'!M307))-'📋 سجل الأصول'!G307+1))),0))</f>
        <v/>
      </c>
      <c r="O307" s="25" t="str">
        <f>IF('📋 سجل الأصول'!C307="","",IFERROR(MAX(0,MIN(('📋 سجل الأصول'!H307-IF('📋 سجل الأصول'!I307="",0,'📋 سجل الأصول'!I307)),('📋 سجل الأصول'!H307-IF('📋 سجل الأصول'!I307="",0,'📋 سجل الأصول'!I307))*'📋 سجل الأصول'!J307/365*MAX(0,MIN(EOMONTH(DATE(2026,9,1),0),IF('📋 سجل الأصول'!M307="",DATE(9999,12,31),'📋 سجل الأصول'!M307))-'📋 سجل الأصول'!G307+1))-MIN(('📋 سجل الأصول'!H307-IF('📋 سجل الأصول'!I307="",0,'📋 سجل الأصول'!I307)),('📋 سجل الأصول'!H307-IF('📋 سجل الأصول'!I307="",0,'📋 سجل الأصول'!I307))*'📋 سجل الأصول'!J307/365*MAX(0,MIN(EOMONTH(DATE(2026,9,1),-1),IF('📋 سجل الأصول'!M307="",DATE(9999,12,31),'📋 سجل الأصول'!M307))-'📋 سجل الأصول'!G307+1))),0))</f>
        <v/>
      </c>
      <c r="P307" s="25" t="str">
        <f>IF('📋 سجل الأصول'!C307="","",IFERROR(MAX(0,MIN(('📋 سجل الأصول'!H307-IF('📋 سجل الأصول'!I307="",0,'📋 سجل الأصول'!I307)),('📋 سجل الأصول'!H307-IF('📋 سجل الأصول'!I307="",0,'📋 سجل الأصول'!I307))*'📋 سجل الأصول'!J307/365*MAX(0,MIN(EOMONTH(DATE(2026,10,1),0),IF('📋 سجل الأصول'!M307="",DATE(9999,12,31),'📋 سجل الأصول'!M307))-'📋 سجل الأصول'!G307+1))-MIN(('📋 سجل الأصول'!H307-IF('📋 سجل الأصول'!I307="",0,'📋 سجل الأصول'!I307)),('📋 سجل الأصول'!H307-IF('📋 سجل الأصول'!I307="",0,'📋 سجل الأصول'!I307))*'📋 سجل الأصول'!J307/365*MAX(0,MIN(EOMONTH(DATE(2026,10,1),-1),IF('📋 سجل الأصول'!M307="",DATE(9999,12,31),'📋 سجل الأصول'!M307))-'📋 سجل الأصول'!G307+1))),0))</f>
        <v/>
      </c>
      <c r="Q307" s="25" t="str">
        <f>IF('📋 سجل الأصول'!C307="","",IFERROR(MAX(0,MIN(('📋 سجل الأصول'!H307-IF('📋 سجل الأصول'!I307="",0,'📋 سجل الأصول'!I307)),('📋 سجل الأصول'!H307-IF('📋 سجل الأصول'!I307="",0,'📋 سجل الأصول'!I307))*'📋 سجل الأصول'!J307/365*MAX(0,MIN(EOMONTH(DATE(2026,11,1),0),IF('📋 سجل الأصول'!M307="",DATE(9999,12,31),'📋 سجل الأصول'!M307))-'📋 سجل الأصول'!G307+1))-MIN(('📋 سجل الأصول'!H307-IF('📋 سجل الأصول'!I307="",0,'📋 سجل الأصول'!I307)),('📋 سجل الأصول'!H307-IF('📋 سجل الأصول'!I307="",0,'📋 سجل الأصول'!I307))*'📋 سجل الأصول'!J307/365*MAX(0,MIN(EOMONTH(DATE(2026,11,1),-1),IF('📋 سجل الأصول'!M307="",DATE(9999,12,31),'📋 سجل الأصول'!M307))-'📋 سجل الأصول'!G307+1))),0))</f>
        <v/>
      </c>
      <c r="R307" s="25" t="str">
        <f>IF('📋 سجل الأصول'!C307="","",IFERROR(MAX(0,MIN(('📋 سجل الأصول'!H307-IF('📋 سجل الأصول'!I307="",0,'📋 سجل الأصول'!I307)),('📋 سجل الأصول'!H307-IF('📋 سجل الأصول'!I307="",0,'📋 سجل الأصول'!I307))*'📋 سجل الأصول'!J307/365*MAX(0,MIN(EOMONTH(DATE(2026,12,1),0),IF('📋 سجل الأصول'!M307="",DATE(9999,12,31),'📋 سجل الأصول'!M307))-'📋 سجل الأصول'!G307+1))-MIN(('📋 سجل الأصول'!H307-IF('📋 سجل الأصول'!I307="",0,'📋 سجل الأصول'!I307)),('📋 سجل الأصول'!H307-IF('📋 سجل الأصول'!I307="",0,'📋 سجل الأصول'!I307))*'📋 سجل الأصول'!J307/365*MAX(0,MIN(EOMONTH(DATE(2026,12,1),-1),IF('📋 سجل الأصول'!M307="",DATE(9999,12,31),'📋 سجل الأصول'!M307))-'📋 سجل الأصول'!G307+1))),0))</f>
        <v/>
      </c>
    </row>
    <row r="308" spans="1:18" ht="24.75" customHeight="1" x14ac:dyDescent="0.25">
      <c r="A308" s="26" t="str">
        <f>IF('📋 سجل الأصول'!C308="","",'📋 سجل الأصول'!A308)</f>
        <v/>
      </c>
      <c r="B308" s="26" t="str">
        <f>IF('📋 سجل الأصول'!C308="","",'📋 سجل الأصول'!B308)</f>
        <v/>
      </c>
      <c r="C308" s="38" t="str">
        <f>IF('📋 سجل الأصول'!C308="","",'📋 سجل الأصول'!C308)</f>
        <v/>
      </c>
      <c r="D308" s="26" t="str">
        <f>IF('📋 سجل الأصول'!C308="","",'📋 سجل الأصول'!E308)</f>
        <v/>
      </c>
      <c r="E308" s="39" t="str">
        <f>IF('📋 سجل الأصول'!C308="","",'📋 سجل الأصول'!G308)</f>
        <v/>
      </c>
      <c r="F308" s="33" t="str">
        <f>IF('📋 سجل الأصول'!C308="","",'📋 سجل الأصول'!H308)</f>
        <v/>
      </c>
      <c r="G308" s="33" t="str">
        <f>IF('📋 سجل الأصول'!C308="","",IFERROR(MAX(0,MIN(('📋 سجل الأصول'!H308-IF('📋 سجل الأصول'!I308="",0,'📋 سجل الأصول'!I308)),('📋 سجل الأصول'!H308-IF('📋 سجل الأصول'!I308="",0,'📋 سجل الأصول'!I308))*'📋 سجل الأصول'!J308/365*MAX(0,MIN(EOMONTH(DATE(2026,1,1),0),IF('📋 سجل الأصول'!M308="",DATE(9999,12,31),'📋 سجل الأصول'!M308))-'📋 سجل الأصول'!G308+1))-MIN(('📋 سجل الأصول'!H308-IF('📋 سجل الأصول'!I308="",0,'📋 سجل الأصول'!I308)),('📋 سجل الأصول'!H308-IF('📋 سجل الأصول'!I308="",0,'📋 سجل الأصول'!I308))*'📋 سجل الأصول'!J308/365*MAX(0,MIN(EOMONTH(DATE(2026,1,1),-1),IF('📋 سجل الأصول'!M308="",DATE(9999,12,31),'📋 سجل الأصول'!M308))-'📋 سجل الأصول'!G308+1))),0))</f>
        <v/>
      </c>
      <c r="H308" s="33" t="str">
        <f>IF('📋 سجل الأصول'!C308="","",IFERROR(MAX(0,MIN(('📋 سجل الأصول'!H308-IF('📋 سجل الأصول'!I308="",0,'📋 سجل الأصول'!I308)),('📋 سجل الأصول'!H308-IF('📋 سجل الأصول'!I308="",0,'📋 سجل الأصول'!I308))*'📋 سجل الأصول'!J308/365*MAX(0,MIN(EOMONTH(DATE(2026,2,1),0),IF('📋 سجل الأصول'!M308="",DATE(9999,12,31),'📋 سجل الأصول'!M308))-'📋 سجل الأصول'!G308+1))-MIN(('📋 سجل الأصول'!H308-IF('📋 سجل الأصول'!I308="",0,'📋 سجل الأصول'!I308)),('📋 سجل الأصول'!H308-IF('📋 سجل الأصول'!I308="",0,'📋 سجل الأصول'!I308))*'📋 سجل الأصول'!J308/365*MAX(0,MIN(EOMONTH(DATE(2026,2,1),-1),IF('📋 سجل الأصول'!M308="",DATE(9999,12,31),'📋 سجل الأصول'!M308))-'📋 سجل الأصول'!G308+1))),0))</f>
        <v/>
      </c>
      <c r="I308" s="33" t="str">
        <f>IF('📋 سجل الأصول'!C308="","",IFERROR(MAX(0,MIN(('📋 سجل الأصول'!H308-IF('📋 سجل الأصول'!I308="",0,'📋 سجل الأصول'!I308)),('📋 سجل الأصول'!H308-IF('📋 سجل الأصول'!I308="",0,'📋 سجل الأصول'!I308))*'📋 سجل الأصول'!J308/365*MAX(0,MIN(EOMONTH(DATE(2026,3,1),0),IF('📋 سجل الأصول'!M308="",DATE(9999,12,31),'📋 سجل الأصول'!M308))-'📋 سجل الأصول'!G308+1))-MIN(('📋 سجل الأصول'!H308-IF('📋 سجل الأصول'!I308="",0,'📋 سجل الأصول'!I308)),('📋 سجل الأصول'!H308-IF('📋 سجل الأصول'!I308="",0,'📋 سجل الأصول'!I308))*'📋 سجل الأصول'!J308/365*MAX(0,MIN(EOMONTH(DATE(2026,3,1),-1),IF('📋 سجل الأصول'!M308="",DATE(9999,12,31),'📋 سجل الأصول'!M308))-'📋 سجل الأصول'!G308+1))),0))</f>
        <v/>
      </c>
      <c r="J308" s="33" t="str">
        <f>IF('📋 سجل الأصول'!C308="","",IFERROR(MAX(0,MIN(('📋 سجل الأصول'!H308-IF('📋 سجل الأصول'!I308="",0,'📋 سجل الأصول'!I308)),('📋 سجل الأصول'!H308-IF('📋 سجل الأصول'!I308="",0,'📋 سجل الأصول'!I308))*'📋 سجل الأصول'!J308/365*MAX(0,MIN(EOMONTH(DATE(2026,4,1),0),IF('📋 سجل الأصول'!M308="",DATE(9999,12,31),'📋 سجل الأصول'!M308))-'📋 سجل الأصول'!G308+1))-MIN(('📋 سجل الأصول'!H308-IF('📋 سجل الأصول'!I308="",0,'📋 سجل الأصول'!I308)),('📋 سجل الأصول'!H308-IF('📋 سجل الأصول'!I308="",0,'📋 سجل الأصول'!I308))*'📋 سجل الأصول'!J308/365*MAX(0,MIN(EOMONTH(DATE(2026,4,1),-1),IF('📋 سجل الأصول'!M308="",DATE(9999,12,31),'📋 سجل الأصول'!M308))-'📋 سجل الأصول'!G308+1))),0))</f>
        <v/>
      </c>
      <c r="K308" s="33" t="str">
        <f>IF('📋 سجل الأصول'!C308="","",IFERROR(MAX(0,MIN(('📋 سجل الأصول'!H308-IF('📋 سجل الأصول'!I308="",0,'📋 سجل الأصول'!I308)),('📋 سجل الأصول'!H308-IF('📋 سجل الأصول'!I308="",0,'📋 سجل الأصول'!I308))*'📋 سجل الأصول'!J308/365*MAX(0,MIN(EOMONTH(DATE(2026,5,1),0),IF('📋 سجل الأصول'!M308="",DATE(9999,12,31),'📋 سجل الأصول'!M308))-'📋 سجل الأصول'!G308+1))-MIN(('📋 سجل الأصول'!H308-IF('📋 سجل الأصول'!I308="",0,'📋 سجل الأصول'!I308)),('📋 سجل الأصول'!H308-IF('📋 سجل الأصول'!I308="",0,'📋 سجل الأصول'!I308))*'📋 سجل الأصول'!J308/365*MAX(0,MIN(EOMONTH(DATE(2026,5,1),-1),IF('📋 سجل الأصول'!M308="",DATE(9999,12,31),'📋 سجل الأصول'!M308))-'📋 سجل الأصول'!G308+1))),0))</f>
        <v/>
      </c>
      <c r="L308" s="33" t="str">
        <f>IF('📋 سجل الأصول'!C308="","",IFERROR(MAX(0,MIN(('📋 سجل الأصول'!H308-IF('📋 سجل الأصول'!I308="",0,'📋 سجل الأصول'!I308)),('📋 سجل الأصول'!H308-IF('📋 سجل الأصول'!I308="",0,'📋 سجل الأصول'!I308))*'📋 سجل الأصول'!J308/365*MAX(0,MIN(EOMONTH(DATE(2026,6,1),0),IF('📋 سجل الأصول'!M308="",DATE(9999,12,31),'📋 سجل الأصول'!M308))-'📋 سجل الأصول'!G308+1))-MIN(('📋 سجل الأصول'!H308-IF('📋 سجل الأصول'!I308="",0,'📋 سجل الأصول'!I308)),('📋 سجل الأصول'!H308-IF('📋 سجل الأصول'!I308="",0,'📋 سجل الأصول'!I308))*'📋 سجل الأصول'!J308/365*MAX(0,MIN(EOMONTH(DATE(2026,6,1),-1),IF('📋 سجل الأصول'!M308="",DATE(9999,12,31),'📋 سجل الأصول'!M308))-'📋 سجل الأصول'!G308+1))),0))</f>
        <v/>
      </c>
      <c r="M308" s="33" t="str">
        <f>IF('📋 سجل الأصول'!C308="","",IFERROR(MAX(0,MIN(('📋 سجل الأصول'!H308-IF('📋 سجل الأصول'!I308="",0,'📋 سجل الأصول'!I308)),('📋 سجل الأصول'!H308-IF('📋 سجل الأصول'!I308="",0,'📋 سجل الأصول'!I308))*'📋 سجل الأصول'!J308/365*MAX(0,MIN(EOMONTH(DATE(2026,7,1),0),IF('📋 سجل الأصول'!M308="",DATE(9999,12,31),'📋 سجل الأصول'!M308))-'📋 سجل الأصول'!G308+1))-MIN(('📋 سجل الأصول'!H308-IF('📋 سجل الأصول'!I308="",0,'📋 سجل الأصول'!I308)),('📋 سجل الأصول'!H308-IF('📋 سجل الأصول'!I308="",0,'📋 سجل الأصول'!I308))*'📋 سجل الأصول'!J308/365*MAX(0,MIN(EOMONTH(DATE(2026,7,1),-1),IF('📋 سجل الأصول'!M308="",DATE(9999,12,31),'📋 سجل الأصول'!M308))-'📋 سجل الأصول'!G308+1))),0))</f>
        <v/>
      </c>
      <c r="N308" s="33" t="str">
        <f>IF('📋 سجل الأصول'!C308="","",IFERROR(MAX(0,MIN(('📋 سجل الأصول'!H308-IF('📋 سجل الأصول'!I308="",0,'📋 سجل الأصول'!I308)),('📋 سجل الأصول'!H308-IF('📋 سجل الأصول'!I308="",0,'📋 سجل الأصول'!I308))*'📋 سجل الأصول'!J308/365*MAX(0,MIN(EOMONTH(DATE(2026,8,1),0),IF('📋 سجل الأصول'!M308="",DATE(9999,12,31),'📋 سجل الأصول'!M308))-'📋 سجل الأصول'!G308+1))-MIN(('📋 سجل الأصول'!H308-IF('📋 سجل الأصول'!I308="",0,'📋 سجل الأصول'!I308)),('📋 سجل الأصول'!H308-IF('📋 سجل الأصول'!I308="",0,'📋 سجل الأصول'!I308))*'📋 سجل الأصول'!J308/365*MAX(0,MIN(EOMONTH(DATE(2026,8,1),-1),IF('📋 سجل الأصول'!M308="",DATE(9999,12,31),'📋 سجل الأصول'!M308))-'📋 سجل الأصول'!G308+1))),0))</f>
        <v/>
      </c>
      <c r="O308" s="33" t="str">
        <f>IF('📋 سجل الأصول'!C308="","",IFERROR(MAX(0,MIN(('📋 سجل الأصول'!H308-IF('📋 سجل الأصول'!I308="",0,'📋 سجل الأصول'!I308)),('📋 سجل الأصول'!H308-IF('📋 سجل الأصول'!I308="",0,'📋 سجل الأصول'!I308))*'📋 سجل الأصول'!J308/365*MAX(0,MIN(EOMONTH(DATE(2026,9,1),0),IF('📋 سجل الأصول'!M308="",DATE(9999,12,31),'📋 سجل الأصول'!M308))-'📋 سجل الأصول'!G308+1))-MIN(('📋 سجل الأصول'!H308-IF('📋 سجل الأصول'!I308="",0,'📋 سجل الأصول'!I308)),('📋 سجل الأصول'!H308-IF('📋 سجل الأصول'!I308="",0,'📋 سجل الأصول'!I308))*'📋 سجل الأصول'!J308/365*MAX(0,MIN(EOMONTH(DATE(2026,9,1),-1),IF('📋 سجل الأصول'!M308="",DATE(9999,12,31),'📋 سجل الأصول'!M308))-'📋 سجل الأصول'!G308+1))),0))</f>
        <v/>
      </c>
      <c r="P308" s="33" t="str">
        <f>IF('📋 سجل الأصول'!C308="","",IFERROR(MAX(0,MIN(('📋 سجل الأصول'!H308-IF('📋 سجل الأصول'!I308="",0,'📋 سجل الأصول'!I308)),('📋 سجل الأصول'!H308-IF('📋 سجل الأصول'!I308="",0,'📋 سجل الأصول'!I308))*'📋 سجل الأصول'!J308/365*MAX(0,MIN(EOMONTH(DATE(2026,10,1),0),IF('📋 سجل الأصول'!M308="",DATE(9999,12,31),'📋 سجل الأصول'!M308))-'📋 سجل الأصول'!G308+1))-MIN(('📋 سجل الأصول'!H308-IF('📋 سجل الأصول'!I308="",0,'📋 سجل الأصول'!I308)),('📋 سجل الأصول'!H308-IF('📋 سجل الأصول'!I308="",0,'📋 سجل الأصول'!I308))*'📋 سجل الأصول'!J308/365*MAX(0,MIN(EOMONTH(DATE(2026,10,1),-1),IF('📋 سجل الأصول'!M308="",DATE(9999,12,31),'📋 سجل الأصول'!M308))-'📋 سجل الأصول'!G308+1))),0))</f>
        <v/>
      </c>
      <c r="Q308" s="33" t="str">
        <f>IF('📋 سجل الأصول'!C308="","",IFERROR(MAX(0,MIN(('📋 سجل الأصول'!H308-IF('📋 سجل الأصول'!I308="",0,'📋 سجل الأصول'!I308)),('📋 سجل الأصول'!H308-IF('📋 سجل الأصول'!I308="",0,'📋 سجل الأصول'!I308))*'📋 سجل الأصول'!J308/365*MAX(0,MIN(EOMONTH(DATE(2026,11,1),0),IF('📋 سجل الأصول'!M308="",DATE(9999,12,31),'📋 سجل الأصول'!M308))-'📋 سجل الأصول'!G308+1))-MIN(('📋 سجل الأصول'!H308-IF('📋 سجل الأصول'!I308="",0,'📋 سجل الأصول'!I308)),('📋 سجل الأصول'!H308-IF('📋 سجل الأصول'!I308="",0,'📋 سجل الأصول'!I308))*'📋 سجل الأصول'!J308/365*MAX(0,MIN(EOMONTH(DATE(2026,11,1),-1),IF('📋 سجل الأصول'!M308="",DATE(9999,12,31),'📋 سجل الأصول'!M308))-'📋 سجل الأصول'!G308+1))),0))</f>
        <v/>
      </c>
      <c r="R308" s="33" t="str">
        <f>IF('📋 سجل الأصول'!C308="","",IFERROR(MAX(0,MIN(('📋 سجل الأصول'!H308-IF('📋 سجل الأصول'!I308="",0,'📋 سجل الأصول'!I308)),('📋 سجل الأصول'!H308-IF('📋 سجل الأصول'!I308="",0,'📋 سجل الأصول'!I308))*'📋 سجل الأصول'!J308/365*MAX(0,MIN(EOMONTH(DATE(2026,12,1),0),IF('📋 سجل الأصول'!M308="",DATE(9999,12,31),'📋 سجل الأصول'!M308))-'📋 سجل الأصول'!G308+1))-MIN(('📋 سجل الأصول'!H308-IF('📋 سجل الأصول'!I308="",0,'📋 سجل الأصول'!I308)),('📋 سجل الأصول'!H308-IF('📋 سجل الأصول'!I308="",0,'📋 سجل الأصول'!I308))*'📋 سجل الأصول'!J308/365*MAX(0,MIN(EOMONTH(DATE(2026,12,1),-1),IF('📋 سجل الأصول'!M308="",DATE(9999,12,31),'📋 سجل الأصول'!M308))-'📋 سجل الأصول'!G308+1))),0))</f>
        <v/>
      </c>
    </row>
    <row r="309" spans="1:18" ht="24.75" customHeight="1" x14ac:dyDescent="0.25">
      <c r="A309" s="18" t="str">
        <f>IF('📋 سجل الأصول'!C309="","",'📋 سجل الأصول'!A309)</f>
        <v/>
      </c>
      <c r="B309" s="18" t="str">
        <f>IF('📋 سجل الأصول'!C309="","",'📋 سجل الأصول'!B309)</f>
        <v/>
      </c>
      <c r="C309" s="36" t="str">
        <f>IF('📋 سجل الأصول'!C309="","",'📋 سجل الأصول'!C309)</f>
        <v/>
      </c>
      <c r="D309" s="18" t="str">
        <f>IF('📋 سجل الأصول'!C309="","",'📋 سجل الأصول'!E309)</f>
        <v/>
      </c>
      <c r="E309" s="37" t="str">
        <f>IF('📋 سجل الأصول'!C309="","",'📋 سجل الأصول'!G309)</f>
        <v/>
      </c>
      <c r="F309" s="25" t="str">
        <f>IF('📋 سجل الأصول'!C309="","",'📋 سجل الأصول'!H309)</f>
        <v/>
      </c>
      <c r="G309" s="25" t="str">
        <f>IF('📋 سجل الأصول'!C309="","",IFERROR(MAX(0,MIN(('📋 سجل الأصول'!H309-IF('📋 سجل الأصول'!I309="",0,'📋 سجل الأصول'!I309)),('📋 سجل الأصول'!H309-IF('📋 سجل الأصول'!I309="",0,'📋 سجل الأصول'!I309))*'📋 سجل الأصول'!J309/365*MAX(0,MIN(EOMONTH(DATE(2026,1,1),0),IF('📋 سجل الأصول'!M309="",DATE(9999,12,31),'📋 سجل الأصول'!M309))-'📋 سجل الأصول'!G309+1))-MIN(('📋 سجل الأصول'!H309-IF('📋 سجل الأصول'!I309="",0,'📋 سجل الأصول'!I309)),('📋 سجل الأصول'!H309-IF('📋 سجل الأصول'!I309="",0,'📋 سجل الأصول'!I309))*'📋 سجل الأصول'!J309/365*MAX(0,MIN(EOMONTH(DATE(2026,1,1),-1),IF('📋 سجل الأصول'!M309="",DATE(9999,12,31),'📋 سجل الأصول'!M309))-'📋 سجل الأصول'!G309+1))),0))</f>
        <v/>
      </c>
      <c r="H309" s="25" t="str">
        <f>IF('📋 سجل الأصول'!C309="","",IFERROR(MAX(0,MIN(('📋 سجل الأصول'!H309-IF('📋 سجل الأصول'!I309="",0,'📋 سجل الأصول'!I309)),('📋 سجل الأصول'!H309-IF('📋 سجل الأصول'!I309="",0,'📋 سجل الأصول'!I309))*'📋 سجل الأصول'!J309/365*MAX(0,MIN(EOMONTH(DATE(2026,2,1),0),IF('📋 سجل الأصول'!M309="",DATE(9999,12,31),'📋 سجل الأصول'!M309))-'📋 سجل الأصول'!G309+1))-MIN(('📋 سجل الأصول'!H309-IF('📋 سجل الأصول'!I309="",0,'📋 سجل الأصول'!I309)),('📋 سجل الأصول'!H309-IF('📋 سجل الأصول'!I309="",0,'📋 سجل الأصول'!I309))*'📋 سجل الأصول'!J309/365*MAX(0,MIN(EOMONTH(DATE(2026,2,1),-1),IF('📋 سجل الأصول'!M309="",DATE(9999,12,31),'📋 سجل الأصول'!M309))-'📋 سجل الأصول'!G309+1))),0))</f>
        <v/>
      </c>
      <c r="I309" s="25" t="str">
        <f>IF('📋 سجل الأصول'!C309="","",IFERROR(MAX(0,MIN(('📋 سجل الأصول'!H309-IF('📋 سجل الأصول'!I309="",0,'📋 سجل الأصول'!I309)),('📋 سجل الأصول'!H309-IF('📋 سجل الأصول'!I309="",0,'📋 سجل الأصول'!I309))*'📋 سجل الأصول'!J309/365*MAX(0,MIN(EOMONTH(DATE(2026,3,1),0),IF('📋 سجل الأصول'!M309="",DATE(9999,12,31),'📋 سجل الأصول'!M309))-'📋 سجل الأصول'!G309+1))-MIN(('📋 سجل الأصول'!H309-IF('📋 سجل الأصول'!I309="",0,'📋 سجل الأصول'!I309)),('📋 سجل الأصول'!H309-IF('📋 سجل الأصول'!I309="",0,'📋 سجل الأصول'!I309))*'📋 سجل الأصول'!J309/365*MAX(0,MIN(EOMONTH(DATE(2026,3,1),-1),IF('📋 سجل الأصول'!M309="",DATE(9999,12,31),'📋 سجل الأصول'!M309))-'📋 سجل الأصول'!G309+1))),0))</f>
        <v/>
      </c>
      <c r="J309" s="25" t="str">
        <f>IF('📋 سجل الأصول'!C309="","",IFERROR(MAX(0,MIN(('📋 سجل الأصول'!H309-IF('📋 سجل الأصول'!I309="",0,'📋 سجل الأصول'!I309)),('📋 سجل الأصول'!H309-IF('📋 سجل الأصول'!I309="",0,'📋 سجل الأصول'!I309))*'📋 سجل الأصول'!J309/365*MAX(0,MIN(EOMONTH(DATE(2026,4,1),0),IF('📋 سجل الأصول'!M309="",DATE(9999,12,31),'📋 سجل الأصول'!M309))-'📋 سجل الأصول'!G309+1))-MIN(('📋 سجل الأصول'!H309-IF('📋 سجل الأصول'!I309="",0,'📋 سجل الأصول'!I309)),('📋 سجل الأصول'!H309-IF('📋 سجل الأصول'!I309="",0,'📋 سجل الأصول'!I309))*'📋 سجل الأصول'!J309/365*MAX(0,MIN(EOMONTH(DATE(2026,4,1),-1),IF('📋 سجل الأصول'!M309="",DATE(9999,12,31),'📋 سجل الأصول'!M309))-'📋 سجل الأصول'!G309+1))),0))</f>
        <v/>
      </c>
      <c r="K309" s="25" t="str">
        <f>IF('📋 سجل الأصول'!C309="","",IFERROR(MAX(0,MIN(('📋 سجل الأصول'!H309-IF('📋 سجل الأصول'!I309="",0,'📋 سجل الأصول'!I309)),('📋 سجل الأصول'!H309-IF('📋 سجل الأصول'!I309="",0,'📋 سجل الأصول'!I309))*'📋 سجل الأصول'!J309/365*MAX(0,MIN(EOMONTH(DATE(2026,5,1),0),IF('📋 سجل الأصول'!M309="",DATE(9999,12,31),'📋 سجل الأصول'!M309))-'📋 سجل الأصول'!G309+1))-MIN(('📋 سجل الأصول'!H309-IF('📋 سجل الأصول'!I309="",0,'📋 سجل الأصول'!I309)),('📋 سجل الأصول'!H309-IF('📋 سجل الأصول'!I309="",0,'📋 سجل الأصول'!I309))*'📋 سجل الأصول'!J309/365*MAX(0,MIN(EOMONTH(DATE(2026,5,1),-1),IF('📋 سجل الأصول'!M309="",DATE(9999,12,31),'📋 سجل الأصول'!M309))-'📋 سجل الأصول'!G309+1))),0))</f>
        <v/>
      </c>
      <c r="L309" s="25" t="str">
        <f>IF('📋 سجل الأصول'!C309="","",IFERROR(MAX(0,MIN(('📋 سجل الأصول'!H309-IF('📋 سجل الأصول'!I309="",0,'📋 سجل الأصول'!I309)),('📋 سجل الأصول'!H309-IF('📋 سجل الأصول'!I309="",0,'📋 سجل الأصول'!I309))*'📋 سجل الأصول'!J309/365*MAX(0,MIN(EOMONTH(DATE(2026,6,1),0),IF('📋 سجل الأصول'!M309="",DATE(9999,12,31),'📋 سجل الأصول'!M309))-'📋 سجل الأصول'!G309+1))-MIN(('📋 سجل الأصول'!H309-IF('📋 سجل الأصول'!I309="",0,'📋 سجل الأصول'!I309)),('📋 سجل الأصول'!H309-IF('📋 سجل الأصول'!I309="",0,'📋 سجل الأصول'!I309))*'📋 سجل الأصول'!J309/365*MAX(0,MIN(EOMONTH(DATE(2026,6,1),-1),IF('📋 سجل الأصول'!M309="",DATE(9999,12,31),'📋 سجل الأصول'!M309))-'📋 سجل الأصول'!G309+1))),0))</f>
        <v/>
      </c>
      <c r="M309" s="25" t="str">
        <f>IF('📋 سجل الأصول'!C309="","",IFERROR(MAX(0,MIN(('📋 سجل الأصول'!H309-IF('📋 سجل الأصول'!I309="",0,'📋 سجل الأصول'!I309)),('📋 سجل الأصول'!H309-IF('📋 سجل الأصول'!I309="",0,'📋 سجل الأصول'!I309))*'📋 سجل الأصول'!J309/365*MAX(0,MIN(EOMONTH(DATE(2026,7,1),0),IF('📋 سجل الأصول'!M309="",DATE(9999,12,31),'📋 سجل الأصول'!M309))-'📋 سجل الأصول'!G309+1))-MIN(('📋 سجل الأصول'!H309-IF('📋 سجل الأصول'!I309="",0,'📋 سجل الأصول'!I309)),('📋 سجل الأصول'!H309-IF('📋 سجل الأصول'!I309="",0,'📋 سجل الأصول'!I309))*'📋 سجل الأصول'!J309/365*MAX(0,MIN(EOMONTH(DATE(2026,7,1),-1),IF('📋 سجل الأصول'!M309="",DATE(9999,12,31),'📋 سجل الأصول'!M309))-'📋 سجل الأصول'!G309+1))),0))</f>
        <v/>
      </c>
      <c r="N309" s="25" t="str">
        <f>IF('📋 سجل الأصول'!C309="","",IFERROR(MAX(0,MIN(('📋 سجل الأصول'!H309-IF('📋 سجل الأصول'!I309="",0,'📋 سجل الأصول'!I309)),('📋 سجل الأصول'!H309-IF('📋 سجل الأصول'!I309="",0,'📋 سجل الأصول'!I309))*'📋 سجل الأصول'!J309/365*MAX(0,MIN(EOMONTH(DATE(2026,8,1),0),IF('📋 سجل الأصول'!M309="",DATE(9999,12,31),'📋 سجل الأصول'!M309))-'📋 سجل الأصول'!G309+1))-MIN(('📋 سجل الأصول'!H309-IF('📋 سجل الأصول'!I309="",0,'📋 سجل الأصول'!I309)),('📋 سجل الأصول'!H309-IF('📋 سجل الأصول'!I309="",0,'📋 سجل الأصول'!I309))*'📋 سجل الأصول'!J309/365*MAX(0,MIN(EOMONTH(DATE(2026,8,1),-1),IF('📋 سجل الأصول'!M309="",DATE(9999,12,31),'📋 سجل الأصول'!M309))-'📋 سجل الأصول'!G309+1))),0))</f>
        <v/>
      </c>
      <c r="O309" s="25" t="str">
        <f>IF('📋 سجل الأصول'!C309="","",IFERROR(MAX(0,MIN(('📋 سجل الأصول'!H309-IF('📋 سجل الأصول'!I309="",0,'📋 سجل الأصول'!I309)),('📋 سجل الأصول'!H309-IF('📋 سجل الأصول'!I309="",0,'📋 سجل الأصول'!I309))*'📋 سجل الأصول'!J309/365*MAX(0,MIN(EOMONTH(DATE(2026,9,1),0),IF('📋 سجل الأصول'!M309="",DATE(9999,12,31),'📋 سجل الأصول'!M309))-'📋 سجل الأصول'!G309+1))-MIN(('📋 سجل الأصول'!H309-IF('📋 سجل الأصول'!I309="",0,'📋 سجل الأصول'!I309)),('📋 سجل الأصول'!H309-IF('📋 سجل الأصول'!I309="",0,'📋 سجل الأصول'!I309))*'📋 سجل الأصول'!J309/365*MAX(0,MIN(EOMONTH(DATE(2026,9,1),-1),IF('📋 سجل الأصول'!M309="",DATE(9999,12,31),'📋 سجل الأصول'!M309))-'📋 سجل الأصول'!G309+1))),0))</f>
        <v/>
      </c>
      <c r="P309" s="25" t="str">
        <f>IF('📋 سجل الأصول'!C309="","",IFERROR(MAX(0,MIN(('📋 سجل الأصول'!H309-IF('📋 سجل الأصول'!I309="",0,'📋 سجل الأصول'!I309)),('📋 سجل الأصول'!H309-IF('📋 سجل الأصول'!I309="",0,'📋 سجل الأصول'!I309))*'📋 سجل الأصول'!J309/365*MAX(0,MIN(EOMONTH(DATE(2026,10,1),0),IF('📋 سجل الأصول'!M309="",DATE(9999,12,31),'📋 سجل الأصول'!M309))-'📋 سجل الأصول'!G309+1))-MIN(('📋 سجل الأصول'!H309-IF('📋 سجل الأصول'!I309="",0,'📋 سجل الأصول'!I309)),('📋 سجل الأصول'!H309-IF('📋 سجل الأصول'!I309="",0,'📋 سجل الأصول'!I309))*'📋 سجل الأصول'!J309/365*MAX(0,MIN(EOMONTH(DATE(2026,10,1),-1),IF('📋 سجل الأصول'!M309="",DATE(9999,12,31),'📋 سجل الأصول'!M309))-'📋 سجل الأصول'!G309+1))),0))</f>
        <v/>
      </c>
      <c r="Q309" s="25" t="str">
        <f>IF('📋 سجل الأصول'!C309="","",IFERROR(MAX(0,MIN(('📋 سجل الأصول'!H309-IF('📋 سجل الأصول'!I309="",0,'📋 سجل الأصول'!I309)),('📋 سجل الأصول'!H309-IF('📋 سجل الأصول'!I309="",0,'📋 سجل الأصول'!I309))*'📋 سجل الأصول'!J309/365*MAX(0,MIN(EOMONTH(DATE(2026,11,1),0),IF('📋 سجل الأصول'!M309="",DATE(9999,12,31),'📋 سجل الأصول'!M309))-'📋 سجل الأصول'!G309+1))-MIN(('📋 سجل الأصول'!H309-IF('📋 سجل الأصول'!I309="",0,'📋 سجل الأصول'!I309)),('📋 سجل الأصول'!H309-IF('📋 سجل الأصول'!I309="",0,'📋 سجل الأصول'!I309))*'📋 سجل الأصول'!J309/365*MAX(0,MIN(EOMONTH(DATE(2026,11,1),-1),IF('📋 سجل الأصول'!M309="",DATE(9999,12,31),'📋 سجل الأصول'!M309))-'📋 سجل الأصول'!G309+1))),0))</f>
        <v/>
      </c>
      <c r="R309" s="25" t="str">
        <f>IF('📋 سجل الأصول'!C309="","",IFERROR(MAX(0,MIN(('📋 سجل الأصول'!H309-IF('📋 سجل الأصول'!I309="",0,'📋 سجل الأصول'!I309)),('📋 سجل الأصول'!H309-IF('📋 سجل الأصول'!I309="",0,'📋 سجل الأصول'!I309))*'📋 سجل الأصول'!J309/365*MAX(0,MIN(EOMONTH(DATE(2026,12,1),0),IF('📋 سجل الأصول'!M309="",DATE(9999,12,31),'📋 سجل الأصول'!M309))-'📋 سجل الأصول'!G309+1))-MIN(('📋 سجل الأصول'!H309-IF('📋 سجل الأصول'!I309="",0,'📋 سجل الأصول'!I309)),('📋 سجل الأصول'!H309-IF('📋 سجل الأصول'!I309="",0,'📋 سجل الأصول'!I309))*'📋 سجل الأصول'!J309/365*MAX(0,MIN(EOMONTH(DATE(2026,12,1),-1),IF('📋 سجل الأصول'!M309="",DATE(9999,12,31),'📋 سجل الأصول'!M309))-'📋 سجل الأصول'!G309+1))),0))</f>
        <v/>
      </c>
    </row>
    <row r="310" spans="1:18" ht="24.75" customHeight="1" x14ac:dyDescent="0.25">
      <c r="A310" s="26" t="str">
        <f>IF('📋 سجل الأصول'!C310="","",'📋 سجل الأصول'!A310)</f>
        <v/>
      </c>
      <c r="B310" s="26" t="str">
        <f>IF('📋 سجل الأصول'!C310="","",'📋 سجل الأصول'!B310)</f>
        <v/>
      </c>
      <c r="C310" s="38" t="str">
        <f>IF('📋 سجل الأصول'!C310="","",'📋 سجل الأصول'!C310)</f>
        <v/>
      </c>
      <c r="D310" s="26" t="str">
        <f>IF('📋 سجل الأصول'!C310="","",'📋 سجل الأصول'!E310)</f>
        <v/>
      </c>
      <c r="E310" s="39" t="str">
        <f>IF('📋 سجل الأصول'!C310="","",'📋 سجل الأصول'!G310)</f>
        <v/>
      </c>
      <c r="F310" s="33" t="str">
        <f>IF('📋 سجل الأصول'!C310="","",'📋 سجل الأصول'!H310)</f>
        <v/>
      </c>
      <c r="G310" s="33" t="str">
        <f>IF('📋 سجل الأصول'!C310="","",IFERROR(MAX(0,MIN(('📋 سجل الأصول'!H310-IF('📋 سجل الأصول'!I310="",0,'📋 سجل الأصول'!I310)),('📋 سجل الأصول'!H310-IF('📋 سجل الأصول'!I310="",0,'📋 سجل الأصول'!I310))*'📋 سجل الأصول'!J310/365*MAX(0,MIN(EOMONTH(DATE(2026,1,1),0),IF('📋 سجل الأصول'!M310="",DATE(9999,12,31),'📋 سجل الأصول'!M310))-'📋 سجل الأصول'!G310+1))-MIN(('📋 سجل الأصول'!H310-IF('📋 سجل الأصول'!I310="",0,'📋 سجل الأصول'!I310)),('📋 سجل الأصول'!H310-IF('📋 سجل الأصول'!I310="",0,'📋 سجل الأصول'!I310))*'📋 سجل الأصول'!J310/365*MAX(0,MIN(EOMONTH(DATE(2026,1,1),-1),IF('📋 سجل الأصول'!M310="",DATE(9999,12,31),'📋 سجل الأصول'!M310))-'📋 سجل الأصول'!G310+1))),0))</f>
        <v/>
      </c>
      <c r="H310" s="33" t="str">
        <f>IF('📋 سجل الأصول'!C310="","",IFERROR(MAX(0,MIN(('📋 سجل الأصول'!H310-IF('📋 سجل الأصول'!I310="",0,'📋 سجل الأصول'!I310)),('📋 سجل الأصول'!H310-IF('📋 سجل الأصول'!I310="",0,'📋 سجل الأصول'!I310))*'📋 سجل الأصول'!J310/365*MAX(0,MIN(EOMONTH(DATE(2026,2,1),0),IF('📋 سجل الأصول'!M310="",DATE(9999,12,31),'📋 سجل الأصول'!M310))-'📋 سجل الأصول'!G310+1))-MIN(('📋 سجل الأصول'!H310-IF('📋 سجل الأصول'!I310="",0,'📋 سجل الأصول'!I310)),('📋 سجل الأصول'!H310-IF('📋 سجل الأصول'!I310="",0,'📋 سجل الأصول'!I310))*'📋 سجل الأصول'!J310/365*MAX(0,MIN(EOMONTH(DATE(2026,2,1),-1),IF('📋 سجل الأصول'!M310="",DATE(9999,12,31),'📋 سجل الأصول'!M310))-'📋 سجل الأصول'!G310+1))),0))</f>
        <v/>
      </c>
      <c r="I310" s="33" t="str">
        <f>IF('📋 سجل الأصول'!C310="","",IFERROR(MAX(0,MIN(('📋 سجل الأصول'!H310-IF('📋 سجل الأصول'!I310="",0,'📋 سجل الأصول'!I310)),('📋 سجل الأصول'!H310-IF('📋 سجل الأصول'!I310="",0,'📋 سجل الأصول'!I310))*'📋 سجل الأصول'!J310/365*MAX(0,MIN(EOMONTH(DATE(2026,3,1),0),IF('📋 سجل الأصول'!M310="",DATE(9999,12,31),'📋 سجل الأصول'!M310))-'📋 سجل الأصول'!G310+1))-MIN(('📋 سجل الأصول'!H310-IF('📋 سجل الأصول'!I310="",0,'📋 سجل الأصول'!I310)),('📋 سجل الأصول'!H310-IF('📋 سجل الأصول'!I310="",0,'📋 سجل الأصول'!I310))*'📋 سجل الأصول'!J310/365*MAX(0,MIN(EOMONTH(DATE(2026,3,1),-1),IF('📋 سجل الأصول'!M310="",DATE(9999,12,31),'📋 سجل الأصول'!M310))-'📋 سجل الأصول'!G310+1))),0))</f>
        <v/>
      </c>
      <c r="J310" s="33" t="str">
        <f>IF('📋 سجل الأصول'!C310="","",IFERROR(MAX(0,MIN(('📋 سجل الأصول'!H310-IF('📋 سجل الأصول'!I310="",0,'📋 سجل الأصول'!I310)),('📋 سجل الأصول'!H310-IF('📋 سجل الأصول'!I310="",0,'📋 سجل الأصول'!I310))*'📋 سجل الأصول'!J310/365*MAX(0,MIN(EOMONTH(DATE(2026,4,1),0),IF('📋 سجل الأصول'!M310="",DATE(9999,12,31),'📋 سجل الأصول'!M310))-'📋 سجل الأصول'!G310+1))-MIN(('📋 سجل الأصول'!H310-IF('📋 سجل الأصول'!I310="",0,'📋 سجل الأصول'!I310)),('📋 سجل الأصول'!H310-IF('📋 سجل الأصول'!I310="",0,'📋 سجل الأصول'!I310))*'📋 سجل الأصول'!J310/365*MAX(0,MIN(EOMONTH(DATE(2026,4,1),-1),IF('📋 سجل الأصول'!M310="",DATE(9999,12,31),'📋 سجل الأصول'!M310))-'📋 سجل الأصول'!G310+1))),0))</f>
        <v/>
      </c>
      <c r="K310" s="33" t="str">
        <f>IF('📋 سجل الأصول'!C310="","",IFERROR(MAX(0,MIN(('📋 سجل الأصول'!H310-IF('📋 سجل الأصول'!I310="",0,'📋 سجل الأصول'!I310)),('📋 سجل الأصول'!H310-IF('📋 سجل الأصول'!I310="",0,'📋 سجل الأصول'!I310))*'📋 سجل الأصول'!J310/365*MAX(0,MIN(EOMONTH(DATE(2026,5,1),0),IF('📋 سجل الأصول'!M310="",DATE(9999,12,31),'📋 سجل الأصول'!M310))-'📋 سجل الأصول'!G310+1))-MIN(('📋 سجل الأصول'!H310-IF('📋 سجل الأصول'!I310="",0,'📋 سجل الأصول'!I310)),('📋 سجل الأصول'!H310-IF('📋 سجل الأصول'!I310="",0,'📋 سجل الأصول'!I310))*'📋 سجل الأصول'!J310/365*MAX(0,MIN(EOMONTH(DATE(2026,5,1),-1),IF('📋 سجل الأصول'!M310="",DATE(9999,12,31),'📋 سجل الأصول'!M310))-'📋 سجل الأصول'!G310+1))),0))</f>
        <v/>
      </c>
      <c r="L310" s="33" t="str">
        <f>IF('📋 سجل الأصول'!C310="","",IFERROR(MAX(0,MIN(('📋 سجل الأصول'!H310-IF('📋 سجل الأصول'!I310="",0,'📋 سجل الأصول'!I310)),('📋 سجل الأصول'!H310-IF('📋 سجل الأصول'!I310="",0,'📋 سجل الأصول'!I310))*'📋 سجل الأصول'!J310/365*MAX(0,MIN(EOMONTH(DATE(2026,6,1),0),IF('📋 سجل الأصول'!M310="",DATE(9999,12,31),'📋 سجل الأصول'!M310))-'📋 سجل الأصول'!G310+1))-MIN(('📋 سجل الأصول'!H310-IF('📋 سجل الأصول'!I310="",0,'📋 سجل الأصول'!I310)),('📋 سجل الأصول'!H310-IF('📋 سجل الأصول'!I310="",0,'📋 سجل الأصول'!I310))*'📋 سجل الأصول'!J310/365*MAX(0,MIN(EOMONTH(DATE(2026,6,1),-1),IF('📋 سجل الأصول'!M310="",DATE(9999,12,31),'📋 سجل الأصول'!M310))-'📋 سجل الأصول'!G310+1))),0))</f>
        <v/>
      </c>
      <c r="M310" s="33" t="str">
        <f>IF('📋 سجل الأصول'!C310="","",IFERROR(MAX(0,MIN(('📋 سجل الأصول'!H310-IF('📋 سجل الأصول'!I310="",0,'📋 سجل الأصول'!I310)),('📋 سجل الأصول'!H310-IF('📋 سجل الأصول'!I310="",0,'📋 سجل الأصول'!I310))*'📋 سجل الأصول'!J310/365*MAX(0,MIN(EOMONTH(DATE(2026,7,1),0),IF('📋 سجل الأصول'!M310="",DATE(9999,12,31),'📋 سجل الأصول'!M310))-'📋 سجل الأصول'!G310+1))-MIN(('📋 سجل الأصول'!H310-IF('📋 سجل الأصول'!I310="",0,'📋 سجل الأصول'!I310)),('📋 سجل الأصول'!H310-IF('📋 سجل الأصول'!I310="",0,'📋 سجل الأصول'!I310))*'📋 سجل الأصول'!J310/365*MAX(0,MIN(EOMONTH(DATE(2026,7,1),-1),IF('📋 سجل الأصول'!M310="",DATE(9999,12,31),'📋 سجل الأصول'!M310))-'📋 سجل الأصول'!G310+1))),0))</f>
        <v/>
      </c>
      <c r="N310" s="33" t="str">
        <f>IF('📋 سجل الأصول'!C310="","",IFERROR(MAX(0,MIN(('📋 سجل الأصول'!H310-IF('📋 سجل الأصول'!I310="",0,'📋 سجل الأصول'!I310)),('📋 سجل الأصول'!H310-IF('📋 سجل الأصول'!I310="",0,'📋 سجل الأصول'!I310))*'📋 سجل الأصول'!J310/365*MAX(0,MIN(EOMONTH(DATE(2026,8,1),0),IF('📋 سجل الأصول'!M310="",DATE(9999,12,31),'📋 سجل الأصول'!M310))-'📋 سجل الأصول'!G310+1))-MIN(('📋 سجل الأصول'!H310-IF('📋 سجل الأصول'!I310="",0,'📋 سجل الأصول'!I310)),('📋 سجل الأصول'!H310-IF('📋 سجل الأصول'!I310="",0,'📋 سجل الأصول'!I310))*'📋 سجل الأصول'!J310/365*MAX(0,MIN(EOMONTH(DATE(2026,8,1),-1),IF('📋 سجل الأصول'!M310="",DATE(9999,12,31),'📋 سجل الأصول'!M310))-'📋 سجل الأصول'!G310+1))),0))</f>
        <v/>
      </c>
      <c r="O310" s="33" t="str">
        <f>IF('📋 سجل الأصول'!C310="","",IFERROR(MAX(0,MIN(('📋 سجل الأصول'!H310-IF('📋 سجل الأصول'!I310="",0,'📋 سجل الأصول'!I310)),('📋 سجل الأصول'!H310-IF('📋 سجل الأصول'!I310="",0,'📋 سجل الأصول'!I310))*'📋 سجل الأصول'!J310/365*MAX(0,MIN(EOMONTH(DATE(2026,9,1),0),IF('📋 سجل الأصول'!M310="",DATE(9999,12,31),'📋 سجل الأصول'!M310))-'📋 سجل الأصول'!G310+1))-MIN(('📋 سجل الأصول'!H310-IF('📋 سجل الأصول'!I310="",0,'📋 سجل الأصول'!I310)),('📋 سجل الأصول'!H310-IF('📋 سجل الأصول'!I310="",0,'📋 سجل الأصول'!I310))*'📋 سجل الأصول'!J310/365*MAX(0,MIN(EOMONTH(DATE(2026,9,1),-1),IF('📋 سجل الأصول'!M310="",DATE(9999,12,31),'📋 سجل الأصول'!M310))-'📋 سجل الأصول'!G310+1))),0))</f>
        <v/>
      </c>
      <c r="P310" s="33" t="str">
        <f>IF('📋 سجل الأصول'!C310="","",IFERROR(MAX(0,MIN(('📋 سجل الأصول'!H310-IF('📋 سجل الأصول'!I310="",0,'📋 سجل الأصول'!I310)),('📋 سجل الأصول'!H310-IF('📋 سجل الأصول'!I310="",0,'📋 سجل الأصول'!I310))*'📋 سجل الأصول'!J310/365*MAX(0,MIN(EOMONTH(DATE(2026,10,1),0),IF('📋 سجل الأصول'!M310="",DATE(9999,12,31),'📋 سجل الأصول'!M310))-'📋 سجل الأصول'!G310+1))-MIN(('📋 سجل الأصول'!H310-IF('📋 سجل الأصول'!I310="",0,'📋 سجل الأصول'!I310)),('📋 سجل الأصول'!H310-IF('📋 سجل الأصول'!I310="",0,'📋 سجل الأصول'!I310))*'📋 سجل الأصول'!J310/365*MAX(0,MIN(EOMONTH(DATE(2026,10,1),-1),IF('📋 سجل الأصول'!M310="",DATE(9999,12,31),'📋 سجل الأصول'!M310))-'📋 سجل الأصول'!G310+1))),0))</f>
        <v/>
      </c>
      <c r="Q310" s="33" t="str">
        <f>IF('📋 سجل الأصول'!C310="","",IFERROR(MAX(0,MIN(('📋 سجل الأصول'!H310-IF('📋 سجل الأصول'!I310="",0,'📋 سجل الأصول'!I310)),('📋 سجل الأصول'!H310-IF('📋 سجل الأصول'!I310="",0,'📋 سجل الأصول'!I310))*'📋 سجل الأصول'!J310/365*MAX(0,MIN(EOMONTH(DATE(2026,11,1),0),IF('📋 سجل الأصول'!M310="",DATE(9999,12,31),'📋 سجل الأصول'!M310))-'📋 سجل الأصول'!G310+1))-MIN(('📋 سجل الأصول'!H310-IF('📋 سجل الأصول'!I310="",0,'📋 سجل الأصول'!I310)),('📋 سجل الأصول'!H310-IF('📋 سجل الأصول'!I310="",0,'📋 سجل الأصول'!I310))*'📋 سجل الأصول'!J310/365*MAX(0,MIN(EOMONTH(DATE(2026,11,1),-1),IF('📋 سجل الأصول'!M310="",DATE(9999,12,31),'📋 سجل الأصول'!M310))-'📋 سجل الأصول'!G310+1))),0))</f>
        <v/>
      </c>
      <c r="R310" s="33" t="str">
        <f>IF('📋 سجل الأصول'!C310="","",IFERROR(MAX(0,MIN(('📋 سجل الأصول'!H310-IF('📋 سجل الأصول'!I310="",0,'📋 سجل الأصول'!I310)),('📋 سجل الأصول'!H310-IF('📋 سجل الأصول'!I310="",0,'📋 سجل الأصول'!I310))*'📋 سجل الأصول'!J310/365*MAX(0,MIN(EOMONTH(DATE(2026,12,1),0),IF('📋 سجل الأصول'!M310="",DATE(9999,12,31),'📋 سجل الأصول'!M310))-'📋 سجل الأصول'!G310+1))-MIN(('📋 سجل الأصول'!H310-IF('📋 سجل الأصول'!I310="",0,'📋 سجل الأصول'!I310)),('📋 سجل الأصول'!H310-IF('📋 سجل الأصول'!I310="",0,'📋 سجل الأصول'!I310))*'📋 سجل الأصول'!J310/365*MAX(0,MIN(EOMONTH(DATE(2026,12,1),-1),IF('📋 سجل الأصول'!M310="",DATE(9999,12,31),'📋 سجل الأصول'!M310))-'📋 سجل الأصول'!G310+1))),0))</f>
        <v/>
      </c>
    </row>
    <row r="311" spans="1:18" ht="24.75" customHeight="1" x14ac:dyDescent="0.25">
      <c r="A311" s="18" t="str">
        <f>IF('📋 سجل الأصول'!C311="","",'📋 سجل الأصول'!A311)</f>
        <v/>
      </c>
      <c r="B311" s="18" t="str">
        <f>IF('📋 سجل الأصول'!C311="","",'📋 سجل الأصول'!B311)</f>
        <v/>
      </c>
      <c r="C311" s="36" t="str">
        <f>IF('📋 سجل الأصول'!C311="","",'📋 سجل الأصول'!C311)</f>
        <v/>
      </c>
      <c r="D311" s="18" t="str">
        <f>IF('📋 سجل الأصول'!C311="","",'📋 سجل الأصول'!E311)</f>
        <v/>
      </c>
      <c r="E311" s="37" t="str">
        <f>IF('📋 سجل الأصول'!C311="","",'📋 سجل الأصول'!G311)</f>
        <v/>
      </c>
      <c r="F311" s="25" t="str">
        <f>IF('📋 سجل الأصول'!C311="","",'📋 سجل الأصول'!H311)</f>
        <v/>
      </c>
      <c r="G311" s="25" t="str">
        <f>IF('📋 سجل الأصول'!C311="","",IFERROR(MAX(0,MIN(('📋 سجل الأصول'!H311-IF('📋 سجل الأصول'!I311="",0,'📋 سجل الأصول'!I311)),('📋 سجل الأصول'!H311-IF('📋 سجل الأصول'!I311="",0,'📋 سجل الأصول'!I311))*'📋 سجل الأصول'!J311/365*MAX(0,MIN(EOMONTH(DATE(2026,1,1),0),IF('📋 سجل الأصول'!M311="",DATE(9999,12,31),'📋 سجل الأصول'!M311))-'📋 سجل الأصول'!G311+1))-MIN(('📋 سجل الأصول'!H311-IF('📋 سجل الأصول'!I311="",0,'📋 سجل الأصول'!I311)),('📋 سجل الأصول'!H311-IF('📋 سجل الأصول'!I311="",0,'📋 سجل الأصول'!I311))*'📋 سجل الأصول'!J311/365*MAX(0,MIN(EOMONTH(DATE(2026,1,1),-1),IF('📋 سجل الأصول'!M311="",DATE(9999,12,31),'📋 سجل الأصول'!M311))-'📋 سجل الأصول'!G311+1))),0))</f>
        <v/>
      </c>
      <c r="H311" s="25" t="str">
        <f>IF('📋 سجل الأصول'!C311="","",IFERROR(MAX(0,MIN(('📋 سجل الأصول'!H311-IF('📋 سجل الأصول'!I311="",0,'📋 سجل الأصول'!I311)),('📋 سجل الأصول'!H311-IF('📋 سجل الأصول'!I311="",0,'📋 سجل الأصول'!I311))*'📋 سجل الأصول'!J311/365*MAX(0,MIN(EOMONTH(DATE(2026,2,1),0),IF('📋 سجل الأصول'!M311="",DATE(9999,12,31),'📋 سجل الأصول'!M311))-'📋 سجل الأصول'!G311+1))-MIN(('📋 سجل الأصول'!H311-IF('📋 سجل الأصول'!I311="",0,'📋 سجل الأصول'!I311)),('📋 سجل الأصول'!H311-IF('📋 سجل الأصول'!I311="",0,'📋 سجل الأصول'!I311))*'📋 سجل الأصول'!J311/365*MAX(0,MIN(EOMONTH(DATE(2026,2,1),-1),IF('📋 سجل الأصول'!M311="",DATE(9999,12,31),'📋 سجل الأصول'!M311))-'📋 سجل الأصول'!G311+1))),0))</f>
        <v/>
      </c>
      <c r="I311" s="25" t="str">
        <f>IF('📋 سجل الأصول'!C311="","",IFERROR(MAX(0,MIN(('📋 سجل الأصول'!H311-IF('📋 سجل الأصول'!I311="",0,'📋 سجل الأصول'!I311)),('📋 سجل الأصول'!H311-IF('📋 سجل الأصول'!I311="",0,'📋 سجل الأصول'!I311))*'📋 سجل الأصول'!J311/365*MAX(0,MIN(EOMONTH(DATE(2026,3,1),0),IF('📋 سجل الأصول'!M311="",DATE(9999,12,31),'📋 سجل الأصول'!M311))-'📋 سجل الأصول'!G311+1))-MIN(('📋 سجل الأصول'!H311-IF('📋 سجل الأصول'!I311="",0,'📋 سجل الأصول'!I311)),('📋 سجل الأصول'!H311-IF('📋 سجل الأصول'!I311="",0,'📋 سجل الأصول'!I311))*'📋 سجل الأصول'!J311/365*MAX(0,MIN(EOMONTH(DATE(2026,3,1),-1),IF('📋 سجل الأصول'!M311="",DATE(9999,12,31),'📋 سجل الأصول'!M311))-'📋 سجل الأصول'!G311+1))),0))</f>
        <v/>
      </c>
      <c r="J311" s="25" t="str">
        <f>IF('📋 سجل الأصول'!C311="","",IFERROR(MAX(0,MIN(('📋 سجل الأصول'!H311-IF('📋 سجل الأصول'!I311="",0,'📋 سجل الأصول'!I311)),('📋 سجل الأصول'!H311-IF('📋 سجل الأصول'!I311="",0,'📋 سجل الأصول'!I311))*'📋 سجل الأصول'!J311/365*MAX(0,MIN(EOMONTH(DATE(2026,4,1),0),IF('📋 سجل الأصول'!M311="",DATE(9999,12,31),'📋 سجل الأصول'!M311))-'📋 سجل الأصول'!G311+1))-MIN(('📋 سجل الأصول'!H311-IF('📋 سجل الأصول'!I311="",0,'📋 سجل الأصول'!I311)),('📋 سجل الأصول'!H311-IF('📋 سجل الأصول'!I311="",0,'📋 سجل الأصول'!I311))*'📋 سجل الأصول'!J311/365*MAX(0,MIN(EOMONTH(DATE(2026,4,1),-1),IF('📋 سجل الأصول'!M311="",DATE(9999,12,31),'📋 سجل الأصول'!M311))-'📋 سجل الأصول'!G311+1))),0))</f>
        <v/>
      </c>
      <c r="K311" s="25" t="str">
        <f>IF('📋 سجل الأصول'!C311="","",IFERROR(MAX(0,MIN(('📋 سجل الأصول'!H311-IF('📋 سجل الأصول'!I311="",0,'📋 سجل الأصول'!I311)),('📋 سجل الأصول'!H311-IF('📋 سجل الأصول'!I311="",0,'📋 سجل الأصول'!I311))*'📋 سجل الأصول'!J311/365*MAX(0,MIN(EOMONTH(DATE(2026,5,1),0),IF('📋 سجل الأصول'!M311="",DATE(9999,12,31),'📋 سجل الأصول'!M311))-'📋 سجل الأصول'!G311+1))-MIN(('📋 سجل الأصول'!H311-IF('📋 سجل الأصول'!I311="",0,'📋 سجل الأصول'!I311)),('📋 سجل الأصول'!H311-IF('📋 سجل الأصول'!I311="",0,'📋 سجل الأصول'!I311))*'📋 سجل الأصول'!J311/365*MAX(0,MIN(EOMONTH(DATE(2026,5,1),-1),IF('📋 سجل الأصول'!M311="",DATE(9999,12,31),'📋 سجل الأصول'!M311))-'📋 سجل الأصول'!G311+1))),0))</f>
        <v/>
      </c>
      <c r="L311" s="25" t="str">
        <f>IF('📋 سجل الأصول'!C311="","",IFERROR(MAX(0,MIN(('📋 سجل الأصول'!H311-IF('📋 سجل الأصول'!I311="",0,'📋 سجل الأصول'!I311)),('📋 سجل الأصول'!H311-IF('📋 سجل الأصول'!I311="",0,'📋 سجل الأصول'!I311))*'📋 سجل الأصول'!J311/365*MAX(0,MIN(EOMONTH(DATE(2026,6,1),0),IF('📋 سجل الأصول'!M311="",DATE(9999,12,31),'📋 سجل الأصول'!M311))-'📋 سجل الأصول'!G311+1))-MIN(('📋 سجل الأصول'!H311-IF('📋 سجل الأصول'!I311="",0,'📋 سجل الأصول'!I311)),('📋 سجل الأصول'!H311-IF('📋 سجل الأصول'!I311="",0,'📋 سجل الأصول'!I311))*'📋 سجل الأصول'!J311/365*MAX(0,MIN(EOMONTH(DATE(2026,6,1),-1),IF('📋 سجل الأصول'!M311="",DATE(9999,12,31),'📋 سجل الأصول'!M311))-'📋 سجل الأصول'!G311+1))),0))</f>
        <v/>
      </c>
      <c r="M311" s="25" t="str">
        <f>IF('📋 سجل الأصول'!C311="","",IFERROR(MAX(0,MIN(('📋 سجل الأصول'!H311-IF('📋 سجل الأصول'!I311="",0,'📋 سجل الأصول'!I311)),('📋 سجل الأصول'!H311-IF('📋 سجل الأصول'!I311="",0,'📋 سجل الأصول'!I311))*'📋 سجل الأصول'!J311/365*MAX(0,MIN(EOMONTH(DATE(2026,7,1),0),IF('📋 سجل الأصول'!M311="",DATE(9999,12,31),'📋 سجل الأصول'!M311))-'📋 سجل الأصول'!G311+1))-MIN(('📋 سجل الأصول'!H311-IF('📋 سجل الأصول'!I311="",0,'📋 سجل الأصول'!I311)),('📋 سجل الأصول'!H311-IF('📋 سجل الأصول'!I311="",0,'📋 سجل الأصول'!I311))*'📋 سجل الأصول'!J311/365*MAX(0,MIN(EOMONTH(DATE(2026,7,1),-1),IF('📋 سجل الأصول'!M311="",DATE(9999,12,31),'📋 سجل الأصول'!M311))-'📋 سجل الأصول'!G311+1))),0))</f>
        <v/>
      </c>
      <c r="N311" s="25" t="str">
        <f>IF('📋 سجل الأصول'!C311="","",IFERROR(MAX(0,MIN(('📋 سجل الأصول'!H311-IF('📋 سجل الأصول'!I311="",0,'📋 سجل الأصول'!I311)),('📋 سجل الأصول'!H311-IF('📋 سجل الأصول'!I311="",0,'📋 سجل الأصول'!I311))*'📋 سجل الأصول'!J311/365*MAX(0,MIN(EOMONTH(DATE(2026,8,1),0),IF('📋 سجل الأصول'!M311="",DATE(9999,12,31),'📋 سجل الأصول'!M311))-'📋 سجل الأصول'!G311+1))-MIN(('📋 سجل الأصول'!H311-IF('📋 سجل الأصول'!I311="",0,'📋 سجل الأصول'!I311)),('📋 سجل الأصول'!H311-IF('📋 سجل الأصول'!I311="",0,'📋 سجل الأصول'!I311))*'📋 سجل الأصول'!J311/365*MAX(0,MIN(EOMONTH(DATE(2026,8,1),-1),IF('📋 سجل الأصول'!M311="",DATE(9999,12,31),'📋 سجل الأصول'!M311))-'📋 سجل الأصول'!G311+1))),0))</f>
        <v/>
      </c>
      <c r="O311" s="25" t="str">
        <f>IF('📋 سجل الأصول'!C311="","",IFERROR(MAX(0,MIN(('📋 سجل الأصول'!H311-IF('📋 سجل الأصول'!I311="",0,'📋 سجل الأصول'!I311)),('📋 سجل الأصول'!H311-IF('📋 سجل الأصول'!I311="",0,'📋 سجل الأصول'!I311))*'📋 سجل الأصول'!J311/365*MAX(0,MIN(EOMONTH(DATE(2026,9,1),0),IF('📋 سجل الأصول'!M311="",DATE(9999,12,31),'📋 سجل الأصول'!M311))-'📋 سجل الأصول'!G311+1))-MIN(('📋 سجل الأصول'!H311-IF('📋 سجل الأصول'!I311="",0,'📋 سجل الأصول'!I311)),('📋 سجل الأصول'!H311-IF('📋 سجل الأصول'!I311="",0,'📋 سجل الأصول'!I311))*'📋 سجل الأصول'!J311/365*MAX(0,MIN(EOMONTH(DATE(2026,9,1),-1),IF('📋 سجل الأصول'!M311="",DATE(9999,12,31),'📋 سجل الأصول'!M311))-'📋 سجل الأصول'!G311+1))),0))</f>
        <v/>
      </c>
      <c r="P311" s="25" t="str">
        <f>IF('📋 سجل الأصول'!C311="","",IFERROR(MAX(0,MIN(('📋 سجل الأصول'!H311-IF('📋 سجل الأصول'!I311="",0,'📋 سجل الأصول'!I311)),('📋 سجل الأصول'!H311-IF('📋 سجل الأصول'!I311="",0,'📋 سجل الأصول'!I311))*'📋 سجل الأصول'!J311/365*MAX(0,MIN(EOMONTH(DATE(2026,10,1),0),IF('📋 سجل الأصول'!M311="",DATE(9999,12,31),'📋 سجل الأصول'!M311))-'📋 سجل الأصول'!G311+1))-MIN(('📋 سجل الأصول'!H311-IF('📋 سجل الأصول'!I311="",0,'📋 سجل الأصول'!I311)),('📋 سجل الأصول'!H311-IF('📋 سجل الأصول'!I311="",0,'📋 سجل الأصول'!I311))*'📋 سجل الأصول'!J311/365*MAX(0,MIN(EOMONTH(DATE(2026,10,1),-1),IF('📋 سجل الأصول'!M311="",DATE(9999,12,31),'📋 سجل الأصول'!M311))-'📋 سجل الأصول'!G311+1))),0))</f>
        <v/>
      </c>
      <c r="Q311" s="25" t="str">
        <f>IF('📋 سجل الأصول'!C311="","",IFERROR(MAX(0,MIN(('📋 سجل الأصول'!H311-IF('📋 سجل الأصول'!I311="",0,'📋 سجل الأصول'!I311)),('📋 سجل الأصول'!H311-IF('📋 سجل الأصول'!I311="",0,'📋 سجل الأصول'!I311))*'📋 سجل الأصول'!J311/365*MAX(0,MIN(EOMONTH(DATE(2026,11,1),0),IF('📋 سجل الأصول'!M311="",DATE(9999,12,31),'📋 سجل الأصول'!M311))-'📋 سجل الأصول'!G311+1))-MIN(('📋 سجل الأصول'!H311-IF('📋 سجل الأصول'!I311="",0,'📋 سجل الأصول'!I311)),('📋 سجل الأصول'!H311-IF('📋 سجل الأصول'!I311="",0,'📋 سجل الأصول'!I311))*'📋 سجل الأصول'!J311/365*MAX(0,MIN(EOMONTH(DATE(2026,11,1),-1),IF('📋 سجل الأصول'!M311="",DATE(9999,12,31),'📋 سجل الأصول'!M311))-'📋 سجل الأصول'!G311+1))),0))</f>
        <v/>
      </c>
      <c r="R311" s="25" t="str">
        <f>IF('📋 سجل الأصول'!C311="","",IFERROR(MAX(0,MIN(('📋 سجل الأصول'!H311-IF('📋 سجل الأصول'!I311="",0,'📋 سجل الأصول'!I311)),('📋 سجل الأصول'!H311-IF('📋 سجل الأصول'!I311="",0,'📋 سجل الأصول'!I311))*'📋 سجل الأصول'!J311/365*MAX(0,MIN(EOMONTH(DATE(2026,12,1),0),IF('📋 سجل الأصول'!M311="",DATE(9999,12,31),'📋 سجل الأصول'!M311))-'📋 سجل الأصول'!G311+1))-MIN(('📋 سجل الأصول'!H311-IF('📋 سجل الأصول'!I311="",0,'📋 سجل الأصول'!I311)),('📋 سجل الأصول'!H311-IF('📋 سجل الأصول'!I311="",0,'📋 سجل الأصول'!I311))*'📋 سجل الأصول'!J311/365*MAX(0,MIN(EOMONTH(DATE(2026,12,1),-1),IF('📋 سجل الأصول'!M311="",DATE(9999,12,31),'📋 سجل الأصول'!M311))-'📋 سجل الأصول'!G311+1))),0))</f>
        <v/>
      </c>
    </row>
    <row r="312" spans="1:18" ht="24.75" customHeight="1" x14ac:dyDescent="0.25">
      <c r="A312" s="26" t="str">
        <f>IF('📋 سجل الأصول'!C312="","",'📋 سجل الأصول'!A312)</f>
        <v/>
      </c>
      <c r="B312" s="26" t="str">
        <f>IF('📋 سجل الأصول'!C312="","",'📋 سجل الأصول'!B312)</f>
        <v/>
      </c>
      <c r="C312" s="38" t="str">
        <f>IF('📋 سجل الأصول'!C312="","",'📋 سجل الأصول'!C312)</f>
        <v/>
      </c>
      <c r="D312" s="26" t="str">
        <f>IF('📋 سجل الأصول'!C312="","",'📋 سجل الأصول'!E312)</f>
        <v/>
      </c>
      <c r="E312" s="39" t="str">
        <f>IF('📋 سجل الأصول'!C312="","",'📋 سجل الأصول'!G312)</f>
        <v/>
      </c>
      <c r="F312" s="33" t="str">
        <f>IF('📋 سجل الأصول'!C312="","",'📋 سجل الأصول'!H312)</f>
        <v/>
      </c>
      <c r="G312" s="33" t="str">
        <f>IF('📋 سجل الأصول'!C312="","",IFERROR(MAX(0,MIN(('📋 سجل الأصول'!H312-IF('📋 سجل الأصول'!I312="",0,'📋 سجل الأصول'!I312)),('📋 سجل الأصول'!H312-IF('📋 سجل الأصول'!I312="",0,'📋 سجل الأصول'!I312))*'📋 سجل الأصول'!J312/365*MAX(0,MIN(EOMONTH(DATE(2026,1,1),0),IF('📋 سجل الأصول'!M312="",DATE(9999,12,31),'📋 سجل الأصول'!M312))-'📋 سجل الأصول'!G312+1))-MIN(('📋 سجل الأصول'!H312-IF('📋 سجل الأصول'!I312="",0,'📋 سجل الأصول'!I312)),('📋 سجل الأصول'!H312-IF('📋 سجل الأصول'!I312="",0,'📋 سجل الأصول'!I312))*'📋 سجل الأصول'!J312/365*MAX(0,MIN(EOMONTH(DATE(2026,1,1),-1),IF('📋 سجل الأصول'!M312="",DATE(9999,12,31),'📋 سجل الأصول'!M312))-'📋 سجل الأصول'!G312+1))),0))</f>
        <v/>
      </c>
      <c r="H312" s="33" t="str">
        <f>IF('📋 سجل الأصول'!C312="","",IFERROR(MAX(0,MIN(('📋 سجل الأصول'!H312-IF('📋 سجل الأصول'!I312="",0,'📋 سجل الأصول'!I312)),('📋 سجل الأصول'!H312-IF('📋 سجل الأصول'!I312="",0,'📋 سجل الأصول'!I312))*'📋 سجل الأصول'!J312/365*MAX(0,MIN(EOMONTH(DATE(2026,2,1),0),IF('📋 سجل الأصول'!M312="",DATE(9999,12,31),'📋 سجل الأصول'!M312))-'📋 سجل الأصول'!G312+1))-MIN(('📋 سجل الأصول'!H312-IF('📋 سجل الأصول'!I312="",0,'📋 سجل الأصول'!I312)),('📋 سجل الأصول'!H312-IF('📋 سجل الأصول'!I312="",0,'📋 سجل الأصول'!I312))*'📋 سجل الأصول'!J312/365*MAX(0,MIN(EOMONTH(DATE(2026,2,1),-1),IF('📋 سجل الأصول'!M312="",DATE(9999,12,31),'📋 سجل الأصول'!M312))-'📋 سجل الأصول'!G312+1))),0))</f>
        <v/>
      </c>
      <c r="I312" s="33" t="str">
        <f>IF('📋 سجل الأصول'!C312="","",IFERROR(MAX(0,MIN(('📋 سجل الأصول'!H312-IF('📋 سجل الأصول'!I312="",0,'📋 سجل الأصول'!I312)),('📋 سجل الأصول'!H312-IF('📋 سجل الأصول'!I312="",0,'📋 سجل الأصول'!I312))*'📋 سجل الأصول'!J312/365*MAX(0,MIN(EOMONTH(DATE(2026,3,1),0),IF('📋 سجل الأصول'!M312="",DATE(9999,12,31),'📋 سجل الأصول'!M312))-'📋 سجل الأصول'!G312+1))-MIN(('📋 سجل الأصول'!H312-IF('📋 سجل الأصول'!I312="",0,'📋 سجل الأصول'!I312)),('📋 سجل الأصول'!H312-IF('📋 سجل الأصول'!I312="",0,'📋 سجل الأصول'!I312))*'📋 سجل الأصول'!J312/365*MAX(0,MIN(EOMONTH(DATE(2026,3,1),-1),IF('📋 سجل الأصول'!M312="",DATE(9999,12,31),'📋 سجل الأصول'!M312))-'📋 سجل الأصول'!G312+1))),0))</f>
        <v/>
      </c>
      <c r="J312" s="33" t="str">
        <f>IF('📋 سجل الأصول'!C312="","",IFERROR(MAX(0,MIN(('📋 سجل الأصول'!H312-IF('📋 سجل الأصول'!I312="",0,'📋 سجل الأصول'!I312)),('📋 سجل الأصول'!H312-IF('📋 سجل الأصول'!I312="",0,'📋 سجل الأصول'!I312))*'📋 سجل الأصول'!J312/365*MAX(0,MIN(EOMONTH(DATE(2026,4,1),0),IF('📋 سجل الأصول'!M312="",DATE(9999,12,31),'📋 سجل الأصول'!M312))-'📋 سجل الأصول'!G312+1))-MIN(('📋 سجل الأصول'!H312-IF('📋 سجل الأصول'!I312="",0,'📋 سجل الأصول'!I312)),('📋 سجل الأصول'!H312-IF('📋 سجل الأصول'!I312="",0,'📋 سجل الأصول'!I312))*'📋 سجل الأصول'!J312/365*MAX(0,MIN(EOMONTH(DATE(2026,4,1),-1),IF('📋 سجل الأصول'!M312="",DATE(9999,12,31),'📋 سجل الأصول'!M312))-'📋 سجل الأصول'!G312+1))),0))</f>
        <v/>
      </c>
      <c r="K312" s="33" t="str">
        <f>IF('📋 سجل الأصول'!C312="","",IFERROR(MAX(0,MIN(('📋 سجل الأصول'!H312-IF('📋 سجل الأصول'!I312="",0,'📋 سجل الأصول'!I312)),('📋 سجل الأصول'!H312-IF('📋 سجل الأصول'!I312="",0,'📋 سجل الأصول'!I312))*'📋 سجل الأصول'!J312/365*MAX(0,MIN(EOMONTH(DATE(2026,5,1),0),IF('📋 سجل الأصول'!M312="",DATE(9999,12,31),'📋 سجل الأصول'!M312))-'📋 سجل الأصول'!G312+1))-MIN(('📋 سجل الأصول'!H312-IF('📋 سجل الأصول'!I312="",0,'📋 سجل الأصول'!I312)),('📋 سجل الأصول'!H312-IF('📋 سجل الأصول'!I312="",0,'📋 سجل الأصول'!I312))*'📋 سجل الأصول'!J312/365*MAX(0,MIN(EOMONTH(DATE(2026,5,1),-1),IF('📋 سجل الأصول'!M312="",DATE(9999,12,31),'📋 سجل الأصول'!M312))-'📋 سجل الأصول'!G312+1))),0))</f>
        <v/>
      </c>
      <c r="L312" s="33" t="str">
        <f>IF('📋 سجل الأصول'!C312="","",IFERROR(MAX(0,MIN(('📋 سجل الأصول'!H312-IF('📋 سجل الأصول'!I312="",0,'📋 سجل الأصول'!I312)),('📋 سجل الأصول'!H312-IF('📋 سجل الأصول'!I312="",0,'📋 سجل الأصول'!I312))*'📋 سجل الأصول'!J312/365*MAX(0,MIN(EOMONTH(DATE(2026,6,1),0),IF('📋 سجل الأصول'!M312="",DATE(9999,12,31),'📋 سجل الأصول'!M312))-'📋 سجل الأصول'!G312+1))-MIN(('📋 سجل الأصول'!H312-IF('📋 سجل الأصول'!I312="",0,'📋 سجل الأصول'!I312)),('📋 سجل الأصول'!H312-IF('📋 سجل الأصول'!I312="",0,'📋 سجل الأصول'!I312))*'📋 سجل الأصول'!J312/365*MAX(0,MIN(EOMONTH(DATE(2026,6,1),-1),IF('📋 سجل الأصول'!M312="",DATE(9999,12,31),'📋 سجل الأصول'!M312))-'📋 سجل الأصول'!G312+1))),0))</f>
        <v/>
      </c>
      <c r="M312" s="33" t="str">
        <f>IF('📋 سجل الأصول'!C312="","",IFERROR(MAX(0,MIN(('📋 سجل الأصول'!H312-IF('📋 سجل الأصول'!I312="",0,'📋 سجل الأصول'!I312)),('📋 سجل الأصول'!H312-IF('📋 سجل الأصول'!I312="",0,'📋 سجل الأصول'!I312))*'📋 سجل الأصول'!J312/365*MAX(0,MIN(EOMONTH(DATE(2026,7,1),0),IF('📋 سجل الأصول'!M312="",DATE(9999,12,31),'📋 سجل الأصول'!M312))-'📋 سجل الأصول'!G312+1))-MIN(('📋 سجل الأصول'!H312-IF('📋 سجل الأصول'!I312="",0,'📋 سجل الأصول'!I312)),('📋 سجل الأصول'!H312-IF('📋 سجل الأصول'!I312="",0,'📋 سجل الأصول'!I312))*'📋 سجل الأصول'!J312/365*MAX(0,MIN(EOMONTH(DATE(2026,7,1),-1),IF('📋 سجل الأصول'!M312="",DATE(9999,12,31),'📋 سجل الأصول'!M312))-'📋 سجل الأصول'!G312+1))),0))</f>
        <v/>
      </c>
      <c r="N312" s="33" t="str">
        <f>IF('📋 سجل الأصول'!C312="","",IFERROR(MAX(0,MIN(('📋 سجل الأصول'!H312-IF('📋 سجل الأصول'!I312="",0,'📋 سجل الأصول'!I312)),('📋 سجل الأصول'!H312-IF('📋 سجل الأصول'!I312="",0,'📋 سجل الأصول'!I312))*'📋 سجل الأصول'!J312/365*MAX(0,MIN(EOMONTH(DATE(2026,8,1),0),IF('📋 سجل الأصول'!M312="",DATE(9999,12,31),'📋 سجل الأصول'!M312))-'📋 سجل الأصول'!G312+1))-MIN(('📋 سجل الأصول'!H312-IF('📋 سجل الأصول'!I312="",0,'📋 سجل الأصول'!I312)),('📋 سجل الأصول'!H312-IF('📋 سجل الأصول'!I312="",0,'📋 سجل الأصول'!I312))*'📋 سجل الأصول'!J312/365*MAX(0,MIN(EOMONTH(DATE(2026,8,1),-1),IF('📋 سجل الأصول'!M312="",DATE(9999,12,31),'📋 سجل الأصول'!M312))-'📋 سجل الأصول'!G312+1))),0))</f>
        <v/>
      </c>
      <c r="O312" s="33" t="str">
        <f>IF('📋 سجل الأصول'!C312="","",IFERROR(MAX(0,MIN(('📋 سجل الأصول'!H312-IF('📋 سجل الأصول'!I312="",0,'📋 سجل الأصول'!I312)),('📋 سجل الأصول'!H312-IF('📋 سجل الأصول'!I312="",0,'📋 سجل الأصول'!I312))*'📋 سجل الأصول'!J312/365*MAX(0,MIN(EOMONTH(DATE(2026,9,1),0),IF('📋 سجل الأصول'!M312="",DATE(9999,12,31),'📋 سجل الأصول'!M312))-'📋 سجل الأصول'!G312+1))-MIN(('📋 سجل الأصول'!H312-IF('📋 سجل الأصول'!I312="",0,'📋 سجل الأصول'!I312)),('📋 سجل الأصول'!H312-IF('📋 سجل الأصول'!I312="",0,'📋 سجل الأصول'!I312))*'📋 سجل الأصول'!J312/365*MAX(0,MIN(EOMONTH(DATE(2026,9,1),-1),IF('📋 سجل الأصول'!M312="",DATE(9999,12,31),'📋 سجل الأصول'!M312))-'📋 سجل الأصول'!G312+1))),0))</f>
        <v/>
      </c>
      <c r="P312" s="33" t="str">
        <f>IF('📋 سجل الأصول'!C312="","",IFERROR(MAX(0,MIN(('📋 سجل الأصول'!H312-IF('📋 سجل الأصول'!I312="",0,'📋 سجل الأصول'!I312)),('📋 سجل الأصول'!H312-IF('📋 سجل الأصول'!I312="",0,'📋 سجل الأصول'!I312))*'📋 سجل الأصول'!J312/365*MAX(0,MIN(EOMONTH(DATE(2026,10,1),0),IF('📋 سجل الأصول'!M312="",DATE(9999,12,31),'📋 سجل الأصول'!M312))-'📋 سجل الأصول'!G312+1))-MIN(('📋 سجل الأصول'!H312-IF('📋 سجل الأصول'!I312="",0,'📋 سجل الأصول'!I312)),('📋 سجل الأصول'!H312-IF('📋 سجل الأصول'!I312="",0,'📋 سجل الأصول'!I312))*'📋 سجل الأصول'!J312/365*MAX(0,MIN(EOMONTH(DATE(2026,10,1),-1),IF('📋 سجل الأصول'!M312="",DATE(9999,12,31),'📋 سجل الأصول'!M312))-'📋 سجل الأصول'!G312+1))),0))</f>
        <v/>
      </c>
      <c r="Q312" s="33" t="str">
        <f>IF('📋 سجل الأصول'!C312="","",IFERROR(MAX(0,MIN(('📋 سجل الأصول'!H312-IF('📋 سجل الأصول'!I312="",0,'📋 سجل الأصول'!I312)),('📋 سجل الأصول'!H312-IF('📋 سجل الأصول'!I312="",0,'📋 سجل الأصول'!I312))*'📋 سجل الأصول'!J312/365*MAX(0,MIN(EOMONTH(DATE(2026,11,1),0),IF('📋 سجل الأصول'!M312="",DATE(9999,12,31),'📋 سجل الأصول'!M312))-'📋 سجل الأصول'!G312+1))-MIN(('📋 سجل الأصول'!H312-IF('📋 سجل الأصول'!I312="",0,'📋 سجل الأصول'!I312)),('📋 سجل الأصول'!H312-IF('📋 سجل الأصول'!I312="",0,'📋 سجل الأصول'!I312))*'📋 سجل الأصول'!J312/365*MAX(0,MIN(EOMONTH(DATE(2026,11,1),-1),IF('📋 سجل الأصول'!M312="",DATE(9999,12,31),'📋 سجل الأصول'!M312))-'📋 سجل الأصول'!G312+1))),0))</f>
        <v/>
      </c>
      <c r="R312" s="33" t="str">
        <f>IF('📋 سجل الأصول'!C312="","",IFERROR(MAX(0,MIN(('📋 سجل الأصول'!H312-IF('📋 سجل الأصول'!I312="",0,'📋 سجل الأصول'!I312)),('📋 سجل الأصول'!H312-IF('📋 سجل الأصول'!I312="",0,'📋 سجل الأصول'!I312))*'📋 سجل الأصول'!J312/365*MAX(0,MIN(EOMONTH(DATE(2026,12,1),0),IF('📋 سجل الأصول'!M312="",DATE(9999,12,31),'📋 سجل الأصول'!M312))-'📋 سجل الأصول'!G312+1))-MIN(('📋 سجل الأصول'!H312-IF('📋 سجل الأصول'!I312="",0,'📋 سجل الأصول'!I312)),('📋 سجل الأصول'!H312-IF('📋 سجل الأصول'!I312="",0,'📋 سجل الأصول'!I312))*'📋 سجل الأصول'!J312/365*MAX(0,MIN(EOMONTH(DATE(2026,12,1),-1),IF('📋 سجل الأصول'!M312="",DATE(9999,12,31),'📋 سجل الأصول'!M312))-'📋 سجل الأصول'!G312+1))),0))</f>
        <v/>
      </c>
    </row>
    <row r="313" spans="1:18" ht="24.75" customHeight="1" x14ac:dyDescent="0.25">
      <c r="A313" s="18" t="str">
        <f>IF('📋 سجل الأصول'!C313="","",'📋 سجل الأصول'!A313)</f>
        <v/>
      </c>
      <c r="B313" s="18" t="str">
        <f>IF('📋 سجل الأصول'!C313="","",'📋 سجل الأصول'!B313)</f>
        <v/>
      </c>
      <c r="C313" s="36" t="str">
        <f>IF('📋 سجل الأصول'!C313="","",'📋 سجل الأصول'!C313)</f>
        <v/>
      </c>
      <c r="D313" s="18" t="str">
        <f>IF('📋 سجل الأصول'!C313="","",'📋 سجل الأصول'!E313)</f>
        <v/>
      </c>
      <c r="E313" s="37" t="str">
        <f>IF('📋 سجل الأصول'!C313="","",'📋 سجل الأصول'!G313)</f>
        <v/>
      </c>
      <c r="F313" s="25" t="str">
        <f>IF('📋 سجل الأصول'!C313="","",'📋 سجل الأصول'!H313)</f>
        <v/>
      </c>
      <c r="G313" s="25" t="str">
        <f>IF('📋 سجل الأصول'!C313="","",IFERROR(MAX(0,MIN(('📋 سجل الأصول'!H313-IF('📋 سجل الأصول'!I313="",0,'📋 سجل الأصول'!I313)),('📋 سجل الأصول'!H313-IF('📋 سجل الأصول'!I313="",0,'📋 سجل الأصول'!I313))*'📋 سجل الأصول'!J313/365*MAX(0,MIN(EOMONTH(DATE(2026,1,1),0),IF('📋 سجل الأصول'!M313="",DATE(9999,12,31),'📋 سجل الأصول'!M313))-'📋 سجل الأصول'!G313+1))-MIN(('📋 سجل الأصول'!H313-IF('📋 سجل الأصول'!I313="",0,'📋 سجل الأصول'!I313)),('📋 سجل الأصول'!H313-IF('📋 سجل الأصول'!I313="",0,'📋 سجل الأصول'!I313))*'📋 سجل الأصول'!J313/365*MAX(0,MIN(EOMONTH(DATE(2026,1,1),-1),IF('📋 سجل الأصول'!M313="",DATE(9999,12,31),'📋 سجل الأصول'!M313))-'📋 سجل الأصول'!G313+1))),0))</f>
        <v/>
      </c>
      <c r="H313" s="25" t="str">
        <f>IF('📋 سجل الأصول'!C313="","",IFERROR(MAX(0,MIN(('📋 سجل الأصول'!H313-IF('📋 سجل الأصول'!I313="",0,'📋 سجل الأصول'!I313)),('📋 سجل الأصول'!H313-IF('📋 سجل الأصول'!I313="",0,'📋 سجل الأصول'!I313))*'📋 سجل الأصول'!J313/365*MAX(0,MIN(EOMONTH(DATE(2026,2,1),0),IF('📋 سجل الأصول'!M313="",DATE(9999,12,31),'📋 سجل الأصول'!M313))-'📋 سجل الأصول'!G313+1))-MIN(('📋 سجل الأصول'!H313-IF('📋 سجل الأصول'!I313="",0,'📋 سجل الأصول'!I313)),('📋 سجل الأصول'!H313-IF('📋 سجل الأصول'!I313="",0,'📋 سجل الأصول'!I313))*'📋 سجل الأصول'!J313/365*MAX(0,MIN(EOMONTH(DATE(2026,2,1),-1),IF('📋 سجل الأصول'!M313="",DATE(9999,12,31),'📋 سجل الأصول'!M313))-'📋 سجل الأصول'!G313+1))),0))</f>
        <v/>
      </c>
      <c r="I313" s="25" t="str">
        <f>IF('📋 سجل الأصول'!C313="","",IFERROR(MAX(0,MIN(('📋 سجل الأصول'!H313-IF('📋 سجل الأصول'!I313="",0,'📋 سجل الأصول'!I313)),('📋 سجل الأصول'!H313-IF('📋 سجل الأصول'!I313="",0,'📋 سجل الأصول'!I313))*'📋 سجل الأصول'!J313/365*MAX(0,MIN(EOMONTH(DATE(2026,3,1),0),IF('📋 سجل الأصول'!M313="",DATE(9999,12,31),'📋 سجل الأصول'!M313))-'📋 سجل الأصول'!G313+1))-MIN(('📋 سجل الأصول'!H313-IF('📋 سجل الأصول'!I313="",0,'📋 سجل الأصول'!I313)),('📋 سجل الأصول'!H313-IF('📋 سجل الأصول'!I313="",0,'📋 سجل الأصول'!I313))*'📋 سجل الأصول'!J313/365*MAX(0,MIN(EOMONTH(DATE(2026,3,1),-1),IF('📋 سجل الأصول'!M313="",DATE(9999,12,31),'📋 سجل الأصول'!M313))-'📋 سجل الأصول'!G313+1))),0))</f>
        <v/>
      </c>
      <c r="J313" s="25" t="str">
        <f>IF('📋 سجل الأصول'!C313="","",IFERROR(MAX(0,MIN(('📋 سجل الأصول'!H313-IF('📋 سجل الأصول'!I313="",0,'📋 سجل الأصول'!I313)),('📋 سجل الأصول'!H313-IF('📋 سجل الأصول'!I313="",0,'📋 سجل الأصول'!I313))*'📋 سجل الأصول'!J313/365*MAX(0,MIN(EOMONTH(DATE(2026,4,1),0),IF('📋 سجل الأصول'!M313="",DATE(9999,12,31),'📋 سجل الأصول'!M313))-'📋 سجل الأصول'!G313+1))-MIN(('📋 سجل الأصول'!H313-IF('📋 سجل الأصول'!I313="",0,'📋 سجل الأصول'!I313)),('📋 سجل الأصول'!H313-IF('📋 سجل الأصول'!I313="",0,'📋 سجل الأصول'!I313))*'📋 سجل الأصول'!J313/365*MAX(0,MIN(EOMONTH(DATE(2026,4,1),-1),IF('📋 سجل الأصول'!M313="",DATE(9999,12,31),'📋 سجل الأصول'!M313))-'📋 سجل الأصول'!G313+1))),0))</f>
        <v/>
      </c>
      <c r="K313" s="25" t="str">
        <f>IF('📋 سجل الأصول'!C313="","",IFERROR(MAX(0,MIN(('📋 سجل الأصول'!H313-IF('📋 سجل الأصول'!I313="",0,'📋 سجل الأصول'!I313)),('📋 سجل الأصول'!H313-IF('📋 سجل الأصول'!I313="",0,'📋 سجل الأصول'!I313))*'📋 سجل الأصول'!J313/365*MAX(0,MIN(EOMONTH(DATE(2026,5,1),0),IF('📋 سجل الأصول'!M313="",DATE(9999,12,31),'📋 سجل الأصول'!M313))-'📋 سجل الأصول'!G313+1))-MIN(('📋 سجل الأصول'!H313-IF('📋 سجل الأصول'!I313="",0,'📋 سجل الأصول'!I313)),('📋 سجل الأصول'!H313-IF('📋 سجل الأصول'!I313="",0,'📋 سجل الأصول'!I313))*'📋 سجل الأصول'!J313/365*MAX(0,MIN(EOMONTH(DATE(2026,5,1),-1),IF('📋 سجل الأصول'!M313="",DATE(9999,12,31),'📋 سجل الأصول'!M313))-'📋 سجل الأصول'!G313+1))),0))</f>
        <v/>
      </c>
      <c r="L313" s="25" t="str">
        <f>IF('📋 سجل الأصول'!C313="","",IFERROR(MAX(0,MIN(('📋 سجل الأصول'!H313-IF('📋 سجل الأصول'!I313="",0,'📋 سجل الأصول'!I313)),('📋 سجل الأصول'!H313-IF('📋 سجل الأصول'!I313="",0,'📋 سجل الأصول'!I313))*'📋 سجل الأصول'!J313/365*MAX(0,MIN(EOMONTH(DATE(2026,6,1),0),IF('📋 سجل الأصول'!M313="",DATE(9999,12,31),'📋 سجل الأصول'!M313))-'📋 سجل الأصول'!G313+1))-MIN(('📋 سجل الأصول'!H313-IF('📋 سجل الأصول'!I313="",0,'📋 سجل الأصول'!I313)),('📋 سجل الأصول'!H313-IF('📋 سجل الأصول'!I313="",0,'📋 سجل الأصول'!I313))*'📋 سجل الأصول'!J313/365*MAX(0,MIN(EOMONTH(DATE(2026,6,1),-1),IF('📋 سجل الأصول'!M313="",DATE(9999,12,31),'📋 سجل الأصول'!M313))-'📋 سجل الأصول'!G313+1))),0))</f>
        <v/>
      </c>
      <c r="M313" s="25" t="str">
        <f>IF('📋 سجل الأصول'!C313="","",IFERROR(MAX(0,MIN(('📋 سجل الأصول'!H313-IF('📋 سجل الأصول'!I313="",0,'📋 سجل الأصول'!I313)),('📋 سجل الأصول'!H313-IF('📋 سجل الأصول'!I313="",0,'📋 سجل الأصول'!I313))*'📋 سجل الأصول'!J313/365*MAX(0,MIN(EOMONTH(DATE(2026,7,1),0),IF('📋 سجل الأصول'!M313="",DATE(9999,12,31),'📋 سجل الأصول'!M313))-'📋 سجل الأصول'!G313+1))-MIN(('📋 سجل الأصول'!H313-IF('📋 سجل الأصول'!I313="",0,'📋 سجل الأصول'!I313)),('📋 سجل الأصول'!H313-IF('📋 سجل الأصول'!I313="",0,'📋 سجل الأصول'!I313))*'📋 سجل الأصول'!J313/365*MAX(0,MIN(EOMONTH(DATE(2026,7,1),-1),IF('📋 سجل الأصول'!M313="",DATE(9999,12,31),'📋 سجل الأصول'!M313))-'📋 سجل الأصول'!G313+1))),0))</f>
        <v/>
      </c>
      <c r="N313" s="25" t="str">
        <f>IF('📋 سجل الأصول'!C313="","",IFERROR(MAX(0,MIN(('📋 سجل الأصول'!H313-IF('📋 سجل الأصول'!I313="",0,'📋 سجل الأصول'!I313)),('📋 سجل الأصول'!H313-IF('📋 سجل الأصول'!I313="",0,'📋 سجل الأصول'!I313))*'📋 سجل الأصول'!J313/365*MAX(0,MIN(EOMONTH(DATE(2026,8,1),0),IF('📋 سجل الأصول'!M313="",DATE(9999,12,31),'📋 سجل الأصول'!M313))-'📋 سجل الأصول'!G313+1))-MIN(('📋 سجل الأصول'!H313-IF('📋 سجل الأصول'!I313="",0,'📋 سجل الأصول'!I313)),('📋 سجل الأصول'!H313-IF('📋 سجل الأصول'!I313="",0,'📋 سجل الأصول'!I313))*'📋 سجل الأصول'!J313/365*MAX(0,MIN(EOMONTH(DATE(2026,8,1),-1),IF('📋 سجل الأصول'!M313="",DATE(9999,12,31),'📋 سجل الأصول'!M313))-'📋 سجل الأصول'!G313+1))),0))</f>
        <v/>
      </c>
      <c r="O313" s="25" t="str">
        <f>IF('📋 سجل الأصول'!C313="","",IFERROR(MAX(0,MIN(('📋 سجل الأصول'!H313-IF('📋 سجل الأصول'!I313="",0,'📋 سجل الأصول'!I313)),('📋 سجل الأصول'!H313-IF('📋 سجل الأصول'!I313="",0,'📋 سجل الأصول'!I313))*'📋 سجل الأصول'!J313/365*MAX(0,MIN(EOMONTH(DATE(2026,9,1),0),IF('📋 سجل الأصول'!M313="",DATE(9999,12,31),'📋 سجل الأصول'!M313))-'📋 سجل الأصول'!G313+1))-MIN(('📋 سجل الأصول'!H313-IF('📋 سجل الأصول'!I313="",0,'📋 سجل الأصول'!I313)),('📋 سجل الأصول'!H313-IF('📋 سجل الأصول'!I313="",0,'📋 سجل الأصول'!I313))*'📋 سجل الأصول'!J313/365*MAX(0,MIN(EOMONTH(DATE(2026,9,1),-1),IF('📋 سجل الأصول'!M313="",DATE(9999,12,31),'📋 سجل الأصول'!M313))-'📋 سجل الأصول'!G313+1))),0))</f>
        <v/>
      </c>
      <c r="P313" s="25" t="str">
        <f>IF('📋 سجل الأصول'!C313="","",IFERROR(MAX(0,MIN(('📋 سجل الأصول'!H313-IF('📋 سجل الأصول'!I313="",0,'📋 سجل الأصول'!I313)),('📋 سجل الأصول'!H313-IF('📋 سجل الأصول'!I313="",0,'📋 سجل الأصول'!I313))*'📋 سجل الأصول'!J313/365*MAX(0,MIN(EOMONTH(DATE(2026,10,1),0),IF('📋 سجل الأصول'!M313="",DATE(9999,12,31),'📋 سجل الأصول'!M313))-'📋 سجل الأصول'!G313+1))-MIN(('📋 سجل الأصول'!H313-IF('📋 سجل الأصول'!I313="",0,'📋 سجل الأصول'!I313)),('📋 سجل الأصول'!H313-IF('📋 سجل الأصول'!I313="",0,'📋 سجل الأصول'!I313))*'📋 سجل الأصول'!J313/365*MAX(0,MIN(EOMONTH(DATE(2026,10,1),-1),IF('📋 سجل الأصول'!M313="",DATE(9999,12,31),'📋 سجل الأصول'!M313))-'📋 سجل الأصول'!G313+1))),0))</f>
        <v/>
      </c>
      <c r="Q313" s="25" t="str">
        <f>IF('📋 سجل الأصول'!C313="","",IFERROR(MAX(0,MIN(('📋 سجل الأصول'!H313-IF('📋 سجل الأصول'!I313="",0,'📋 سجل الأصول'!I313)),('📋 سجل الأصول'!H313-IF('📋 سجل الأصول'!I313="",0,'📋 سجل الأصول'!I313))*'📋 سجل الأصول'!J313/365*MAX(0,MIN(EOMONTH(DATE(2026,11,1),0),IF('📋 سجل الأصول'!M313="",DATE(9999,12,31),'📋 سجل الأصول'!M313))-'📋 سجل الأصول'!G313+1))-MIN(('📋 سجل الأصول'!H313-IF('📋 سجل الأصول'!I313="",0,'📋 سجل الأصول'!I313)),('📋 سجل الأصول'!H313-IF('📋 سجل الأصول'!I313="",0,'📋 سجل الأصول'!I313))*'📋 سجل الأصول'!J313/365*MAX(0,MIN(EOMONTH(DATE(2026,11,1),-1),IF('📋 سجل الأصول'!M313="",DATE(9999,12,31),'📋 سجل الأصول'!M313))-'📋 سجل الأصول'!G313+1))),0))</f>
        <v/>
      </c>
      <c r="R313" s="25" t="str">
        <f>IF('📋 سجل الأصول'!C313="","",IFERROR(MAX(0,MIN(('📋 سجل الأصول'!H313-IF('📋 سجل الأصول'!I313="",0,'📋 سجل الأصول'!I313)),('📋 سجل الأصول'!H313-IF('📋 سجل الأصول'!I313="",0,'📋 سجل الأصول'!I313))*'📋 سجل الأصول'!J313/365*MAX(0,MIN(EOMONTH(DATE(2026,12,1),0),IF('📋 سجل الأصول'!M313="",DATE(9999,12,31),'📋 سجل الأصول'!M313))-'📋 سجل الأصول'!G313+1))-MIN(('📋 سجل الأصول'!H313-IF('📋 سجل الأصول'!I313="",0,'📋 سجل الأصول'!I313)),('📋 سجل الأصول'!H313-IF('📋 سجل الأصول'!I313="",0,'📋 سجل الأصول'!I313))*'📋 سجل الأصول'!J313/365*MAX(0,MIN(EOMONTH(DATE(2026,12,1),-1),IF('📋 سجل الأصول'!M313="",DATE(9999,12,31),'📋 سجل الأصول'!M313))-'📋 سجل الأصول'!G313+1))),0))</f>
        <v/>
      </c>
    </row>
    <row r="314" spans="1:18" ht="24.75" customHeight="1" x14ac:dyDescent="0.25">
      <c r="A314" s="26" t="str">
        <f>IF('📋 سجل الأصول'!C314="","",'📋 سجل الأصول'!A314)</f>
        <v/>
      </c>
      <c r="B314" s="26" t="str">
        <f>IF('📋 سجل الأصول'!C314="","",'📋 سجل الأصول'!B314)</f>
        <v/>
      </c>
      <c r="C314" s="38" t="str">
        <f>IF('📋 سجل الأصول'!C314="","",'📋 سجل الأصول'!C314)</f>
        <v/>
      </c>
      <c r="D314" s="26" t="str">
        <f>IF('📋 سجل الأصول'!C314="","",'📋 سجل الأصول'!E314)</f>
        <v/>
      </c>
      <c r="E314" s="39" t="str">
        <f>IF('📋 سجل الأصول'!C314="","",'📋 سجل الأصول'!G314)</f>
        <v/>
      </c>
      <c r="F314" s="33" t="str">
        <f>IF('📋 سجل الأصول'!C314="","",'📋 سجل الأصول'!H314)</f>
        <v/>
      </c>
      <c r="G314" s="33" t="str">
        <f>IF('📋 سجل الأصول'!C314="","",IFERROR(MAX(0,MIN(('📋 سجل الأصول'!H314-IF('📋 سجل الأصول'!I314="",0,'📋 سجل الأصول'!I314)),('📋 سجل الأصول'!H314-IF('📋 سجل الأصول'!I314="",0,'📋 سجل الأصول'!I314))*'📋 سجل الأصول'!J314/365*MAX(0,MIN(EOMONTH(DATE(2026,1,1),0),IF('📋 سجل الأصول'!M314="",DATE(9999,12,31),'📋 سجل الأصول'!M314))-'📋 سجل الأصول'!G314+1))-MIN(('📋 سجل الأصول'!H314-IF('📋 سجل الأصول'!I314="",0,'📋 سجل الأصول'!I314)),('📋 سجل الأصول'!H314-IF('📋 سجل الأصول'!I314="",0,'📋 سجل الأصول'!I314))*'📋 سجل الأصول'!J314/365*MAX(0,MIN(EOMONTH(DATE(2026,1,1),-1),IF('📋 سجل الأصول'!M314="",DATE(9999,12,31),'📋 سجل الأصول'!M314))-'📋 سجل الأصول'!G314+1))),0))</f>
        <v/>
      </c>
      <c r="H314" s="33" t="str">
        <f>IF('📋 سجل الأصول'!C314="","",IFERROR(MAX(0,MIN(('📋 سجل الأصول'!H314-IF('📋 سجل الأصول'!I314="",0,'📋 سجل الأصول'!I314)),('📋 سجل الأصول'!H314-IF('📋 سجل الأصول'!I314="",0,'📋 سجل الأصول'!I314))*'📋 سجل الأصول'!J314/365*MAX(0,MIN(EOMONTH(DATE(2026,2,1),0),IF('📋 سجل الأصول'!M314="",DATE(9999,12,31),'📋 سجل الأصول'!M314))-'📋 سجل الأصول'!G314+1))-MIN(('📋 سجل الأصول'!H314-IF('📋 سجل الأصول'!I314="",0,'📋 سجل الأصول'!I314)),('📋 سجل الأصول'!H314-IF('📋 سجل الأصول'!I314="",0,'📋 سجل الأصول'!I314))*'📋 سجل الأصول'!J314/365*MAX(0,MIN(EOMONTH(DATE(2026,2,1),-1),IF('📋 سجل الأصول'!M314="",DATE(9999,12,31),'📋 سجل الأصول'!M314))-'📋 سجل الأصول'!G314+1))),0))</f>
        <v/>
      </c>
      <c r="I314" s="33" t="str">
        <f>IF('📋 سجل الأصول'!C314="","",IFERROR(MAX(0,MIN(('📋 سجل الأصول'!H314-IF('📋 سجل الأصول'!I314="",0,'📋 سجل الأصول'!I314)),('📋 سجل الأصول'!H314-IF('📋 سجل الأصول'!I314="",0,'📋 سجل الأصول'!I314))*'📋 سجل الأصول'!J314/365*MAX(0,MIN(EOMONTH(DATE(2026,3,1),0),IF('📋 سجل الأصول'!M314="",DATE(9999,12,31),'📋 سجل الأصول'!M314))-'📋 سجل الأصول'!G314+1))-MIN(('📋 سجل الأصول'!H314-IF('📋 سجل الأصول'!I314="",0,'📋 سجل الأصول'!I314)),('📋 سجل الأصول'!H314-IF('📋 سجل الأصول'!I314="",0,'📋 سجل الأصول'!I314))*'📋 سجل الأصول'!J314/365*MAX(0,MIN(EOMONTH(DATE(2026,3,1),-1),IF('📋 سجل الأصول'!M314="",DATE(9999,12,31),'📋 سجل الأصول'!M314))-'📋 سجل الأصول'!G314+1))),0))</f>
        <v/>
      </c>
      <c r="J314" s="33" t="str">
        <f>IF('📋 سجل الأصول'!C314="","",IFERROR(MAX(0,MIN(('📋 سجل الأصول'!H314-IF('📋 سجل الأصول'!I314="",0,'📋 سجل الأصول'!I314)),('📋 سجل الأصول'!H314-IF('📋 سجل الأصول'!I314="",0,'📋 سجل الأصول'!I314))*'📋 سجل الأصول'!J314/365*MAX(0,MIN(EOMONTH(DATE(2026,4,1),0),IF('📋 سجل الأصول'!M314="",DATE(9999,12,31),'📋 سجل الأصول'!M314))-'📋 سجل الأصول'!G314+1))-MIN(('📋 سجل الأصول'!H314-IF('📋 سجل الأصول'!I314="",0,'📋 سجل الأصول'!I314)),('📋 سجل الأصول'!H314-IF('📋 سجل الأصول'!I314="",0,'📋 سجل الأصول'!I314))*'📋 سجل الأصول'!J314/365*MAX(0,MIN(EOMONTH(DATE(2026,4,1),-1),IF('📋 سجل الأصول'!M314="",DATE(9999,12,31),'📋 سجل الأصول'!M314))-'📋 سجل الأصول'!G314+1))),0))</f>
        <v/>
      </c>
      <c r="K314" s="33" t="str">
        <f>IF('📋 سجل الأصول'!C314="","",IFERROR(MAX(0,MIN(('📋 سجل الأصول'!H314-IF('📋 سجل الأصول'!I314="",0,'📋 سجل الأصول'!I314)),('📋 سجل الأصول'!H314-IF('📋 سجل الأصول'!I314="",0,'📋 سجل الأصول'!I314))*'📋 سجل الأصول'!J314/365*MAX(0,MIN(EOMONTH(DATE(2026,5,1),0),IF('📋 سجل الأصول'!M314="",DATE(9999,12,31),'📋 سجل الأصول'!M314))-'📋 سجل الأصول'!G314+1))-MIN(('📋 سجل الأصول'!H314-IF('📋 سجل الأصول'!I314="",0,'📋 سجل الأصول'!I314)),('📋 سجل الأصول'!H314-IF('📋 سجل الأصول'!I314="",0,'📋 سجل الأصول'!I314))*'📋 سجل الأصول'!J314/365*MAX(0,MIN(EOMONTH(DATE(2026,5,1),-1),IF('📋 سجل الأصول'!M314="",DATE(9999,12,31),'📋 سجل الأصول'!M314))-'📋 سجل الأصول'!G314+1))),0))</f>
        <v/>
      </c>
      <c r="L314" s="33" t="str">
        <f>IF('📋 سجل الأصول'!C314="","",IFERROR(MAX(0,MIN(('📋 سجل الأصول'!H314-IF('📋 سجل الأصول'!I314="",0,'📋 سجل الأصول'!I314)),('📋 سجل الأصول'!H314-IF('📋 سجل الأصول'!I314="",0,'📋 سجل الأصول'!I314))*'📋 سجل الأصول'!J314/365*MAX(0,MIN(EOMONTH(DATE(2026,6,1),0),IF('📋 سجل الأصول'!M314="",DATE(9999,12,31),'📋 سجل الأصول'!M314))-'📋 سجل الأصول'!G314+1))-MIN(('📋 سجل الأصول'!H314-IF('📋 سجل الأصول'!I314="",0,'📋 سجل الأصول'!I314)),('📋 سجل الأصول'!H314-IF('📋 سجل الأصول'!I314="",0,'📋 سجل الأصول'!I314))*'📋 سجل الأصول'!J314/365*MAX(0,MIN(EOMONTH(DATE(2026,6,1),-1),IF('📋 سجل الأصول'!M314="",DATE(9999,12,31),'📋 سجل الأصول'!M314))-'📋 سجل الأصول'!G314+1))),0))</f>
        <v/>
      </c>
      <c r="M314" s="33" t="str">
        <f>IF('📋 سجل الأصول'!C314="","",IFERROR(MAX(0,MIN(('📋 سجل الأصول'!H314-IF('📋 سجل الأصول'!I314="",0,'📋 سجل الأصول'!I314)),('📋 سجل الأصول'!H314-IF('📋 سجل الأصول'!I314="",0,'📋 سجل الأصول'!I314))*'📋 سجل الأصول'!J314/365*MAX(0,MIN(EOMONTH(DATE(2026,7,1),0),IF('📋 سجل الأصول'!M314="",DATE(9999,12,31),'📋 سجل الأصول'!M314))-'📋 سجل الأصول'!G314+1))-MIN(('📋 سجل الأصول'!H314-IF('📋 سجل الأصول'!I314="",0,'📋 سجل الأصول'!I314)),('📋 سجل الأصول'!H314-IF('📋 سجل الأصول'!I314="",0,'📋 سجل الأصول'!I314))*'📋 سجل الأصول'!J314/365*MAX(0,MIN(EOMONTH(DATE(2026,7,1),-1),IF('📋 سجل الأصول'!M314="",DATE(9999,12,31),'📋 سجل الأصول'!M314))-'📋 سجل الأصول'!G314+1))),0))</f>
        <v/>
      </c>
      <c r="N314" s="33" t="str">
        <f>IF('📋 سجل الأصول'!C314="","",IFERROR(MAX(0,MIN(('📋 سجل الأصول'!H314-IF('📋 سجل الأصول'!I314="",0,'📋 سجل الأصول'!I314)),('📋 سجل الأصول'!H314-IF('📋 سجل الأصول'!I314="",0,'📋 سجل الأصول'!I314))*'📋 سجل الأصول'!J314/365*MAX(0,MIN(EOMONTH(DATE(2026,8,1),0),IF('📋 سجل الأصول'!M314="",DATE(9999,12,31),'📋 سجل الأصول'!M314))-'📋 سجل الأصول'!G314+1))-MIN(('📋 سجل الأصول'!H314-IF('📋 سجل الأصول'!I314="",0,'📋 سجل الأصول'!I314)),('📋 سجل الأصول'!H314-IF('📋 سجل الأصول'!I314="",0,'📋 سجل الأصول'!I314))*'📋 سجل الأصول'!J314/365*MAX(0,MIN(EOMONTH(DATE(2026,8,1),-1),IF('📋 سجل الأصول'!M314="",DATE(9999,12,31),'📋 سجل الأصول'!M314))-'📋 سجل الأصول'!G314+1))),0))</f>
        <v/>
      </c>
      <c r="O314" s="33" t="str">
        <f>IF('📋 سجل الأصول'!C314="","",IFERROR(MAX(0,MIN(('📋 سجل الأصول'!H314-IF('📋 سجل الأصول'!I314="",0,'📋 سجل الأصول'!I314)),('📋 سجل الأصول'!H314-IF('📋 سجل الأصول'!I314="",0,'📋 سجل الأصول'!I314))*'📋 سجل الأصول'!J314/365*MAX(0,MIN(EOMONTH(DATE(2026,9,1),0),IF('📋 سجل الأصول'!M314="",DATE(9999,12,31),'📋 سجل الأصول'!M314))-'📋 سجل الأصول'!G314+1))-MIN(('📋 سجل الأصول'!H314-IF('📋 سجل الأصول'!I314="",0,'📋 سجل الأصول'!I314)),('📋 سجل الأصول'!H314-IF('📋 سجل الأصول'!I314="",0,'📋 سجل الأصول'!I314))*'📋 سجل الأصول'!J314/365*MAX(0,MIN(EOMONTH(DATE(2026,9,1),-1),IF('📋 سجل الأصول'!M314="",DATE(9999,12,31),'📋 سجل الأصول'!M314))-'📋 سجل الأصول'!G314+1))),0))</f>
        <v/>
      </c>
      <c r="P314" s="33" t="str">
        <f>IF('📋 سجل الأصول'!C314="","",IFERROR(MAX(0,MIN(('📋 سجل الأصول'!H314-IF('📋 سجل الأصول'!I314="",0,'📋 سجل الأصول'!I314)),('📋 سجل الأصول'!H314-IF('📋 سجل الأصول'!I314="",0,'📋 سجل الأصول'!I314))*'📋 سجل الأصول'!J314/365*MAX(0,MIN(EOMONTH(DATE(2026,10,1),0),IF('📋 سجل الأصول'!M314="",DATE(9999,12,31),'📋 سجل الأصول'!M314))-'📋 سجل الأصول'!G314+1))-MIN(('📋 سجل الأصول'!H314-IF('📋 سجل الأصول'!I314="",0,'📋 سجل الأصول'!I314)),('📋 سجل الأصول'!H314-IF('📋 سجل الأصول'!I314="",0,'📋 سجل الأصول'!I314))*'📋 سجل الأصول'!J314/365*MAX(0,MIN(EOMONTH(DATE(2026,10,1),-1),IF('📋 سجل الأصول'!M314="",DATE(9999,12,31),'📋 سجل الأصول'!M314))-'📋 سجل الأصول'!G314+1))),0))</f>
        <v/>
      </c>
      <c r="Q314" s="33" t="str">
        <f>IF('📋 سجل الأصول'!C314="","",IFERROR(MAX(0,MIN(('📋 سجل الأصول'!H314-IF('📋 سجل الأصول'!I314="",0,'📋 سجل الأصول'!I314)),('📋 سجل الأصول'!H314-IF('📋 سجل الأصول'!I314="",0,'📋 سجل الأصول'!I314))*'📋 سجل الأصول'!J314/365*MAX(0,MIN(EOMONTH(DATE(2026,11,1),0),IF('📋 سجل الأصول'!M314="",DATE(9999,12,31),'📋 سجل الأصول'!M314))-'📋 سجل الأصول'!G314+1))-MIN(('📋 سجل الأصول'!H314-IF('📋 سجل الأصول'!I314="",0,'📋 سجل الأصول'!I314)),('📋 سجل الأصول'!H314-IF('📋 سجل الأصول'!I314="",0,'📋 سجل الأصول'!I314))*'📋 سجل الأصول'!J314/365*MAX(0,MIN(EOMONTH(DATE(2026,11,1),-1),IF('📋 سجل الأصول'!M314="",DATE(9999,12,31),'📋 سجل الأصول'!M314))-'📋 سجل الأصول'!G314+1))),0))</f>
        <v/>
      </c>
      <c r="R314" s="33" t="str">
        <f>IF('📋 سجل الأصول'!C314="","",IFERROR(MAX(0,MIN(('📋 سجل الأصول'!H314-IF('📋 سجل الأصول'!I314="",0,'📋 سجل الأصول'!I314)),('📋 سجل الأصول'!H314-IF('📋 سجل الأصول'!I314="",0,'📋 سجل الأصول'!I314))*'📋 سجل الأصول'!J314/365*MAX(0,MIN(EOMONTH(DATE(2026,12,1),0),IF('📋 سجل الأصول'!M314="",DATE(9999,12,31),'📋 سجل الأصول'!M314))-'📋 سجل الأصول'!G314+1))-MIN(('📋 سجل الأصول'!H314-IF('📋 سجل الأصول'!I314="",0,'📋 سجل الأصول'!I314)),('📋 سجل الأصول'!H314-IF('📋 سجل الأصول'!I314="",0,'📋 سجل الأصول'!I314))*'📋 سجل الأصول'!J314/365*MAX(0,MIN(EOMONTH(DATE(2026,12,1),-1),IF('📋 سجل الأصول'!M314="",DATE(9999,12,31),'📋 سجل الأصول'!M314))-'📋 سجل الأصول'!G314+1))),0))</f>
        <v/>
      </c>
    </row>
    <row r="315" spans="1:18" ht="24.75" customHeight="1" x14ac:dyDescent="0.25">
      <c r="A315" s="18" t="str">
        <f>IF('📋 سجل الأصول'!C315="","",'📋 سجل الأصول'!A315)</f>
        <v/>
      </c>
      <c r="B315" s="18" t="str">
        <f>IF('📋 سجل الأصول'!C315="","",'📋 سجل الأصول'!B315)</f>
        <v/>
      </c>
      <c r="C315" s="36" t="str">
        <f>IF('📋 سجل الأصول'!C315="","",'📋 سجل الأصول'!C315)</f>
        <v/>
      </c>
      <c r="D315" s="18" t="str">
        <f>IF('📋 سجل الأصول'!C315="","",'📋 سجل الأصول'!E315)</f>
        <v/>
      </c>
      <c r="E315" s="37" t="str">
        <f>IF('📋 سجل الأصول'!C315="","",'📋 سجل الأصول'!G315)</f>
        <v/>
      </c>
      <c r="F315" s="25" t="str">
        <f>IF('📋 سجل الأصول'!C315="","",'📋 سجل الأصول'!H315)</f>
        <v/>
      </c>
      <c r="G315" s="25" t="str">
        <f>IF('📋 سجل الأصول'!C315="","",IFERROR(MAX(0,MIN(('📋 سجل الأصول'!H315-IF('📋 سجل الأصول'!I315="",0,'📋 سجل الأصول'!I315)),('📋 سجل الأصول'!H315-IF('📋 سجل الأصول'!I315="",0,'📋 سجل الأصول'!I315))*'📋 سجل الأصول'!J315/365*MAX(0,MIN(EOMONTH(DATE(2026,1,1),0),IF('📋 سجل الأصول'!M315="",DATE(9999,12,31),'📋 سجل الأصول'!M315))-'📋 سجل الأصول'!G315+1))-MIN(('📋 سجل الأصول'!H315-IF('📋 سجل الأصول'!I315="",0,'📋 سجل الأصول'!I315)),('📋 سجل الأصول'!H315-IF('📋 سجل الأصول'!I315="",0,'📋 سجل الأصول'!I315))*'📋 سجل الأصول'!J315/365*MAX(0,MIN(EOMONTH(DATE(2026,1,1),-1),IF('📋 سجل الأصول'!M315="",DATE(9999,12,31),'📋 سجل الأصول'!M315))-'📋 سجل الأصول'!G315+1))),0))</f>
        <v/>
      </c>
      <c r="H315" s="25" t="str">
        <f>IF('📋 سجل الأصول'!C315="","",IFERROR(MAX(0,MIN(('📋 سجل الأصول'!H315-IF('📋 سجل الأصول'!I315="",0,'📋 سجل الأصول'!I315)),('📋 سجل الأصول'!H315-IF('📋 سجل الأصول'!I315="",0,'📋 سجل الأصول'!I315))*'📋 سجل الأصول'!J315/365*MAX(0,MIN(EOMONTH(DATE(2026,2,1),0),IF('📋 سجل الأصول'!M315="",DATE(9999,12,31),'📋 سجل الأصول'!M315))-'📋 سجل الأصول'!G315+1))-MIN(('📋 سجل الأصول'!H315-IF('📋 سجل الأصول'!I315="",0,'📋 سجل الأصول'!I315)),('📋 سجل الأصول'!H315-IF('📋 سجل الأصول'!I315="",0,'📋 سجل الأصول'!I315))*'📋 سجل الأصول'!J315/365*MAX(0,MIN(EOMONTH(DATE(2026,2,1),-1),IF('📋 سجل الأصول'!M315="",DATE(9999,12,31),'📋 سجل الأصول'!M315))-'📋 سجل الأصول'!G315+1))),0))</f>
        <v/>
      </c>
      <c r="I315" s="25" t="str">
        <f>IF('📋 سجل الأصول'!C315="","",IFERROR(MAX(0,MIN(('📋 سجل الأصول'!H315-IF('📋 سجل الأصول'!I315="",0,'📋 سجل الأصول'!I315)),('📋 سجل الأصول'!H315-IF('📋 سجل الأصول'!I315="",0,'📋 سجل الأصول'!I315))*'📋 سجل الأصول'!J315/365*MAX(0,MIN(EOMONTH(DATE(2026,3,1),0),IF('📋 سجل الأصول'!M315="",DATE(9999,12,31),'📋 سجل الأصول'!M315))-'📋 سجل الأصول'!G315+1))-MIN(('📋 سجل الأصول'!H315-IF('📋 سجل الأصول'!I315="",0,'📋 سجل الأصول'!I315)),('📋 سجل الأصول'!H315-IF('📋 سجل الأصول'!I315="",0,'📋 سجل الأصول'!I315))*'📋 سجل الأصول'!J315/365*MAX(0,MIN(EOMONTH(DATE(2026,3,1),-1),IF('📋 سجل الأصول'!M315="",DATE(9999,12,31),'📋 سجل الأصول'!M315))-'📋 سجل الأصول'!G315+1))),0))</f>
        <v/>
      </c>
      <c r="J315" s="25" t="str">
        <f>IF('📋 سجل الأصول'!C315="","",IFERROR(MAX(0,MIN(('📋 سجل الأصول'!H315-IF('📋 سجل الأصول'!I315="",0,'📋 سجل الأصول'!I315)),('📋 سجل الأصول'!H315-IF('📋 سجل الأصول'!I315="",0,'📋 سجل الأصول'!I315))*'📋 سجل الأصول'!J315/365*MAX(0,MIN(EOMONTH(DATE(2026,4,1),0),IF('📋 سجل الأصول'!M315="",DATE(9999,12,31),'📋 سجل الأصول'!M315))-'📋 سجل الأصول'!G315+1))-MIN(('📋 سجل الأصول'!H315-IF('📋 سجل الأصول'!I315="",0,'📋 سجل الأصول'!I315)),('📋 سجل الأصول'!H315-IF('📋 سجل الأصول'!I315="",0,'📋 سجل الأصول'!I315))*'📋 سجل الأصول'!J315/365*MAX(0,MIN(EOMONTH(DATE(2026,4,1),-1),IF('📋 سجل الأصول'!M315="",DATE(9999,12,31),'📋 سجل الأصول'!M315))-'📋 سجل الأصول'!G315+1))),0))</f>
        <v/>
      </c>
      <c r="K315" s="25" t="str">
        <f>IF('📋 سجل الأصول'!C315="","",IFERROR(MAX(0,MIN(('📋 سجل الأصول'!H315-IF('📋 سجل الأصول'!I315="",0,'📋 سجل الأصول'!I315)),('📋 سجل الأصول'!H315-IF('📋 سجل الأصول'!I315="",0,'📋 سجل الأصول'!I315))*'📋 سجل الأصول'!J315/365*MAX(0,MIN(EOMONTH(DATE(2026,5,1),0),IF('📋 سجل الأصول'!M315="",DATE(9999,12,31),'📋 سجل الأصول'!M315))-'📋 سجل الأصول'!G315+1))-MIN(('📋 سجل الأصول'!H315-IF('📋 سجل الأصول'!I315="",0,'📋 سجل الأصول'!I315)),('📋 سجل الأصول'!H315-IF('📋 سجل الأصول'!I315="",0,'📋 سجل الأصول'!I315))*'📋 سجل الأصول'!J315/365*MAX(0,MIN(EOMONTH(DATE(2026,5,1),-1),IF('📋 سجل الأصول'!M315="",DATE(9999,12,31),'📋 سجل الأصول'!M315))-'📋 سجل الأصول'!G315+1))),0))</f>
        <v/>
      </c>
      <c r="L315" s="25" t="str">
        <f>IF('📋 سجل الأصول'!C315="","",IFERROR(MAX(0,MIN(('📋 سجل الأصول'!H315-IF('📋 سجل الأصول'!I315="",0,'📋 سجل الأصول'!I315)),('📋 سجل الأصول'!H315-IF('📋 سجل الأصول'!I315="",0,'📋 سجل الأصول'!I315))*'📋 سجل الأصول'!J315/365*MAX(0,MIN(EOMONTH(DATE(2026,6,1),0),IF('📋 سجل الأصول'!M315="",DATE(9999,12,31),'📋 سجل الأصول'!M315))-'📋 سجل الأصول'!G315+1))-MIN(('📋 سجل الأصول'!H315-IF('📋 سجل الأصول'!I315="",0,'📋 سجل الأصول'!I315)),('📋 سجل الأصول'!H315-IF('📋 سجل الأصول'!I315="",0,'📋 سجل الأصول'!I315))*'📋 سجل الأصول'!J315/365*MAX(0,MIN(EOMONTH(DATE(2026,6,1),-1),IF('📋 سجل الأصول'!M315="",DATE(9999,12,31),'📋 سجل الأصول'!M315))-'📋 سجل الأصول'!G315+1))),0))</f>
        <v/>
      </c>
      <c r="M315" s="25" t="str">
        <f>IF('📋 سجل الأصول'!C315="","",IFERROR(MAX(0,MIN(('📋 سجل الأصول'!H315-IF('📋 سجل الأصول'!I315="",0,'📋 سجل الأصول'!I315)),('📋 سجل الأصول'!H315-IF('📋 سجل الأصول'!I315="",0,'📋 سجل الأصول'!I315))*'📋 سجل الأصول'!J315/365*MAX(0,MIN(EOMONTH(DATE(2026,7,1),0),IF('📋 سجل الأصول'!M315="",DATE(9999,12,31),'📋 سجل الأصول'!M315))-'📋 سجل الأصول'!G315+1))-MIN(('📋 سجل الأصول'!H315-IF('📋 سجل الأصول'!I315="",0,'📋 سجل الأصول'!I315)),('📋 سجل الأصول'!H315-IF('📋 سجل الأصول'!I315="",0,'📋 سجل الأصول'!I315))*'📋 سجل الأصول'!J315/365*MAX(0,MIN(EOMONTH(DATE(2026,7,1),-1),IF('📋 سجل الأصول'!M315="",DATE(9999,12,31),'📋 سجل الأصول'!M315))-'📋 سجل الأصول'!G315+1))),0))</f>
        <v/>
      </c>
      <c r="N315" s="25" t="str">
        <f>IF('📋 سجل الأصول'!C315="","",IFERROR(MAX(0,MIN(('📋 سجل الأصول'!H315-IF('📋 سجل الأصول'!I315="",0,'📋 سجل الأصول'!I315)),('📋 سجل الأصول'!H315-IF('📋 سجل الأصول'!I315="",0,'📋 سجل الأصول'!I315))*'📋 سجل الأصول'!J315/365*MAX(0,MIN(EOMONTH(DATE(2026,8,1),0),IF('📋 سجل الأصول'!M315="",DATE(9999,12,31),'📋 سجل الأصول'!M315))-'📋 سجل الأصول'!G315+1))-MIN(('📋 سجل الأصول'!H315-IF('📋 سجل الأصول'!I315="",0,'📋 سجل الأصول'!I315)),('📋 سجل الأصول'!H315-IF('📋 سجل الأصول'!I315="",0,'📋 سجل الأصول'!I315))*'📋 سجل الأصول'!J315/365*MAX(0,MIN(EOMONTH(DATE(2026,8,1),-1),IF('📋 سجل الأصول'!M315="",DATE(9999,12,31),'📋 سجل الأصول'!M315))-'📋 سجل الأصول'!G315+1))),0))</f>
        <v/>
      </c>
      <c r="O315" s="25" t="str">
        <f>IF('📋 سجل الأصول'!C315="","",IFERROR(MAX(0,MIN(('📋 سجل الأصول'!H315-IF('📋 سجل الأصول'!I315="",0,'📋 سجل الأصول'!I315)),('📋 سجل الأصول'!H315-IF('📋 سجل الأصول'!I315="",0,'📋 سجل الأصول'!I315))*'📋 سجل الأصول'!J315/365*MAX(0,MIN(EOMONTH(DATE(2026,9,1),0),IF('📋 سجل الأصول'!M315="",DATE(9999,12,31),'📋 سجل الأصول'!M315))-'📋 سجل الأصول'!G315+1))-MIN(('📋 سجل الأصول'!H315-IF('📋 سجل الأصول'!I315="",0,'📋 سجل الأصول'!I315)),('📋 سجل الأصول'!H315-IF('📋 سجل الأصول'!I315="",0,'📋 سجل الأصول'!I315))*'📋 سجل الأصول'!J315/365*MAX(0,MIN(EOMONTH(DATE(2026,9,1),-1),IF('📋 سجل الأصول'!M315="",DATE(9999,12,31),'📋 سجل الأصول'!M315))-'📋 سجل الأصول'!G315+1))),0))</f>
        <v/>
      </c>
      <c r="P315" s="25" t="str">
        <f>IF('📋 سجل الأصول'!C315="","",IFERROR(MAX(0,MIN(('📋 سجل الأصول'!H315-IF('📋 سجل الأصول'!I315="",0,'📋 سجل الأصول'!I315)),('📋 سجل الأصول'!H315-IF('📋 سجل الأصول'!I315="",0,'📋 سجل الأصول'!I315))*'📋 سجل الأصول'!J315/365*MAX(0,MIN(EOMONTH(DATE(2026,10,1),0),IF('📋 سجل الأصول'!M315="",DATE(9999,12,31),'📋 سجل الأصول'!M315))-'📋 سجل الأصول'!G315+1))-MIN(('📋 سجل الأصول'!H315-IF('📋 سجل الأصول'!I315="",0,'📋 سجل الأصول'!I315)),('📋 سجل الأصول'!H315-IF('📋 سجل الأصول'!I315="",0,'📋 سجل الأصول'!I315))*'📋 سجل الأصول'!J315/365*MAX(0,MIN(EOMONTH(DATE(2026,10,1),-1),IF('📋 سجل الأصول'!M315="",DATE(9999,12,31),'📋 سجل الأصول'!M315))-'📋 سجل الأصول'!G315+1))),0))</f>
        <v/>
      </c>
      <c r="Q315" s="25" t="str">
        <f>IF('📋 سجل الأصول'!C315="","",IFERROR(MAX(0,MIN(('📋 سجل الأصول'!H315-IF('📋 سجل الأصول'!I315="",0,'📋 سجل الأصول'!I315)),('📋 سجل الأصول'!H315-IF('📋 سجل الأصول'!I315="",0,'📋 سجل الأصول'!I315))*'📋 سجل الأصول'!J315/365*MAX(0,MIN(EOMONTH(DATE(2026,11,1),0),IF('📋 سجل الأصول'!M315="",DATE(9999,12,31),'📋 سجل الأصول'!M315))-'📋 سجل الأصول'!G315+1))-MIN(('📋 سجل الأصول'!H315-IF('📋 سجل الأصول'!I315="",0,'📋 سجل الأصول'!I315)),('📋 سجل الأصول'!H315-IF('📋 سجل الأصول'!I315="",0,'📋 سجل الأصول'!I315))*'📋 سجل الأصول'!J315/365*MAX(0,MIN(EOMONTH(DATE(2026,11,1),-1),IF('📋 سجل الأصول'!M315="",DATE(9999,12,31),'📋 سجل الأصول'!M315))-'📋 سجل الأصول'!G315+1))),0))</f>
        <v/>
      </c>
      <c r="R315" s="25" t="str">
        <f>IF('📋 سجل الأصول'!C315="","",IFERROR(MAX(0,MIN(('📋 سجل الأصول'!H315-IF('📋 سجل الأصول'!I315="",0,'📋 سجل الأصول'!I315)),('📋 سجل الأصول'!H315-IF('📋 سجل الأصول'!I315="",0,'📋 سجل الأصول'!I315))*'📋 سجل الأصول'!J315/365*MAX(0,MIN(EOMONTH(DATE(2026,12,1),0),IF('📋 سجل الأصول'!M315="",DATE(9999,12,31),'📋 سجل الأصول'!M315))-'📋 سجل الأصول'!G315+1))-MIN(('📋 سجل الأصول'!H315-IF('📋 سجل الأصول'!I315="",0,'📋 سجل الأصول'!I315)),('📋 سجل الأصول'!H315-IF('📋 سجل الأصول'!I315="",0,'📋 سجل الأصول'!I315))*'📋 سجل الأصول'!J315/365*MAX(0,MIN(EOMONTH(DATE(2026,12,1),-1),IF('📋 سجل الأصول'!M315="",DATE(9999,12,31),'📋 سجل الأصول'!M315))-'📋 سجل الأصول'!G315+1))),0))</f>
        <v/>
      </c>
    </row>
    <row r="316" spans="1:18" ht="24.75" customHeight="1" x14ac:dyDescent="0.25">
      <c r="A316" s="26" t="str">
        <f>IF('📋 سجل الأصول'!C316="","",'📋 سجل الأصول'!A316)</f>
        <v/>
      </c>
      <c r="B316" s="26" t="str">
        <f>IF('📋 سجل الأصول'!C316="","",'📋 سجل الأصول'!B316)</f>
        <v/>
      </c>
      <c r="C316" s="38" t="str">
        <f>IF('📋 سجل الأصول'!C316="","",'📋 سجل الأصول'!C316)</f>
        <v/>
      </c>
      <c r="D316" s="26" t="str">
        <f>IF('📋 سجل الأصول'!C316="","",'📋 سجل الأصول'!E316)</f>
        <v/>
      </c>
      <c r="E316" s="39" t="str">
        <f>IF('📋 سجل الأصول'!C316="","",'📋 سجل الأصول'!G316)</f>
        <v/>
      </c>
      <c r="F316" s="33" t="str">
        <f>IF('📋 سجل الأصول'!C316="","",'📋 سجل الأصول'!H316)</f>
        <v/>
      </c>
      <c r="G316" s="33" t="str">
        <f>IF('📋 سجل الأصول'!C316="","",IFERROR(MAX(0,MIN(('📋 سجل الأصول'!H316-IF('📋 سجل الأصول'!I316="",0,'📋 سجل الأصول'!I316)),('📋 سجل الأصول'!H316-IF('📋 سجل الأصول'!I316="",0,'📋 سجل الأصول'!I316))*'📋 سجل الأصول'!J316/365*MAX(0,MIN(EOMONTH(DATE(2026,1,1),0),IF('📋 سجل الأصول'!M316="",DATE(9999,12,31),'📋 سجل الأصول'!M316))-'📋 سجل الأصول'!G316+1))-MIN(('📋 سجل الأصول'!H316-IF('📋 سجل الأصول'!I316="",0,'📋 سجل الأصول'!I316)),('📋 سجل الأصول'!H316-IF('📋 سجل الأصول'!I316="",0,'📋 سجل الأصول'!I316))*'📋 سجل الأصول'!J316/365*MAX(0,MIN(EOMONTH(DATE(2026,1,1),-1),IF('📋 سجل الأصول'!M316="",DATE(9999,12,31),'📋 سجل الأصول'!M316))-'📋 سجل الأصول'!G316+1))),0))</f>
        <v/>
      </c>
      <c r="H316" s="33" t="str">
        <f>IF('📋 سجل الأصول'!C316="","",IFERROR(MAX(0,MIN(('📋 سجل الأصول'!H316-IF('📋 سجل الأصول'!I316="",0,'📋 سجل الأصول'!I316)),('📋 سجل الأصول'!H316-IF('📋 سجل الأصول'!I316="",0,'📋 سجل الأصول'!I316))*'📋 سجل الأصول'!J316/365*MAX(0,MIN(EOMONTH(DATE(2026,2,1),0),IF('📋 سجل الأصول'!M316="",DATE(9999,12,31),'📋 سجل الأصول'!M316))-'📋 سجل الأصول'!G316+1))-MIN(('📋 سجل الأصول'!H316-IF('📋 سجل الأصول'!I316="",0,'📋 سجل الأصول'!I316)),('📋 سجل الأصول'!H316-IF('📋 سجل الأصول'!I316="",0,'📋 سجل الأصول'!I316))*'📋 سجل الأصول'!J316/365*MAX(0,MIN(EOMONTH(DATE(2026,2,1),-1),IF('📋 سجل الأصول'!M316="",DATE(9999,12,31),'📋 سجل الأصول'!M316))-'📋 سجل الأصول'!G316+1))),0))</f>
        <v/>
      </c>
      <c r="I316" s="33" t="str">
        <f>IF('📋 سجل الأصول'!C316="","",IFERROR(MAX(0,MIN(('📋 سجل الأصول'!H316-IF('📋 سجل الأصول'!I316="",0,'📋 سجل الأصول'!I316)),('📋 سجل الأصول'!H316-IF('📋 سجل الأصول'!I316="",0,'📋 سجل الأصول'!I316))*'📋 سجل الأصول'!J316/365*MAX(0,MIN(EOMONTH(DATE(2026,3,1),0),IF('📋 سجل الأصول'!M316="",DATE(9999,12,31),'📋 سجل الأصول'!M316))-'📋 سجل الأصول'!G316+1))-MIN(('📋 سجل الأصول'!H316-IF('📋 سجل الأصول'!I316="",0,'📋 سجل الأصول'!I316)),('📋 سجل الأصول'!H316-IF('📋 سجل الأصول'!I316="",0,'📋 سجل الأصول'!I316))*'📋 سجل الأصول'!J316/365*MAX(0,MIN(EOMONTH(DATE(2026,3,1),-1),IF('📋 سجل الأصول'!M316="",DATE(9999,12,31),'📋 سجل الأصول'!M316))-'📋 سجل الأصول'!G316+1))),0))</f>
        <v/>
      </c>
      <c r="J316" s="33" t="str">
        <f>IF('📋 سجل الأصول'!C316="","",IFERROR(MAX(0,MIN(('📋 سجل الأصول'!H316-IF('📋 سجل الأصول'!I316="",0,'📋 سجل الأصول'!I316)),('📋 سجل الأصول'!H316-IF('📋 سجل الأصول'!I316="",0,'📋 سجل الأصول'!I316))*'📋 سجل الأصول'!J316/365*MAX(0,MIN(EOMONTH(DATE(2026,4,1),0),IF('📋 سجل الأصول'!M316="",DATE(9999,12,31),'📋 سجل الأصول'!M316))-'📋 سجل الأصول'!G316+1))-MIN(('📋 سجل الأصول'!H316-IF('📋 سجل الأصول'!I316="",0,'📋 سجل الأصول'!I316)),('📋 سجل الأصول'!H316-IF('📋 سجل الأصول'!I316="",0,'📋 سجل الأصول'!I316))*'📋 سجل الأصول'!J316/365*MAX(0,MIN(EOMONTH(DATE(2026,4,1),-1),IF('📋 سجل الأصول'!M316="",DATE(9999,12,31),'📋 سجل الأصول'!M316))-'📋 سجل الأصول'!G316+1))),0))</f>
        <v/>
      </c>
      <c r="K316" s="33" t="str">
        <f>IF('📋 سجل الأصول'!C316="","",IFERROR(MAX(0,MIN(('📋 سجل الأصول'!H316-IF('📋 سجل الأصول'!I316="",0,'📋 سجل الأصول'!I316)),('📋 سجل الأصول'!H316-IF('📋 سجل الأصول'!I316="",0,'📋 سجل الأصول'!I316))*'📋 سجل الأصول'!J316/365*MAX(0,MIN(EOMONTH(DATE(2026,5,1),0),IF('📋 سجل الأصول'!M316="",DATE(9999,12,31),'📋 سجل الأصول'!M316))-'📋 سجل الأصول'!G316+1))-MIN(('📋 سجل الأصول'!H316-IF('📋 سجل الأصول'!I316="",0,'📋 سجل الأصول'!I316)),('📋 سجل الأصول'!H316-IF('📋 سجل الأصول'!I316="",0,'📋 سجل الأصول'!I316))*'📋 سجل الأصول'!J316/365*MAX(0,MIN(EOMONTH(DATE(2026,5,1),-1),IF('📋 سجل الأصول'!M316="",DATE(9999,12,31),'📋 سجل الأصول'!M316))-'📋 سجل الأصول'!G316+1))),0))</f>
        <v/>
      </c>
      <c r="L316" s="33" t="str">
        <f>IF('📋 سجل الأصول'!C316="","",IFERROR(MAX(0,MIN(('📋 سجل الأصول'!H316-IF('📋 سجل الأصول'!I316="",0,'📋 سجل الأصول'!I316)),('📋 سجل الأصول'!H316-IF('📋 سجل الأصول'!I316="",0,'📋 سجل الأصول'!I316))*'📋 سجل الأصول'!J316/365*MAX(0,MIN(EOMONTH(DATE(2026,6,1),0),IF('📋 سجل الأصول'!M316="",DATE(9999,12,31),'📋 سجل الأصول'!M316))-'📋 سجل الأصول'!G316+1))-MIN(('📋 سجل الأصول'!H316-IF('📋 سجل الأصول'!I316="",0,'📋 سجل الأصول'!I316)),('📋 سجل الأصول'!H316-IF('📋 سجل الأصول'!I316="",0,'📋 سجل الأصول'!I316))*'📋 سجل الأصول'!J316/365*MAX(0,MIN(EOMONTH(DATE(2026,6,1),-1),IF('📋 سجل الأصول'!M316="",DATE(9999,12,31),'📋 سجل الأصول'!M316))-'📋 سجل الأصول'!G316+1))),0))</f>
        <v/>
      </c>
      <c r="M316" s="33" t="str">
        <f>IF('📋 سجل الأصول'!C316="","",IFERROR(MAX(0,MIN(('📋 سجل الأصول'!H316-IF('📋 سجل الأصول'!I316="",0,'📋 سجل الأصول'!I316)),('📋 سجل الأصول'!H316-IF('📋 سجل الأصول'!I316="",0,'📋 سجل الأصول'!I316))*'📋 سجل الأصول'!J316/365*MAX(0,MIN(EOMONTH(DATE(2026,7,1),0),IF('📋 سجل الأصول'!M316="",DATE(9999,12,31),'📋 سجل الأصول'!M316))-'📋 سجل الأصول'!G316+1))-MIN(('📋 سجل الأصول'!H316-IF('📋 سجل الأصول'!I316="",0,'📋 سجل الأصول'!I316)),('📋 سجل الأصول'!H316-IF('📋 سجل الأصول'!I316="",0,'📋 سجل الأصول'!I316))*'📋 سجل الأصول'!J316/365*MAX(0,MIN(EOMONTH(DATE(2026,7,1),-1),IF('📋 سجل الأصول'!M316="",DATE(9999,12,31),'📋 سجل الأصول'!M316))-'📋 سجل الأصول'!G316+1))),0))</f>
        <v/>
      </c>
      <c r="N316" s="33" t="str">
        <f>IF('📋 سجل الأصول'!C316="","",IFERROR(MAX(0,MIN(('📋 سجل الأصول'!H316-IF('📋 سجل الأصول'!I316="",0,'📋 سجل الأصول'!I316)),('📋 سجل الأصول'!H316-IF('📋 سجل الأصول'!I316="",0,'📋 سجل الأصول'!I316))*'📋 سجل الأصول'!J316/365*MAX(0,MIN(EOMONTH(DATE(2026,8,1),0),IF('📋 سجل الأصول'!M316="",DATE(9999,12,31),'📋 سجل الأصول'!M316))-'📋 سجل الأصول'!G316+1))-MIN(('📋 سجل الأصول'!H316-IF('📋 سجل الأصول'!I316="",0,'📋 سجل الأصول'!I316)),('📋 سجل الأصول'!H316-IF('📋 سجل الأصول'!I316="",0,'📋 سجل الأصول'!I316))*'📋 سجل الأصول'!J316/365*MAX(0,MIN(EOMONTH(DATE(2026,8,1),-1),IF('📋 سجل الأصول'!M316="",DATE(9999,12,31),'📋 سجل الأصول'!M316))-'📋 سجل الأصول'!G316+1))),0))</f>
        <v/>
      </c>
      <c r="O316" s="33" t="str">
        <f>IF('📋 سجل الأصول'!C316="","",IFERROR(MAX(0,MIN(('📋 سجل الأصول'!H316-IF('📋 سجل الأصول'!I316="",0,'📋 سجل الأصول'!I316)),('📋 سجل الأصول'!H316-IF('📋 سجل الأصول'!I316="",0,'📋 سجل الأصول'!I316))*'📋 سجل الأصول'!J316/365*MAX(0,MIN(EOMONTH(DATE(2026,9,1),0),IF('📋 سجل الأصول'!M316="",DATE(9999,12,31),'📋 سجل الأصول'!M316))-'📋 سجل الأصول'!G316+1))-MIN(('📋 سجل الأصول'!H316-IF('📋 سجل الأصول'!I316="",0,'📋 سجل الأصول'!I316)),('📋 سجل الأصول'!H316-IF('📋 سجل الأصول'!I316="",0,'📋 سجل الأصول'!I316))*'📋 سجل الأصول'!J316/365*MAX(0,MIN(EOMONTH(DATE(2026,9,1),-1),IF('📋 سجل الأصول'!M316="",DATE(9999,12,31),'📋 سجل الأصول'!M316))-'📋 سجل الأصول'!G316+1))),0))</f>
        <v/>
      </c>
      <c r="P316" s="33" t="str">
        <f>IF('📋 سجل الأصول'!C316="","",IFERROR(MAX(0,MIN(('📋 سجل الأصول'!H316-IF('📋 سجل الأصول'!I316="",0,'📋 سجل الأصول'!I316)),('📋 سجل الأصول'!H316-IF('📋 سجل الأصول'!I316="",0,'📋 سجل الأصول'!I316))*'📋 سجل الأصول'!J316/365*MAX(0,MIN(EOMONTH(DATE(2026,10,1),0),IF('📋 سجل الأصول'!M316="",DATE(9999,12,31),'📋 سجل الأصول'!M316))-'📋 سجل الأصول'!G316+1))-MIN(('📋 سجل الأصول'!H316-IF('📋 سجل الأصول'!I316="",0,'📋 سجل الأصول'!I316)),('📋 سجل الأصول'!H316-IF('📋 سجل الأصول'!I316="",0,'📋 سجل الأصول'!I316))*'📋 سجل الأصول'!J316/365*MAX(0,MIN(EOMONTH(DATE(2026,10,1),-1),IF('📋 سجل الأصول'!M316="",DATE(9999,12,31),'📋 سجل الأصول'!M316))-'📋 سجل الأصول'!G316+1))),0))</f>
        <v/>
      </c>
      <c r="Q316" s="33" t="str">
        <f>IF('📋 سجل الأصول'!C316="","",IFERROR(MAX(0,MIN(('📋 سجل الأصول'!H316-IF('📋 سجل الأصول'!I316="",0,'📋 سجل الأصول'!I316)),('📋 سجل الأصول'!H316-IF('📋 سجل الأصول'!I316="",0,'📋 سجل الأصول'!I316))*'📋 سجل الأصول'!J316/365*MAX(0,MIN(EOMONTH(DATE(2026,11,1),0),IF('📋 سجل الأصول'!M316="",DATE(9999,12,31),'📋 سجل الأصول'!M316))-'📋 سجل الأصول'!G316+1))-MIN(('📋 سجل الأصول'!H316-IF('📋 سجل الأصول'!I316="",0,'📋 سجل الأصول'!I316)),('📋 سجل الأصول'!H316-IF('📋 سجل الأصول'!I316="",0,'📋 سجل الأصول'!I316))*'📋 سجل الأصول'!J316/365*MAX(0,MIN(EOMONTH(DATE(2026,11,1),-1),IF('📋 سجل الأصول'!M316="",DATE(9999,12,31),'📋 سجل الأصول'!M316))-'📋 سجل الأصول'!G316+1))),0))</f>
        <v/>
      </c>
      <c r="R316" s="33" t="str">
        <f>IF('📋 سجل الأصول'!C316="","",IFERROR(MAX(0,MIN(('📋 سجل الأصول'!H316-IF('📋 سجل الأصول'!I316="",0,'📋 سجل الأصول'!I316)),('📋 سجل الأصول'!H316-IF('📋 سجل الأصول'!I316="",0,'📋 سجل الأصول'!I316))*'📋 سجل الأصول'!J316/365*MAX(0,MIN(EOMONTH(DATE(2026,12,1),0),IF('📋 سجل الأصول'!M316="",DATE(9999,12,31),'📋 سجل الأصول'!M316))-'📋 سجل الأصول'!G316+1))-MIN(('📋 سجل الأصول'!H316-IF('📋 سجل الأصول'!I316="",0,'📋 سجل الأصول'!I316)),('📋 سجل الأصول'!H316-IF('📋 سجل الأصول'!I316="",0,'📋 سجل الأصول'!I316))*'📋 سجل الأصول'!J316/365*MAX(0,MIN(EOMONTH(DATE(2026,12,1),-1),IF('📋 سجل الأصول'!M316="",DATE(9999,12,31),'📋 سجل الأصول'!M316))-'📋 سجل الأصول'!G316+1))),0))</f>
        <v/>
      </c>
    </row>
    <row r="317" spans="1:18" ht="24.75" customHeight="1" x14ac:dyDescent="0.25">
      <c r="A317" s="18" t="str">
        <f>IF('📋 سجل الأصول'!C317="","",'📋 سجل الأصول'!A317)</f>
        <v/>
      </c>
      <c r="B317" s="18" t="str">
        <f>IF('📋 سجل الأصول'!C317="","",'📋 سجل الأصول'!B317)</f>
        <v/>
      </c>
      <c r="C317" s="36" t="str">
        <f>IF('📋 سجل الأصول'!C317="","",'📋 سجل الأصول'!C317)</f>
        <v/>
      </c>
      <c r="D317" s="18" t="str">
        <f>IF('📋 سجل الأصول'!C317="","",'📋 سجل الأصول'!E317)</f>
        <v/>
      </c>
      <c r="E317" s="37" t="str">
        <f>IF('📋 سجل الأصول'!C317="","",'📋 سجل الأصول'!G317)</f>
        <v/>
      </c>
      <c r="F317" s="25" t="str">
        <f>IF('📋 سجل الأصول'!C317="","",'📋 سجل الأصول'!H317)</f>
        <v/>
      </c>
      <c r="G317" s="25" t="str">
        <f>IF('📋 سجل الأصول'!C317="","",IFERROR(MAX(0,MIN(('📋 سجل الأصول'!H317-IF('📋 سجل الأصول'!I317="",0,'📋 سجل الأصول'!I317)),('📋 سجل الأصول'!H317-IF('📋 سجل الأصول'!I317="",0,'📋 سجل الأصول'!I317))*'📋 سجل الأصول'!J317/365*MAX(0,MIN(EOMONTH(DATE(2026,1,1),0),IF('📋 سجل الأصول'!M317="",DATE(9999,12,31),'📋 سجل الأصول'!M317))-'📋 سجل الأصول'!G317+1))-MIN(('📋 سجل الأصول'!H317-IF('📋 سجل الأصول'!I317="",0,'📋 سجل الأصول'!I317)),('📋 سجل الأصول'!H317-IF('📋 سجل الأصول'!I317="",0,'📋 سجل الأصول'!I317))*'📋 سجل الأصول'!J317/365*MAX(0,MIN(EOMONTH(DATE(2026,1,1),-1),IF('📋 سجل الأصول'!M317="",DATE(9999,12,31),'📋 سجل الأصول'!M317))-'📋 سجل الأصول'!G317+1))),0))</f>
        <v/>
      </c>
      <c r="H317" s="25" t="str">
        <f>IF('📋 سجل الأصول'!C317="","",IFERROR(MAX(0,MIN(('📋 سجل الأصول'!H317-IF('📋 سجل الأصول'!I317="",0,'📋 سجل الأصول'!I317)),('📋 سجل الأصول'!H317-IF('📋 سجل الأصول'!I317="",0,'📋 سجل الأصول'!I317))*'📋 سجل الأصول'!J317/365*MAX(0,MIN(EOMONTH(DATE(2026,2,1),0),IF('📋 سجل الأصول'!M317="",DATE(9999,12,31),'📋 سجل الأصول'!M317))-'📋 سجل الأصول'!G317+1))-MIN(('📋 سجل الأصول'!H317-IF('📋 سجل الأصول'!I317="",0,'📋 سجل الأصول'!I317)),('📋 سجل الأصول'!H317-IF('📋 سجل الأصول'!I317="",0,'📋 سجل الأصول'!I317))*'📋 سجل الأصول'!J317/365*MAX(0,MIN(EOMONTH(DATE(2026,2,1),-1),IF('📋 سجل الأصول'!M317="",DATE(9999,12,31),'📋 سجل الأصول'!M317))-'📋 سجل الأصول'!G317+1))),0))</f>
        <v/>
      </c>
      <c r="I317" s="25" t="str">
        <f>IF('📋 سجل الأصول'!C317="","",IFERROR(MAX(0,MIN(('📋 سجل الأصول'!H317-IF('📋 سجل الأصول'!I317="",0,'📋 سجل الأصول'!I317)),('📋 سجل الأصول'!H317-IF('📋 سجل الأصول'!I317="",0,'📋 سجل الأصول'!I317))*'📋 سجل الأصول'!J317/365*MAX(0,MIN(EOMONTH(DATE(2026,3,1),0),IF('📋 سجل الأصول'!M317="",DATE(9999,12,31),'📋 سجل الأصول'!M317))-'📋 سجل الأصول'!G317+1))-MIN(('📋 سجل الأصول'!H317-IF('📋 سجل الأصول'!I317="",0,'📋 سجل الأصول'!I317)),('📋 سجل الأصول'!H317-IF('📋 سجل الأصول'!I317="",0,'📋 سجل الأصول'!I317))*'📋 سجل الأصول'!J317/365*MAX(0,MIN(EOMONTH(DATE(2026,3,1),-1),IF('📋 سجل الأصول'!M317="",DATE(9999,12,31),'📋 سجل الأصول'!M317))-'📋 سجل الأصول'!G317+1))),0))</f>
        <v/>
      </c>
      <c r="J317" s="25" t="str">
        <f>IF('📋 سجل الأصول'!C317="","",IFERROR(MAX(0,MIN(('📋 سجل الأصول'!H317-IF('📋 سجل الأصول'!I317="",0,'📋 سجل الأصول'!I317)),('📋 سجل الأصول'!H317-IF('📋 سجل الأصول'!I317="",0,'📋 سجل الأصول'!I317))*'📋 سجل الأصول'!J317/365*MAX(0,MIN(EOMONTH(DATE(2026,4,1),0),IF('📋 سجل الأصول'!M317="",DATE(9999,12,31),'📋 سجل الأصول'!M317))-'📋 سجل الأصول'!G317+1))-MIN(('📋 سجل الأصول'!H317-IF('📋 سجل الأصول'!I317="",0,'📋 سجل الأصول'!I317)),('📋 سجل الأصول'!H317-IF('📋 سجل الأصول'!I317="",0,'📋 سجل الأصول'!I317))*'📋 سجل الأصول'!J317/365*MAX(0,MIN(EOMONTH(DATE(2026,4,1),-1),IF('📋 سجل الأصول'!M317="",DATE(9999,12,31),'📋 سجل الأصول'!M317))-'📋 سجل الأصول'!G317+1))),0))</f>
        <v/>
      </c>
      <c r="K317" s="25" t="str">
        <f>IF('📋 سجل الأصول'!C317="","",IFERROR(MAX(0,MIN(('📋 سجل الأصول'!H317-IF('📋 سجل الأصول'!I317="",0,'📋 سجل الأصول'!I317)),('📋 سجل الأصول'!H317-IF('📋 سجل الأصول'!I317="",0,'📋 سجل الأصول'!I317))*'📋 سجل الأصول'!J317/365*MAX(0,MIN(EOMONTH(DATE(2026,5,1),0),IF('📋 سجل الأصول'!M317="",DATE(9999,12,31),'📋 سجل الأصول'!M317))-'📋 سجل الأصول'!G317+1))-MIN(('📋 سجل الأصول'!H317-IF('📋 سجل الأصول'!I317="",0,'📋 سجل الأصول'!I317)),('📋 سجل الأصول'!H317-IF('📋 سجل الأصول'!I317="",0,'📋 سجل الأصول'!I317))*'📋 سجل الأصول'!J317/365*MAX(0,MIN(EOMONTH(DATE(2026,5,1),-1),IF('📋 سجل الأصول'!M317="",DATE(9999,12,31),'📋 سجل الأصول'!M317))-'📋 سجل الأصول'!G317+1))),0))</f>
        <v/>
      </c>
      <c r="L317" s="25" t="str">
        <f>IF('📋 سجل الأصول'!C317="","",IFERROR(MAX(0,MIN(('📋 سجل الأصول'!H317-IF('📋 سجل الأصول'!I317="",0,'📋 سجل الأصول'!I317)),('📋 سجل الأصول'!H317-IF('📋 سجل الأصول'!I317="",0,'📋 سجل الأصول'!I317))*'📋 سجل الأصول'!J317/365*MAX(0,MIN(EOMONTH(DATE(2026,6,1),0),IF('📋 سجل الأصول'!M317="",DATE(9999,12,31),'📋 سجل الأصول'!M317))-'📋 سجل الأصول'!G317+1))-MIN(('📋 سجل الأصول'!H317-IF('📋 سجل الأصول'!I317="",0,'📋 سجل الأصول'!I317)),('📋 سجل الأصول'!H317-IF('📋 سجل الأصول'!I317="",0,'📋 سجل الأصول'!I317))*'📋 سجل الأصول'!J317/365*MAX(0,MIN(EOMONTH(DATE(2026,6,1),-1),IF('📋 سجل الأصول'!M317="",DATE(9999,12,31),'📋 سجل الأصول'!M317))-'📋 سجل الأصول'!G317+1))),0))</f>
        <v/>
      </c>
      <c r="M317" s="25" t="str">
        <f>IF('📋 سجل الأصول'!C317="","",IFERROR(MAX(0,MIN(('📋 سجل الأصول'!H317-IF('📋 سجل الأصول'!I317="",0,'📋 سجل الأصول'!I317)),('📋 سجل الأصول'!H317-IF('📋 سجل الأصول'!I317="",0,'📋 سجل الأصول'!I317))*'📋 سجل الأصول'!J317/365*MAX(0,MIN(EOMONTH(DATE(2026,7,1),0),IF('📋 سجل الأصول'!M317="",DATE(9999,12,31),'📋 سجل الأصول'!M317))-'📋 سجل الأصول'!G317+1))-MIN(('📋 سجل الأصول'!H317-IF('📋 سجل الأصول'!I317="",0,'📋 سجل الأصول'!I317)),('📋 سجل الأصول'!H317-IF('📋 سجل الأصول'!I317="",0,'📋 سجل الأصول'!I317))*'📋 سجل الأصول'!J317/365*MAX(0,MIN(EOMONTH(DATE(2026,7,1),-1),IF('📋 سجل الأصول'!M317="",DATE(9999,12,31),'📋 سجل الأصول'!M317))-'📋 سجل الأصول'!G317+1))),0))</f>
        <v/>
      </c>
      <c r="N317" s="25" t="str">
        <f>IF('📋 سجل الأصول'!C317="","",IFERROR(MAX(0,MIN(('📋 سجل الأصول'!H317-IF('📋 سجل الأصول'!I317="",0,'📋 سجل الأصول'!I317)),('📋 سجل الأصول'!H317-IF('📋 سجل الأصول'!I317="",0,'📋 سجل الأصول'!I317))*'📋 سجل الأصول'!J317/365*MAX(0,MIN(EOMONTH(DATE(2026,8,1),0),IF('📋 سجل الأصول'!M317="",DATE(9999,12,31),'📋 سجل الأصول'!M317))-'📋 سجل الأصول'!G317+1))-MIN(('📋 سجل الأصول'!H317-IF('📋 سجل الأصول'!I317="",0,'📋 سجل الأصول'!I317)),('📋 سجل الأصول'!H317-IF('📋 سجل الأصول'!I317="",0,'📋 سجل الأصول'!I317))*'📋 سجل الأصول'!J317/365*MAX(0,MIN(EOMONTH(DATE(2026,8,1),-1),IF('📋 سجل الأصول'!M317="",DATE(9999,12,31),'📋 سجل الأصول'!M317))-'📋 سجل الأصول'!G317+1))),0))</f>
        <v/>
      </c>
      <c r="O317" s="25" t="str">
        <f>IF('📋 سجل الأصول'!C317="","",IFERROR(MAX(0,MIN(('📋 سجل الأصول'!H317-IF('📋 سجل الأصول'!I317="",0,'📋 سجل الأصول'!I317)),('📋 سجل الأصول'!H317-IF('📋 سجل الأصول'!I317="",0,'📋 سجل الأصول'!I317))*'📋 سجل الأصول'!J317/365*MAX(0,MIN(EOMONTH(DATE(2026,9,1),0),IF('📋 سجل الأصول'!M317="",DATE(9999,12,31),'📋 سجل الأصول'!M317))-'📋 سجل الأصول'!G317+1))-MIN(('📋 سجل الأصول'!H317-IF('📋 سجل الأصول'!I317="",0,'📋 سجل الأصول'!I317)),('📋 سجل الأصول'!H317-IF('📋 سجل الأصول'!I317="",0,'📋 سجل الأصول'!I317))*'📋 سجل الأصول'!J317/365*MAX(0,MIN(EOMONTH(DATE(2026,9,1),-1),IF('📋 سجل الأصول'!M317="",DATE(9999,12,31),'📋 سجل الأصول'!M317))-'📋 سجل الأصول'!G317+1))),0))</f>
        <v/>
      </c>
      <c r="P317" s="25" t="str">
        <f>IF('📋 سجل الأصول'!C317="","",IFERROR(MAX(0,MIN(('📋 سجل الأصول'!H317-IF('📋 سجل الأصول'!I317="",0,'📋 سجل الأصول'!I317)),('📋 سجل الأصول'!H317-IF('📋 سجل الأصول'!I317="",0,'📋 سجل الأصول'!I317))*'📋 سجل الأصول'!J317/365*MAX(0,MIN(EOMONTH(DATE(2026,10,1),0),IF('📋 سجل الأصول'!M317="",DATE(9999,12,31),'📋 سجل الأصول'!M317))-'📋 سجل الأصول'!G317+1))-MIN(('📋 سجل الأصول'!H317-IF('📋 سجل الأصول'!I317="",0,'📋 سجل الأصول'!I317)),('📋 سجل الأصول'!H317-IF('📋 سجل الأصول'!I317="",0,'📋 سجل الأصول'!I317))*'📋 سجل الأصول'!J317/365*MAX(0,MIN(EOMONTH(DATE(2026,10,1),-1),IF('📋 سجل الأصول'!M317="",DATE(9999,12,31),'📋 سجل الأصول'!M317))-'📋 سجل الأصول'!G317+1))),0))</f>
        <v/>
      </c>
      <c r="Q317" s="25" t="str">
        <f>IF('📋 سجل الأصول'!C317="","",IFERROR(MAX(0,MIN(('📋 سجل الأصول'!H317-IF('📋 سجل الأصول'!I317="",0,'📋 سجل الأصول'!I317)),('📋 سجل الأصول'!H317-IF('📋 سجل الأصول'!I317="",0,'📋 سجل الأصول'!I317))*'📋 سجل الأصول'!J317/365*MAX(0,MIN(EOMONTH(DATE(2026,11,1),0),IF('📋 سجل الأصول'!M317="",DATE(9999,12,31),'📋 سجل الأصول'!M317))-'📋 سجل الأصول'!G317+1))-MIN(('📋 سجل الأصول'!H317-IF('📋 سجل الأصول'!I317="",0,'📋 سجل الأصول'!I317)),('📋 سجل الأصول'!H317-IF('📋 سجل الأصول'!I317="",0,'📋 سجل الأصول'!I317))*'📋 سجل الأصول'!J317/365*MAX(0,MIN(EOMONTH(DATE(2026,11,1),-1),IF('📋 سجل الأصول'!M317="",DATE(9999,12,31),'📋 سجل الأصول'!M317))-'📋 سجل الأصول'!G317+1))),0))</f>
        <v/>
      </c>
      <c r="R317" s="25" t="str">
        <f>IF('📋 سجل الأصول'!C317="","",IFERROR(MAX(0,MIN(('📋 سجل الأصول'!H317-IF('📋 سجل الأصول'!I317="",0,'📋 سجل الأصول'!I317)),('📋 سجل الأصول'!H317-IF('📋 سجل الأصول'!I317="",0,'📋 سجل الأصول'!I317))*'📋 سجل الأصول'!J317/365*MAX(0,MIN(EOMONTH(DATE(2026,12,1),0),IF('📋 سجل الأصول'!M317="",DATE(9999,12,31),'📋 سجل الأصول'!M317))-'📋 سجل الأصول'!G317+1))-MIN(('📋 سجل الأصول'!H317-IF('📋 سجل الأصول'!I317="",0,'📋 سجل الأصول'!I317)),('📋 سجل الأصول'!H317-IF('📋 سجل الأصول'!I317="",0,'📋 سجل الأصول'!I317))*'📋 سجل الأصول'!J317/365*MAX(0,MIN(EOMONTH(DATE(2026,12,1),-1),IF('📋 سجل الأصول'!M317="",DATE(9999,12,31),'📋 سجل الأصول'!M317))-'📋 سجل الأصول'!G317+1))),0))</f>
        <v/>
      </c>
    </row>
    <row r="318" spans="1:18" ht="24.75" customHeight="1" x14ac:dyDescent="0.25">
      <c r="A318" s="26" t="str">
        <f>IF('📋 سجل الأصول'!C318="","",'📋 سجل الأصول'!A318)</f>
        <v/>
      </c>
      <c r="B318" s="26" t="str">
        <f>IF('📋 سجل الأصول'!C318="","",'📋 سجل الأصول'!B318)</f>
        <v/>
      </c>
      <c r="C318" s="38" t="str">
        <f>IF('📋 سجل الأصول'!C318="","",'📋 سجل الأصول'!C318)</f>
        <v/>
      </c>
      <c r="D318" s="26" t="str">
        <f>IF('📋 سجل الأصول'!C318="","",'📋 سجل الأصول'!E318)</f>
        <v/>
      </c>
      <c r="E318" s="39" t="str">
        <f>IF('📋 سجل الأصول'!C318="","",'📋 سجل الأصول'!G318)</f>
        <v/>
      </c>
      <c r="F318" s="33" t="str">
        <f>IF('📋 سجل الأصول'!C318="","",'📋 سجل الأصول'!H318)</f>
        <v/>
      </c>
      <c r="G318" s="33" t="str">
        <f>IF('📋 سجل الأصول'!C318="","",IFERROR(MAX(0,MIN(('📋 سجل الأصول'!H318-IF('📋 سجل الأصول'!I318="",0,'📋 سجل الأصول'!I318)),('📋 سجل الأصول'!H318-IF('📋 سجل الأصول'!I318="",0,'📋 سجل الأصول'!I318))*'📋 سجل الأصول'!J318/365*MAX(0,MIN(EOMONTH(DATE(2026,1,1),0),IF('📋 سجل الأصول'!M318="",DATE(9999,12,31),'📋 سجل الأصول'!M318))-'📋 سجل الأصول'!G318+1))-MIN(('📋 سجل الأصول'!H318-IF('📋 سجل الأصول'!I318="",0,'📋 سجل الأصول'!I318)),('📋 سجل الأصول'!H318-IF('📋 سجل الأصول'!I318="",0,'📋 سجل الأصول'!I318))*'📋 سجل الأصول'!J318/365*MAX(0,MIN(EOMONTH(DATE(2026,1,1),-1),IF('📋 سجل الأصول'!M318="",DATE(9999,12,31),'📋 سجل الأصول'!M318))-'📋 سجل الأصول'!G318+1))),0))</f>
        <v/>
      </c>
      <c r="H318" s="33" t="str">
        <f>IF('📋 سجل الأصول'!C318="","",IFERROR(MAX(0,MIN(('📋 سجل الأصول'!H318-IF('📋 سجل الأصول'!I318="",0,'📋 سجل الأصول'!I318)),('📋 سجل الأصول'!H318-IF('📋 سجل الأصول'!I318="",0,'📋 سجل الأصول'!I318))*'📋 سجل الأصول'!J318/365*MAX(0,MIN(EOMONTH(DATE(2026,2,1),0),IF('📋 سجل الأصول'!M318="",DATE(9999,12,31),'📋 سجل الأصول'!M318))-'📋 سجل الأصول'!G318+1))-MIN(('📋 سجل الأصول'!H318-IF('📋 سجل الأصول'!I318="",0,'📋 سجل الأصول'!I318)),('📋 سجل الأصول'!H318-IF('📋 سجل الأصول'!I318="",0,'📋 سجل الأصول'!I318))*'📋 سجل الأصول'!J318/365*MAX(0,MIN(EOMONTH(DATE(2026,2,1),-1),IF('📋 سجل الأصول'!M318="",DATE(9999,12,31),'📋 سجل الأصول'!M318))-'📋 سجل الأصول'!G318+1))),0))</f>
        <v/>
      </c>
      <c r="I318" s="33" t="str">
        <f>IF('📋 سجل الأصول'!C318="","",IFERROR(MAX(0,MIN(('📋 سجل الأصول'!H318-IF('📋 سجل الأصول'!I318="",0,'📋 سجل الأصول'!I318)),('📋 سجل الأصول'!H318-IF('📋 سجل الأصول'!I318="",0,'📋 سجل الأصول'!I318))*'📋 سجل الأصول'!J318/365*MAX(0,MIN(EOMONTH(DATE(2026,3,1),0),IF('📋 سجل الأصول'!M318="",DATE(9999,12,31),'📋 سجل الأصول'!M318))-'📋 سجل الأصول'!G318+1))-MIN(('📋 سجل الأصول'!H318-IF('📋 سجل الأصول'!I318="",0,'📋 سجل الأصول'!I318)),('📋 سجل الأصول'!H318-IF('📋 سجل الأصول'!I318="",0,'📋 سجل الأصول'!I318))*'📋 سجل الأصول'!J318/365*MAX(0,MIN(EOMONTH(DATE(2026,3,1),-1),IF('📋 سجل الأصول'!M318="",DATE(9999,12,31),'📋 سجل الأصول'!M318))-'📋 سجل الأصول'!G318+1))),0))</f>
        <v/>
      </c>
      <c r="J318" s="33" t="str">
        <f>IF('📋 سجل الأصول'!C318="","",IFERROR(MAX(0,MIN(('📋 سجل الأصول'!H318-IF('📋 سجل الأصول'!I318="",0,'📋 سجل الأصول'!I318)),('📋 سجل الأصول'!H318-IF('📋 سجل الأصول'!I318="",0,'📋 سجل الأصول'!I318))*'📋 سجل الأصول'!J318/365*MAX(0,MIN(EOMONTH(DATE(2026,4,1),0),IF('📋 سجل الأصول'!M318="",DATE(9999,12,31),'📋 سجل الأصول'!M318))-'📋 سجل الأصول'!G318+1))-MIN(('📋 سجل الأصول'!H318-IF('📋 سجل الأصول'!I318="",0,'📋 سجل الأصول'!I318)),('📋 سجل الأصول'!H318-IF('📋 سجل الأصول'!I318="",0,'📋 سجل الأصول'!I318))*'📋 سجل الأصول'!J318/365*MAX(0,MIN(EOMONTH(DATE(2026,4,1),-1),IF('📋 سجل الأصول'!M318="",DATE(9999,12,31),'📋 سجل الأصول'!M318))-'📋 سجل الأصول'!G318+1))),0))</f>
        <v/>
      </c>
      <c r="K318" s="33" t="str">
        <f>IF('📋 سجل الأصول'!C318="","",IFERROR(MAX(0,MIN(('📋 سجل الأصول'!H318-IF('📋 سجل الأصول'!I318="",0,'📋 سجل الأصول'!I318)),('📋 سجل الأصول'!H318-IF('📋 سجل الأصول'!I318="",0,'📋 سجل الأصول'!I318))*'📋 سجل الأصول'!J318/365*MAX(0,MIN(EOMONTH(DATE(2026,5,1),0),IF('📋 سجل الأصول'!M318="",DATE(9999,12,31),'📋 سجل الأصول'!M318))-'📋 سجل الأصول'!G318+1))-MIN(('📋 سجل الأصول'!H318-IF('📋 سجل الأصول'!I318="",0,'📋 سجل الأصول'!I318)),('📋 سجل الأصول'!H318-IF('📋 سجل الأصول'!I318="",0,'📋 سجل الأصول'!I318))*'📋 سجل الأصول'!J318/365*MAX(0,MIN(EOMONTH(DATE(2026,5,1),-1),IF('📋 سجل الأصول'!M318="",DATE(9999,12,31),'📋 سجل الأصول'!M318))-'📋 سجل الأصول'!G318+1))),0))</f>
        <v/>
      </c>
      <c r="L318" s="33" t="str">
        <f>IF('📋 سجل الأصول'!C318="","",IFERROR(MAX(0,MIN(('📋 سجل الأصول'!H318-IF('📋 سجل الأصول'!I318="",0,'📋 سجل الأصول'!I318)),('📋 سجل الأصول'!H318-IF('📋 سجل الأصول'!I318="",0,'📋 سجل الأصول'!I318))*'📋 سجل الأصول'!J318/365*MAX(0,MIN(EOMONTH(DATE(2026,6,1),0),IF('📋 سجل الأصول'!M318="",DATE(9999,12,31),'📋 سجل الأصول'!M318))-'📋 سجل الأصول'!G318+1))-MIN(('📋 سجل الأصول'!H318-IF('📋 سجل الأصول'!I318="",0,'📋 سجل الأصول'!I318)),('📋 سجل الأصول'!H318-IF('📋 سجل الأصول'!I318="",0,'📋 سجل الأصول'!I318))*'📋 سجل الأصول'!J318/365*MAX(0,MIN(EOMONTH(DATE(2026,6,1),-1),IF('📋 سجل الأصول'!M318="",DATE(9999,12,31),'📋 سجل الأصول'!M318))-'📋 سجل الأصول'!G318+1))),0))</f>
        <v/>
      </c>
      <c r="M318" s="33" t="str">
        <f>IF('📋 سجل الأصول'!C318="","",IFERROR(MAX(0,MIN(('📋 سجل الأصول'!H318-IF('📋 سجل الأصول'!I318="",0,'📋 سجل الأصول'!I318)),('📋 سجل الأصول'!H318-IF('📋 سجل الأصول'!I318="",0,'📋 سجل الأصول'!I318))*'📋 سجل الأصول'!J318/365*MAX(0,MIN(EOMONTH(DATE(2026,7,1),0),IF('📋 سجل الأصول'!M318="",DATE(9999,12,31),'📋 سجل الأصول'!M318))-'📋 سجل الأصول'!G318+1))-MIN(('📋 سجل الأصول'!H318-IF('📋 سجل الأصول'!I318="",0,'📋 سجل الأصول'!I318)),('📋 سجل الأصول'!H318-IF('📋 سجل الأصول'!I318="",0,'📋 سجل الأصول'!I318))*'📋 سجل الأصول'!J318/365*MAX(0,MIN(EOMONTH(DATE(2026,7,1),-1),IF('📋 سجل الأصول'!M318="",DATE(9999,12,31),'📋 سجل الأصول'!M318))-'📋 سجل الأصول'!G318+1))),0))</f>
        <v/>
      </c>
      <c r="N318" s="33" t="str">
        <f>IF('📋 سجل الأصول'!C318="","",IFERROR(MAX(0,MIN(('📋 سجل الأصول'!H318-IF('📋 سجل الأصول'!I318="",0,'📋 سجل الأصول'!I318)),('📋 سجل الأصول'!H318-IF('📋 سجل الأصول'!I318="",0,'📋 سجل الأصول'!I318))*'📋 سجل الأصول'!J318/365*MAX(0,MIN(EOMONTH(DATE(2026,8,1),0),IF('📋 سجل الأصول'!M318="",DATE(9999,12,31),'📋 سجل الأصول'!M318))-'📋 سجل الأصول'!G318+1))-MIN(('📋 سجل الأصول'!H318-IF('📋 سجل الأصول'!I318="",0,'📋 سجل الأصول'!I318)),('📋 سجل الأصول'!H318-IF('📋 سجل الأصول'!I318="",0,'📋 سجل الأصول'!I318))*'📋 سجل الأصول'!J318/365*MAX(0,MIN(EOMONTH(DATE(2026,8,1),-1),IF('📋 سجل الأصول'!M318="",DATE(9999,12,31),'📋 سجل الأصول'!M318))-'📋 سجل الأصول'!G318+1))),0))</f>
        <v/>
      </c>
      <c r="O318" s="33" t="str">
        <f>IF('📋 سجل الأصول'!C318="","",IFERROR(MAX(0,MIN(('📋 سجل الأصول'!H318-IF('📋 سجل الأصول'!I318="",0,'📋 سجل الأصول'!I318)),('📋 سجل الأصول'!H318-IF('📋 سجل الأصول'!I318="",0,'📋 سجل الأصول'!I318))*'📋 سجل الأصول'!J318/365*MAX(0,MIN(EOMONTH(DATE(2026,9,1),0),IF('📋 سجل الأصول'!M318="",DATE(9999,12,31),'📋 سجل الأصول'!M318))-'📋 سجل الأصول'!G318+1))-MIN(('📋 سجل الأصول'!H318-IF('📋 سجل الأصول'!I318="",0,'📋 سجل الأصول'!I318)),('📋 سجل الأصول'!H318-IF('📋 سجل الأصول'!I318="",0,'📋 سجل الأصول'!I318))*'📋 سجل الأصول'!J318/365*MAX(0,MIN(EOMONTH(DATE(2026,9,1),-1),IF('📋 سجل الأصول'!M318="",DATE(9999,12,31),'📋 سجل الأصول'!M318))-'📋 سجل الأصول'!G318+1))),0))</f>
        <v/>
      </c>
      <c r="P318" s="33" t="str">
        <f>IF('📋 سجل الأصول'!C318="","",IFERROR(MAX(0,MIN(('📋 سجل الأصول'!H318-IF('📋 سجل الأصول'!I318="",0,'📋 سجل الأصول'!I318)),('📋 سجل الأصول'!H318-IF('📋 سجل الأصول'!I318="",0,'📋 سجل الأصول'!I318))*'📋 سجل الأصول'!J318/365*MAX(0,MIN(EOMONTH(DATE(2026,10,1),0),IF('📋 سجل الأصول'!M318="",DATE(9999,12,31),'📋 سجل الأصول'!M318))-'📋 سجل الأصول'!G318+1))-MIN(('📋 سجل الأصول'!H318-IF('📋 سجل الأصول'!I318="",0,'📋 سجل الأصول'!I318)),('📋 سجل الأصول'!H318-IF('📋 سجل الأصول'!I318="",0,'📋 سجل الأصول'!I318))*'📋 سجل الأصول'!J318/365*MAX(0,MIN(EOMONTH(DATE(2026,10,1),-1),IF('📋 سجل الأصول'!M318="",DATE(9999,12,31),'📋 سجل الأصول'!M318))-'📋 سجل الأصول'!G318+1))),0))</f>
        <v/>
      </c>
      <c r="Q318" s="33" t="str">
        <f>IF('📋 سجل الأصول'!C318="","",IFERROR(MAX(0,MIN(('📋 سجل الأصول'!H318-IF('📋 سجل الأصول'!I318="",0,'📋 سجل الأصول'!I318)),('📋 سجل الأصول'!H318-IF('📋 سجل الأصول'!I318="",0,'📋 سجل الأصول'!I318))*'📋 سجل الأصول'!J318/365*MAX(0,MIN(EOMONTH(DATE(2026,11,1),0),IF('📋 سجل الأصول'!M318="",DATE(9999,12,31),'📋 سجل الأصول'!M318))-'📋 سجل الأصول'!G318+1))-MIN(('📋 سجل الأصول'!H318-IF('📋 سجل الأصول'!I318="",0,'📋 سجل الأصول'!I318)),('📋 سجل الأصول'!H318-IF('📋 سجل الأصول'!I318="",0,'📋 سجل الأصول'!I318))*'📋 سجل الأصول'!J318/365*MAX(0,MIN(EOMONTH(DATE(2026,11,1),-1),IF('📋 سجل الأصول'!M318="",DATE(9999,12,31),'📋 سجل الأصول'!M318))-'📋 سجل الأصول'!G318+1))),0))</f>
        <v/>
      </c>
      <c r="R318" s="33" t="str">
        <f>IF('📋 سجل الأصول'!C318="","",IFERROR(MAX(0,MIN(('📋 سجل الأصول'!H318-IF('📋 سجل الأصول'!I318="",0,'📋 سجل الأصول'!I318)),('📋 سجل الأصول'!H318-IF('📋 سجل الأصول'!I318="",0,'📋 سجل الأصول'!I318))*'📋 سجل الأصول'!J318/365*MAX(0,MIN(EOMONTH(DATE(2026,12,1),0),IF('📋 سجل الأصول'!M318="",DATE(9999,12,31),'📋 سجل الأصول'!M318))-'📋 سجل الأصول'!G318+1))-MIN(('📋 سجل الأصول'!H318-IF('📋 سجل الأصول'!I318="",0,'📋 سجل الأصول'!I318)),('📋 سجل الأصول'!H318-IF('📋 سجل الأصول'!I318="",0,'📋 سجل الأصول'!I318))*'📋 سجل الأصول'!J318/365*MAX(0,MIN(EOMONTH(DATE(2026,12,1),-1),IF('📋 سجل الأصول'!M318="",DATE(9999,12,31),'📋 سجل الأصول'!M318))-'📋 سجل الأصول'!G318+1))),0))</f>
        <v/>
      </c>
    </row>
    <row r="319" spans="1:18" ht="24.75" customHeight="1" x14ac:dyDescent="0.25">
      <c r="A319" s="18" t="str">
        <f>IF('📋 سجل الأصول'!C319="","",'📋 سجل الأصول'!A319)</f>
        <v/>
      </c>
      <c r="B319" s="18" t="str">
        <f>IF('📋 سجل الأصول'!C319="","",'📋 سجل الأصول'!B319)</f>
        <v/>
      </c>
      <c r="C319" s="36" t="str">
        <f>IF('📋 سجل الأصول'!C319="","",'📋 سجل الأصول'!C319)</f>
        <v/>
      </c>
      <c r="D319" s="18" t="str">
        <f>IF('📋 سجل الأصول'!C319="","",'📋 سجل الأصول'!E319)</f>
        <v/>
      </c>
      <c r="E319" s="37" t="str">
        <f>IF('📋 سجل الأصول'!C319="","",'📋 سجل الأصول'!G319)</f>
        <v/>
      </c>
      <c r="F319" s="25" t="str">
        <f>IF('📋 سجل الأصول'!C319="","",'📋 سجل الأصول'!H319)</f>
        <v/>
      </c>
      <c r="G319" s="25" t="str">
        <f>IF('📋 سجل الأصول'!C319="","",IFERROR(MAX(0,MIN(('📋 سجل الأصول'!H319-IF('📋 سجل الأصول'!I319="",0,'📋 سجل الأصول'!I319)),('📋 سجل الأصول'!H319-IF('📋 سجل الأصول'!I319="",0,'📋 سجل الأصول'!I319))*'📋 سجل الأصول'!J319/365*MAX(0,MIN(EOMONTH(DATE(2026,1,1),0),IF('📋 سجل الأصول'!M319="",DATE(9999,12,31),'📋 سجل الأصول'!M319))-'📋 سجل الأصول'!G319+1))-MIN(('📋 سجل الأصول'!H319-IF('📋 سجل الأصول'!I319="",0,'📋 سجل الأصول'!I319)),('📋 سجل الأصول'!H319-IF('📋 سجل الأصول'!I319="",0,'📋 سجل الأصول'!I319))*'📋 سجل الأصول'!J319/365*MAX(0,MIN(EOMONTH(DATE(2026,1,1),-1),IF('📋 سجل الأصول'!M319="",DATE(9999,12,31),'📋 سجل الأصول'!M319))-'📋 سجل الأصول'!G319+1))),0))</f>
        <v/>
      </c>
      <c r="H319" s="25" t="str">
        <f>IF('📋 سجل الأصول'!C319="","",IFERROR(MAX(0,MIN(('📋 سجل الأصول'!H319-IF('📋 سجل الأصول'!I319="",0,'📋 سجل الأصول'!I319)),('📋 سجل الأصول'!H319-IF('📋 سجل الأصول'!I319="",0,'📋 سجل الأصول'!I319))*'📋 سجل الأصول'!J319/365*MAX(0,MIN(EOMONTH(DATE(2026,2,1),0),IF('📋 سجل الأصول'!M319="",DATE(9999,12,31),'📋 سجل الأصول'!M319))-'📋 سجل الأصول'!G319+1))-MIN(('📋 سجل الأصول'!H319-IF('📋 سجل الأصول'!I319="",0,'📋 سجل الأصول'!I319)),('📋 سجل الأصول'!H319-IF('📋 سجل الأصول'!I319="",0,'📋 سجل الأصول'!I319))*'📋 سجل الأصول'!J319/365*MAX(0,MIN(EOMONTH(DATE(2026,2,1),-1),IF('📋 سجل الأصول'!M319="",DATE(9999,12,31),'📋 سجل الأصول'!M319))-'📋 سجل الأصول'!G319+1))),0))</f>
        <v/>
      </c>
      <c r="I319" s="25" t="str">
        <f>IF('📋 سجل الأصول'!C319="","",IFERROR(MAX(0,MIN(('📋 سجل الأصول'!H319-IF('📋 سجل الأصول'!I319="",0,'📋 سجل الأصول'!I319)),('📋 سجل الأصول'!H319-IF('📋 سجل الأصول'!I319="",0,'📋 سجل الأصول'!I319))*'📋 سجل الأصول'!J319/365*MAX(0,MIN(EOMONTH(DATE(2026,3,1),0),IF('📋 سجل الأصول'!M319="",DATE(9999,12,31),'📋 سجل الأصول'!M319))-'📋 سجل الأصول'!G319+1))-MIN(('📋 سجل الأصول'!H319-IF('📋 سجل الأصول'!I319="",0,'📋 سجل الأصول'!I319)),('📋 سجل الأصول'!H319-IF('📋 سجل الأصول'!I319="",0,'📋 سجل الأصول'!I319))*'📋 سجل الأصول'!J319/365*MAX(0,MIN(EOMONTH(DATE(2026,3,1),-1),IF('📋 سجل الأصول'!M319="",DATE(9999,12,31),'📋 سجل الأصول'!M319))-'📋 سجل الأصول'!G319+1))),0))</f>
        <v/>
      </c>
      <c r="J319" s="25" t="str">
        <f>IF('📋 سجل الأصول'!C319="","",IFERROR(MAX(0,MIN(('📋 سجل الأصول'!H319-IF('📋 سجل الأصول'!I319="",0,'📋 سجل الأصول'!I319)),('📋 سجل الأصول'!H319-IF('📋 سجل الأصول'!I319="",0,'📋 سجل الأصول'!I319))*'📋 سجل الأصول'!J319/365*MAX(0,MIN(EOMONTH(DATE(2026,4,1),0),IF('📋 سجل الأصول'!M319="",DATE(9999,12,31),'📋 سجل الأصول'!M319))-'📋 سجل الأصول'!G319+1))-MIN(('📋 سجل الأصول'!H319-IF('📋 سجل الأصول'!I319="",0,'📋 سجل الأصول'!I319)),('📋 سجل الأصول'!H319-IF('📋 سجل الأصول'!I319="",0,'📋 سجل الأصول'!I319))*'📋 سجل الأصول'!J319/365*MAX(0,MIN(EOMONTH(DATE(2026,4,1),-1),IF('📋 سجل الأصول'!M319="",DATE(9999,12,31),'📋 سجل الأصول'!M319))-'📋 سجل الأصول'!G319+1))),0))</f>
        <v/>
      </c>
      <c r="K319" s="25" t="str">
        <f>IF('📋 سجل الأصول'!C319="","",IFERROR(MAX(0,MIN(('📋 سجل الأصول'!H319-IF('📋 سجل الأصول'!I319="",0,'📋 سجل الأصول'!I319)),('📋 سجل الأصول'!H319-IF('📋 سجل الأصول'!I319="",0,'📋 سجل الأصول'!I319))*'📋 سجل الأصول'!J319/365*MAX(0,MIN(EOMONTH(DATE(2026,5,1),0),IF('📋 سجل الأصول'!M319="",DATE(9999,12,31),'📋 سجل الأصول'!M319))-'📋 سجل الأصول'!G319+1))-MIN(('📋 سجل الأصول'!H319-IF('📋 سجل الأصول'!I319="",0,'📋 سجل الأصول'!I319)),('📋 سجل الأصول'!H319-IF('📋 سجل الأصول'!I319="",0,'📋 سجل الأصول'!I319))*'📋 سجل الأصول'!J319/365*MAX(0,MIN(EOMONTH(DATE(2026,5,1),-1),IF('📋 سجل الأصول'!M319="",DATE(9999,12,31),'📋 سجل الأصول'!M319))-'📋 سجل الأصول'!G319+1))),0))</f>
        <v/>
      </c>
      <c r="L319" s="25" t="str">
        <f>IF('📋 سجل الأصول'!C319="","",IFERROR(MAX(0,MIN(('📋 سجل الأصول'!H319-IF('📋 سجل الأصول'!I319="",0,'📋 سجل الأصول'!I319)),('📋 سجل الأصول'!H319-IF('📋 سجل الأصول'!I319="",0,'📋 سجل الأصول'!I319))*'📋 سجل الأصول'!J319/365*MAX(0,MIN(EOMONTH(DATE(2026,6,1),0),IF('📋 سجل الأصول'!M319="",DATE(9999,12,31),'📋 سجل الأصول'!M319))-'📋 سجل الأصول'!G319+1))-MIN(('📋 سجل الأصول'!H319-IF('📋 سجل الأصول'!I319="",0,'📋 سجل الأصول'!I319)),('📋 سجل الأصول'!H319-IF('📋 سجل الأصول'!I319="",0,'📋 سجل الأصول'!I319))*'📋 سجل الأصول'!J319/365*MAX(0,MIN(EOMONTH(DATE(2026,6,1),-1),IF('📋 سجل الأصول'!M319="",DATE(9999,12,31),'📋 سجل الأصول'!M319))-'📋 سجل الأصول'!G319+1))),0))</f>
        <v/>
      </c>
      <c r="M319" s="25" t="str">
        <f>IF('📋 سجل الأصول'!C319="","",IFERROR(MAX(0,MIN(('📋 سجل الأصول'!H319-IF('📋 سجل الأصول'!I319="",0,'📋 سجل الأصول'!I319)),('📋 سجل الأصول'!H319-IF('📋 سجل الأصول'!I319="",0,'📋 سجل الأصول'!I319))*'📋 سجل الأصول'!J319/365*MAX(0,MIN(EOMONTH(DATE(2026,7,1),0),IF('📋 سجل الأصول'!M319="",DATE(9999,12,31),'📋 سجل الأصول'!M319))-'📋 سجل الأصول'!G319+1))-MIN(('📋 سجل الأصول'!H319-IF('📋 سجل الأصول'!I319="",0,'📋 سجل الأصول'!I319)),('📋 سجل الأصول'!H319-IF('📋 سجل الأصول'!I319="",0,'📋 سجل الأصول'!I319))*'📋 سجل الأصول'!J319/365*MAX(0,MIN(EOMONTH(DATE(2026,7,1),-1),IF('📋 سجل الأصول'!M319="",DATE(9999,12,31),'📋 سجل الأصول'!M319))-'📋 سجل الأصول'!G319+1))),0))</f>
        <v/>
      </c>
      <c r="N319" s="25" t="str">
        <f>IF('📋 سجل الأصول'!C319="","",IFERROR(MAX(0,MIN(('📋 سجل الأصول'!H319-IF('📋 سجل الأصول'!I319="",0,'📋 سجل الأصول'!I319)),('📋 سجل الأصول'!H319-IF('📋 سجل الأصول'!I319="",0,'📋 سجل الأصول'!I319))*'📋 سجل الأصول'!J319/365*MAX(0,MIN(EOMONTH(DATE(2026,8,1),0),IF('📋 سجل الأصول'!M319="",DATE(9999,12,31),'📋 سجل الأصول'!M319))-'📋 سجل الأصول'!G319+1))-MIN(('📋 سجل الأصول'!H319-IF('📋 سجل الأصول'!I319="",0,'📋 سجل الأصول'!I319)),('📋 سجل الأصول'!H319-IF('📋 سجل الأصول'!I319="",0,'📋 سجل الأصول'!I319))*'📋 سجل الأصول'!J319/365*MAX(0,MIN(EOMONTH(DATE(2026,8,1),-1),IF('📋 سجل الأصول'!M319="",DATE(9999,12,31),'📋 سجل الأصول'!M319))-'📋 سجل الأصول'!G319+1))),0))</f>
        <v/>
      </c>
      <c r="O319" s="25" t="str">
        <f>IF('📋 سجل الأصول'!C319="","",IFERROR(MAX(0,MIN(('📋 سجل الأصول'!H319-IF('📋 سجل الأصول'!I319="",0,'📋 سجل الأصول'!I319)),('📋 سجل الأصول'!H319-IF('📋 سجل الأصول'!I319="",0,'📋 سجل الأصول'!I319))*'📋 سجل الأصول'!J319/365*MAX(0,MIN(EOMONTH(DATE(2026,9,1),0),IF('📋 سجل الأصول'!M319="",DATE(9999,12,31),'📋 سجل الأصول'!M319))-'📋 سجل الأصول'!G319+1))-MIN(('📋 سجل الأصول'!H319-IF('📋 سجل الأصول'!I319="",0,'📋 سجل الأصول'!I319)),('📋 سجل الأصول'!H319-IF('📋 سجل الأصول'!I319="",0,'📋 سجل الأصول'!I319))*'📋 سجل الأصول'!J319/365*MAX(0,MIN(EOMONTH(DATE(2026,9,1),-1),IF('📋 سجل الأصول'!M319="",DATE(9999,12,31),'📋 سجل الأصول'!M319))-'📋 سجل الأصول'!G319+1))),0))</f>
        <v/>
      </c>
      <c r="P319" s="25" t="str">
        <f>IF('📋 سجل الأصول'!C319="","",IFERROR(MAX(0,MIN(('📋 سجل الأصول'!H319-IF('📋 سجل الأصول'!I319="",0,'📋 سجل الأصول'!I319)),('📋 سجل الأصول'!H319-IF('📋 سجل الأصول'!I319="",0,'📋 سجل الأصول'!I319))*'📋 سجل الأصول'!J319/365*MAX(0,MIN(EOMONTH(DATE(2026,10,1),0),IF('📋 سجل الأصول'!M319="",DATE(9999,12,31),'📋 سجل الأصول'!M319))-'📋 سجل الأصول'!G319+1))-MIN(('📋 سجل الأصول'!H319-IF('📋 سجل الأصول'!I319="",0,'📋 سجل الأصول'!I319)),('📋 سجل الأصول'!H319-IF('📋 سجل الأصول'!I319="",0,'📋 سجل الأصول'!I319))*'📋 سجل الأصول'!J319/365*MAX(0,MIN(EOMONTH(DATE(2026,10,1),-1),IF('📋 سجل الأصول'!M319="",DATE(9999,12,31),'📋 سجل الأصول'!M319))-'📋 سجل الأصول'!G319+1))),0))</f>
        <v/>
      </c>
      <c r="Q319" s="25" t="str">
        <f>IF('📋 سجل الأصول'!C319="","",IFERROR(MAX(0,MIN(('📋 سجل الأصول'!H319-IF('📋 سجل الأصول'!I319="",0,'📋 سجل الأصول'!I319)),('📋 سجل الأصول'!H319-IF('📋 سجل الأصول'!I319="",0,'📋 سجل الأصول'!I319))*'📋 سجل الأصول'!J319/365*MAX(0,MIN(EOMONTH(DATE(2026,11,1),0),IF('📋 سجل الأصول'!M319="",DATE(9999,12,31),'📋 سجل الأصول'!M319))-'📋 سجل الأصول'!G319+1))-MIN(('📋 سجل الأصول'!H319-IF('📋 سجل الأصول'!I319="",0,'📋 سجل الأصول'!I319)),('📋 سجل الأصول'!H319-IF('📋 سجل الأصول'!I319="",0,'📋 سجل الأصول'!I319))*'📋 سجل الأصول'!J319/365*MAX(0,MIN(EOMONTH(DATE(2026,11,1),-1),IF('📋 سجل الأصول'!M319="",DATE(9999,12,31),'📋 سجل الأصول'!M319))-'📋 سجل الأصول'!G319+1))),0))</f>
        <v/>
      </c>
      <c r="R319" s="25" t="str">
        <f>IF('📋 سجل الأصول'!C319="","",IFERROR(MAX(0,MIN(('📋 سجل الأصول'!H319-IF('📋 سجل الأصول'!I319="",0,'📋 سجل الأصول'!I319)),('📋 سجل الأصول'!H319-IF('📋 سجل الأصول'!I319="",0,'📋 سجل الأصول'!I319))*'📋 سجل الأصول'!J319/365*MAX(0,MIN(EOMONTH(DATE(2026,12,1),0),IF('📋 سجل الأصول'!M319="",DATE(9999,12,31),'📋 سجل الأصول'!M319))-'📋 سجل الأصول'!G319+1))-MIN(('📋 سجل الأصول'!H319-IF('📋 سجل الأصول'!I319="",0,'📋 سجل الأصول'!I319)),('📋 سجل الأصول'!H319-IF('📋 سجل الأصول'!I319="",0,'📋 سجل الأصول'!I319))*'📋 سجل الأصول'!J319/365*MAX(0,MIN(EOMONTH(DATE(2026,12,1),-1),IF('📋 سجل الأصول'!M319="",DATE(9999,12,31),'📋 سجل الأصول'!M319))-'📋 سجل الأصول'!G319+1))),0))</f>
        <v/>
      </c>
    </row>
    <row r="320" spans="1:18" ht="24.75" customHeight="1" x14ac:dyDescent="0.25">
      <c r="A320" s="26" t="str">
        <f>IF('📋 سجل الأصول'!C320="","",'📋 سجل الأصول'!A320)</f>
        <v/>
      </c>
      <c r="B320" s="26" t="str">
        <f>IF('📋 سجل الأصول'!C320="","",'📋 سجل الأصول'!B320)</f>
        <v/>
      </c>
      <c r="C320" s="38" t="str">
        <f>IF('📋 سجل الأصول'!C320="","",'📋 سجل الأصول'!C320)</f>
        <v/>
      </c>
      <c r="D320" s="26" t="str">
        <f>IF('📋 سجل الأصول'!C320="","",'📋 سجل الأصول'!E320)</f>
        <v/>
      </c>
      <c r="E320" s="39" t="str">
        <f>IF('📋 سجل الأصول'!C320="","",'📋 سجل الأصول'!G320)</f>
        <v/>
      </c>
      <c r="F320" s="33" t="str">
        <f>IF('📋 سجل الأصول'!C320="","",'📋 سجل الأصول'!H320)</f>
        <v/>
      </c>
      <c r="G320" s="33" t="str">
        <f>IF('📋 سجل الأصول'!C320="","",IFERROR(MAX(0,MIN(('📋 سجل الأصول'!H320-IF('📋 سجل الأصول'!I320="",0,'📋 سجل الأصول'!I320)),('📋 سجل الأصول'!H320-IF('📋 سجل الأصول'!I320="",0,'📋 سجل الأصول'!I320))*'📋 سجل الأصول'!J320/365*MAX(0,MIN(EOMONTH(DATE(2026,1,1),0),IF('📋 سجل الأصول'!M320="",DATE(9999,12,31),'📋 سجل الأصول'!M320))-'📋 سجل الأصول'!G320+1))-MIN(('📋 سجل الأصول'!H320-IF('📋 سجل الأصول'!I320="",0,'📋 سجل الأصول'!I320)),('📋 سجل الأصول'!H320-IF('📋 سجل الأصول'!I320="",0,'📋 سجل الأصول'!I320))*'📋 سجل الأصول'!J320/365*MAX(0,MIN(EOMONTH(DATE(2026,1,1),-1),IF('📋 سجل الأصول'!M320="",DATE(9999,12,31),'📋 سجل الأصول'!M320))-'📋 سجل الأصول'!G320+1))),0))</f>
        <v/>
      </c>
      <c r="H320" s="33" t="str">
        <f>IF('📋 سجل الأصول'!C320="","",IFERROR(MAX(0,MIN(('📋 سجل الأصول'!H320-IF('📋 سجل الأصول'!I320="",0,'📋 سجل الأصول'!I320)),('📋 سجل الأصول'!H320-IF('📋 سجل الأصول'!I320="",0,'📋 سجل الأصول'!I320))*'📋 سجل الأصول'!J320/365*MAX(0,MIN(EOMONTH(DATE(2026,2,1),0),IF('📋 سجل الأصول'!M320="",DATE(9999,12,31),'📋 سجل الأصول'!M320))-'📋 سجل الأصول'!G320+1))-MIN(('📋 سجل الأصول'!H320-IF('📋 سجل الأصول'!I320="",0,'📋 سجل الأصول'!I320)),('📋 سجل الأصول'!H320-IF('📋 سجل الأصول'!I320="",0,'📋 سجل الأصول'!I320))*'📋 سجل الأصول'!J320/365*MAX(0,MIN(EOMONTH(DATE(2026,2,1),-1),IF('📋 سجل الأصول'!M320="",DATE(9999,12,31),'📋 سجل الأصول'!M320))-'📋 سجل الأصول'!G320+1))),0))</f>
        <v/>
      </c>
      <c r="I320" s="33" t="str">
        <f>IF('📋 سجل الأصول'!C320="","",IFERROR(MAX(0,MIN(('📋 سجل الأصول'!H320-IF('📋 سجل الأصول'!I320="",0,'📋 سجل الأصول'!I320)),('📋 سجل الأصول'!H320-IF('📋 سجل الأصول'!I320="",0,'📋 سجل الأصول'!I320))*'📋 سجل الأصول'!J320/365*MAX(0,MIN(EOMONTH(DATE(2026,3,1),0),IF('📋 سجل الأصول'!M320="",DATE(9999,12,31),'📋 سجل الأصول'!M320))-'📋 سجل الأصول'!G320+1))-MIN(('📋 سجل الأصول'!H320-IF('📋 سجل الأصول'!I320="",0,'📋 سجل الأصول'!I320)),('📋 سجل الأصول'!H320-IF('📋 سجل الأصول'!I320="",0,'📋 سجل الأصول'!I320))*'📋 سجل الأصول'!J320/365*MAX(0,MIN(EOMONTH(DATE(2026,3,1),-1),IF('📋 سجل الأصول'!M320="",DATE(9999,12,31),'📋 سجل الأصول'!M320))-'📋 سجل الأصول'!G320+1))),0))</f>
        <v/>
      </c>
      <c r="J320" s="33" t="str">
        <f>IF('📋 سجل الأصول'!C320="","",IFERROR(MAX(0,MIN(('📋 سجل الأصول'!H320-IF('📋 سجل الأصول'!I320="",0,'📋 سجل الأصول'!I320)),('📋 سجل الأصول'!H320-IF('📋 سجل الأصول'!I320="",0,'📋 سجل الأصول'!I320))*'📋 سجل الأصول'!J320/365*MAX(0,MIN(EOMONTH(DATE(2026,4,1),0),IF('📋 سجل الأصول'!M320="",DATE(9999,12,31),'📋 سجل الأصول'!M320))-'📋 سجل الأصول'!G320+1))-MIN(('📋 سجل الأصول'!H320-IF('📋 سجل الأصول'!I320="",0,'📋 سجل الأصول'!I320)),('📋 سجل الأصول'!H320-IF('📋 سجل الأصول'!I320="",0,'📋 سجل الأصول'!I320))*'📋 سجل الأصول'!J320/365*MAX(0,MIN(EOMONTH(DATE(2026,4,1),-1),IF('📋 سجل الأصول'!M320="",DATE(9999,12,31),'📋 سجل الأصول'!M320))-'📋 سجل الأصول'!G320+1))),0))</f>
        <v/>
      </c>
      <c r="K320" s="33" t="str">
        <f>IF('📋 سجل الأصول'!C320="","",IFERROR(MAX(0,MIN(('📋 سجل الأصول'!H320-IF('📋 سجل الأصول'!I320="",0,'📋 سجل الأصول'!I320)),('📋 سجل الأصول'!H320-IF('📋 سجل الأصول'!I320="",0,'📋 سجل الأصول'!I320))*'📋 سجل الأصول'!J320/365*MAX(0,MIN(EOMONTH(DATE(2026,5,1),0),IF('📋 سجل الأصول'!M320="",DATE(9999,12,31),'📋 سجل الأصول'!M320))-'📋 سجل الأصول'!G320+1))-MIN(('📋 سجل الأصول'!H320-IF('📋 سجل الأصول'!I320="",0,'📋 سجل الأصول'!I320)),('📋 سجل الأصول'!H320-IF('📋 سجل الأصول'!I320="",0,'📋 سجل الأصول'!I320))*'📋 سجل الأصول'!J320/365*MAX(0,MIN(EOMONTH(DATE(2026,5,1),-1),IF('📋 سجل الأصول'!M320="",DATE(9999,12,31),'📋 سجل الأصول'!M320))-'📋 سجل الأصول'!G320+1))),0))</f>
        <v/>
      </c>
      <c r="L320" s="33" t="str">
        <f>IF('📋 سجل الأصول'!C320="","",IFERROR(MAX(0,MIN(('📋 سجل الأصول'!H320-IF('📋 سجل الأصول'!I320="",0,'📋 سجل الأصول'!I320)),('📋 سجل الأصول'!H320-IF('📋 سجل الأصول'!I320="",0,'📋 سجل الأصول'!I320))*'📋 سجل الأصول'!J320/365*MAX(0,MIN(EOMONTH(DATE(2026,6,1),0),IF('📋 سجل الأصول'!M320="",DATE(9999,12,31),'📋 سجل الأصول'!M320))-'📋 سجل الأصول'!G320+1))-MIN(('📋 سجل الأصول'!H320-IF('📋 سجل الأصول'!I320="",0,'📋 سجل الأصول'!I320)),('📋 سجل الأصول'!H320-IF('📋 سجل الأصول'!I320="",0,'📋 سجل الأصول'!I320))*'📋 سجل الأصول'!J320/365*MAX(0,MIN(EOMONTH(DATE(2026,6,1),-1),IF('📋 سجل الأصول'!M320="",DATE(9999,12,31),'📋 سجل الأصول'!M320))-'📋 سجل الأصول'!G320+1))),0))</f>
        <v/>
      </c>
      <c r="M320" s="33" t="str">
        <f>IF('📋 سجل الأصول'!C320="","",IFERROR(MAX(0,MIN(('📋 سجل الأصول'!H320-IF('📋 سجل الأصول'!I320="",0,'📋 سجل الأصول'!I320)),('📋 سجل الأصول'!H320-IF('📋 سجل الأصول'!I320="",0,'📋 سجل الأصول'!I320))*'📋 سجل الأصول'!J320/365*MAX(0,MIN(EOMONTH(DATE(2026,7,1),0),IF('📋 سجل الأصول'!M320="",DATE(9999,12,31),'📋 سجل الأصول'!M320))-'📋 سجل الأصول'!G320+1))-MIN(('📋 سجل الأصول'!H320-IF('📋 سجل الأصول'!I320="",0,'📋 سجل الأصول'!I320)),('📋 سجل الأصول'!H320-IF('📋 سجل الأصول'!I320="",0,'📋 سجل الأصول'!I320))*'📋 سجل الأصول'!J320/365*MAX(0,MIN(EOMONTH(DATE(2026,7,1),-1),IF('📋 سجل الأصول'!M320="",DATE(9999,12,31),'📋 سجل الأصول'!M320))-'📋 سجل الأصول'!G320+1))),0))</f>
        <v/>
      </c>
      <c r="N320" s="33" t="str">
        <f>IF('📋 سجل الأصول'!C320="","",IFERROR(MAX(0,MIN(('📋 سجل الأصول'!H320-IF('📋 سجل الأصول'!I320="",0,'📋 سجل الأصول'!I320)),('📋 سجل الأصول'!H320-IF('📋 سجل الأصول'!I320="",0,'📋 سجل الأصول'!I320))*'📋 سجل الأصول'!J320/365*MAX(0,MIN(EOMONTH(DATE(2026,8,1),0),IF('📋 سجل الأصول'!M320="",DATE(9999,12,31),'📋 سجل الأصول'!M320))-'📋 سجل الأصول'!G320+1))-MIN(('📋 سجل الأصول'!H320-IF('📋 سجل الأصول'!I320="",0,'📋 سجل الأصول'!I320)),('📋 سجل الأصول'!H320-IF('📋 سجل الأصول'!I320="",0,'📋 سجل الأصول'!I320))*'📋 سجل الأصول'!J320/365*MAX(0,MIN(EOMONTH(DATE(2026,8,1),-1),IF('📋 سجل الأصول'!M320="",DATE(9999,12,31),'📋 سجل الأصول'!M320))-'📋 سجل الأصول'!G320+1))),0))</f>
        <v/>
      </c>
      <c r="O320" s="33" t="str">
        <f>IF('📋 سجل الأصول'!C320="","",IFERROR(MAX(0,MIN(('📋 سجل الأصول'!H320-IF('📋 سجل الأصول'!I320="",0,'📋 سجل الأصول'!I320)),('📋 سجل الأصول'!H320-IF('📋 سجل الأصول'!I320="",0,'📋 سجل الأصول'!I320))*'📋 سجل الأصول'!J320/365*MAX(0,MIN(EOMONTH(DATE(2026,9,1),0),IF('📋 سجل الأصول'!M320="",DATE(9999,12,31),'📋 سجل الأصول'!M320))-'📋 سجل الأصول'!G320+1))-MIN(('📋 سجل الأصول'!H320-IF('📋 سجل الأصول'!I320="",0,'📋 سجل الأصول'!I320)),('📋 سجل الأصول'!H320-IF('📋 سجل الأصول'!I320="",0,'📋 سجل الأصول'!I320))*'📋 سجل الأصول'!J320/365*MAX(0,MIN(EOMONTH(DATE(2026,9,1),-1),IF('📋 سجل الأصول'!M320="",DATE(9999,12,31),'📋 سجل الأصول'!M320))-'📋 سجل الأصول'!G320+1))),0))</f>
        <v/>
      </c>
      <c r="P320" s="33" t="str">
        <f>IF('📋 سجل الأصول'!C320="","",IFERROR(MAX(0,MIN(('📋 سجل الأصول'!H320-IF('📋 سجل الأصول'!I320="",0,'📋 سجل الأصول'!I320)),('📋 سجل الأصول'!H320-IF('📋 سجل الأصول'!I320="",0,'📋 سجل الأصول'!I320))*'📋 سجل الأصول'!J320/365*MAX(0,MIN(EOMONTH(DATE(2026,10,1),0),IF('📋 سجل الأصول'!M320="",DATE(9999,12,31),'📋 سجل الأصول'!M320))-'📋 سجل الأصول'!G320+1))-MIN(('📋 سجل الأصول'!H320-IF('📋 سجل الأصول'!I320="",0,'📋 سجل الأصول'!I320)),('📋 سجل الأصول'!H320-IF('📋 سجل الأصول'!I320="",0,'📋 سجل الأصول'!I320))*'📋 سجل الأصول'!J320/365*MAX(0,MIN(EOMONTH(DATE(2026,10,1),-1),IF('📋 سجل الأصول'!M320="",DATE(9999,12,31),'📋 سجل الأصول'!M320))-'📋 سجل الأصول'!G320+1))),0))</f>
        <v/>
      </c>
      <c r="Q320" s="33" t="str">
        <f>IF('📋 سجل الأصول'!C320="","",IFERROR(MAX(0,MIN(('📋 سجل الأصول'!H320-IF('📋 سجل الأصول'!I320="",0,'📋 سجل الأصول'!I320)),('📋 سجل الأصول'!H320-IF('📋 سجل الأصول'!I320="",0,'📋 سجل الأصول'!I320))*'📋 سجل الأصول'!J320/365*MAX(0,MIN(EOMONTH(DATE(2026,11,1),0),IF('📋 سجل الأصول'!M320="",DATE(9999,12,31),'📋 سجل الأصول'!M320))-'📋 سجل الأصول'!G320+1))-MIN(('📋 سجل الأصول'!H320-IF('📋 سجل الأصول'!I320="",0,'📋 سجل الأصول'!I320)),('📋 سجل الأصول'!H320-IF('📋 سجل الأصول'!I320="",0,'📋 سجل الأصول'!I320))*'📋 سجل الأصول'!J320/365*MAX(0,MIN(EOMONTH(DATE(2026,11,1),-1),IF('📋 سجل الأصول'!M320="",DATE(9999,12,31),'📋 سجل الأصول'!M320))-'📋 سجل الأصول'!G320+1))),0))</f>
        <v/>
      </c>
      <c r="R320" s="33" t="str">
        <f>IF('📋 سجل الأصول'!C320="","",IFERROR(MAX(0,MIN(('📋 سجل الأصول'!H320-IF('📋 سجل الأصول'!I320="",0,'📋 سجل الأصول'!I320)),('📋 سجل الأصول'!H320-IF('📋 سجل الأصول'!I320="",0,'📋 سجل الأصول'!I320))*'📋 سجل الأصول'!J320/365*MAX(0,MIN(EOMONTH(DATE(2026,12,1),0),IF('📋 سجل الأصول'!M320="",DATE(9999,12,31),'📋 سجل الأصول'!M320))-'📋 سجل الأصول'!G320+1))-MIN(('📋 سجل الأصول'!H320-IF('📋 سجل الأصول'!I320="",0,'📋 سجل الأصول'!I320)),('📋 سجل الأصول'!H320-IF('📋 سجل الأصول'!I320="",0,'📋 سجل الأصول'!I320))*'📋 سجل الأصول'!J320/365*MAX(0,MIN(EOMONTH(DATE(2026,12,1),-1),IF('📋 سجل الأصول'!M320="",DATE(9999,12,31),'📋 سجل الأصول'!M320))-'📋 سجل الأصول'!G320+1))),0))</f>
        <v/>
      </c>
    </row>
    <row r="321" spans="1:18" ht="24.75" customHeight="1" x14ac:dyDescent="0.25">
      <c r="A321" s="18" t="str">
        <f>IF('📋 سجل الأصول'!C321="","",'📋 سجل الأصول'!A321)</f>
        <v/>
      </c>
      <c r="B321" s="18" t="str">
        <f>IF('📋 سجل الأصول'!C321="","",'📋 سجل الأصول'!B321)</f>
        <v/>
      </c>
      <c r="C321" s="36" t="str">
        <f>IF('📋 سجل الأصول'!C321="","",'📋 سجل الأصول'!C321)</f>
        <v/>
      </c>
      <c r="D321" s="18" t="str">
        <f>IF('📋 سجل الأصول'!C321="","",'📋 سجل الأصول'!E321)</f>
        <v/>
      </c>
      <c r="E321" s="37" t="str">
        <f>IF('📋 سجل الأصول'!C321="","",'📋 سجل الأصول'!G321)</f>
        <v/>
      </c>
      <c r="F321" s="25" t="str">
        <f>IF('📋 سجل الأصول'!C321="","",'📋 سجل الأصول'!H321)</f>
        <v/>
      </c>
      <c r="G321" s="25" t="str">
        <f>IF('📋 سجل الأصول'!C321="","",IFERROR(MAX(0,MIN(('📋 سجل الأصول'!H321-IF('📋 سجل الأصول'!I321="",0,'📋 سجل الأصول'!I321)),('📋 سجل الأصول'!H321-IF('📋 سجل الأصول'!I321="",0,'📋 سجل الأصول'!I321))*'📋 سجل الأصول'!J321/365*MAX(0,MIN(EOMONTH(DATE(2026,1,1),0),IF('📋 سجل الأصول'!M321="",DATE(9999,12,31),'📋 سجل الأصول'!M321))-'📋 سجل الأصول'!G321+1))-MIN(('📋 سجل الأصول'!H321-IF('📋 سجل الأصول'!I321="",0,'📋 سجل الأصول'!I321)),('📋 سجل الأصول'!H321-IF('📋 سجل الأصول'!I321="",0,'📋 سجل الأصول'!I321))*'📋 سجل الأصول'!J321/365*MAX(0,MIN(EOMONTH(DATE(2026,1,1),-1),IF('📋 سجل الأصول'!M321="",DATE(9999,12,31),'📋 سجل الأصول'!M321))-'📋 سجل الأصول'!G321+1))),0))</f>
        <v/>
      </c>
      <c r="H321" s="25" t="str">
        <f>IF('📋 سجل الأصول'!C321="","",IFERROR(MAX(0,MIN(('📋 سجل الأصول'!H321-IF('📋 سجل الأصول'!I321="",0,'📋 سجل الأصول'!I321)),('📋 سجل الأصول'!H321-IF('📋 سجل الأصول'!I321="",0,'📋 سجل الأصول'!I321))*'📋 سجل الأصول'!J321/365*MAX(0,MIN(EOMONTH(DATE(2026,2,1),0),IF('📋 سجل الأصول'!M321="",DATE(9999,12,31),'📋 سجل الأصول'!M321))-'📋 سجل الأصول'!G321+1))-MIN(('📋 سجل الأصول'!H321-IF('📋 سجل الأصول'!I321="",0,'📋 سجل الأصول'!I321)),('📋 سجل الأصول'!H321-IF('📋 سجل الأصول'!I321="",0,'📋 سجل الأصول'!I321))*'📋 سجل الأصول'!J321/365*MAX(0,MIN(EOMONTH(DATE(2026,2,1),-1),IF('📋 سجل الأصول'!M321="",DATE(9999,12,31),'📋 سجل الأصول'!M321))-'📋 سجل الأصول'!G321+1))),0))</f>
        <v/>
      </c>
      <c r="I321" s="25" t="str">
        <f>IF('📋 سجل الأصول'!C321="","",IFERROR(MAX(0,MIN(('📋 سجل الأصول'!H321-IF('📋 سجل الأصول'!I321="",0,'📋 سجل الأصول'!I321)),('📋 سجل الأصول'!H321-IF('📋 سجل الأصول'!I321="",0,'📋 سجل الأصول'!I321))*'📋 سجل الأصول'!J321/365*MAX(0,MIN(EOMONTH(DATE(2026,3,1),0),IF('📋 سجل الأصول'!M321="",DATE(9999,12,31),'📋 سجل الأصول'!M321))-'📋 سجل الأصول'!G321+1))-MIN(('📋 سجل الأصول'!H321-IF('📋 سجل الأصول'!I321="",0,'📋 سجل الأصول'!I321)),('📋 سجل الأصول'!H321-IF('📋 سجل الأصول'!I321="",0,'📋 سجل الأصول'!I321))*'📋 سجل الأصول'!J321/365*MAX(0,MIN(EOMONTH(DATE(2026,3,1),-1),IF('📋 سجل الأصول'!M321="",DATE(9999,12,31),'📋 سجل الأصول'!M321))-'📋 سجل الأصول'!G321+1))),0))</f>
        <v/>
      </c>
      <c r="J321" s="25" t="str">
        <f>IF('📋 سجل الأصول'!C321="","",IFERROR(MAX(0,MIN(('📋 سجل الأصول'!H321-IF('📋 سجل الأصول'!I321="",0,'📋 سجل الأصول'!I321)),('📋 سجل الأصول'!H321-IF('📋 سجل الأصول'!I321="",0,'📋 سجل الأصول'!I321))*'📋 سجل الأصول'!J321/365*MAX(0,MIN(EOMONTH(DATE(2026,4,1),0),IF('📋 سجل الأصول'!M321="",DATE(9999,12,31),'📋 سجل الأصول'!M321))-'📋 سجل الأصول'!G321+1))-MIN(('📋 سجل الأصول'!H321-IF('📋 سجل الأصول'!I321="",0,'📋 سجل الأصول'!I321)),('📋 سجل الأصول'!H321-IF('📋 سجل الأصول'!I321="",0,'📋 سجل الأصول'!I321))*'📋 سجل الأصول'!J321/365*MAX(0,MIN(EOMONTH(DATE(2026,4,1),-1),IF('📋 سجل الأصول'!M321="",DATE(9999,12,31),'📋 سجل الأصول'!M321))-'📋 سجل الأصول'!G321+1))),0))</f>
        <v/>
      </c>
      <c r="K321" s="25" t="str">
        <f>IF('📋 سجل الأصول'!C321="","",IFERROR(MAX(0,MIN(('📋 سجل الأصول'!H321-IF('📋 سجل الأصول'!I321="",0,'📋 سجل الأصول'!I321)),('📋 سجل الأصول'!H321-IF('📋 سجل الأصول'!I321="",0,'📋 سجل الأصول'!I321))*'📋 سجل الأصول'!J321/365*MAX(0,MIN(EOMONTH(DATE(2026,5,1),0),IF('📋 سجل الأصول'!M321="",DATE(9999,12,31),'📋 سجل الأصول'!M321))-'📋 سجل الأصول'!G321+1))-MIN(('📋 سجل الأصول'!H321-IF('📋 سجل الأصول'!I321="",0,'📋 سجل الأصول'!I321)),('📋 سجل الأصول'!H321-IF('📋 سجل الأصول'!I321="",0,'📋 سجل الأصول'!I321))*'📋 سجل الأصول'!J321/365*MAX(0,MIN(EOMONTH(DATE(2026,5,1),-1),IF('📋 سجل الأصول'!M321="",DATE(9999,12,31),'📋 سجل الأصول'!M321))-'📋 سجل الأصول'!G321+1))),0))</f>
        <v/>
      </c>
      <c r="L321" s="25" t="str">
        <f>IF('📋 سجل الأصول'!C321="","",IFERROR(MAX(0,MIN(('📋 سجل الأصول'!H321-IF('📋 سجل الأصول'!I321="",0,'📋 سجل الأصول'!I321)),('📋 سجل الأصول'!H321-IF('📋 سجل الأصول'!I321="",0,'📋 سجل الأصول'!I321))*'📋 سجل الأصول'!J321/365*MAX(0,MIN(EOMONTH(DATE(2026,6,1),0),IF('📋 سجل الأصول'!M321="",DATE(9999,12,31),'📋 سجل الأصول'!M321))-'📋 سجل الأصول'!G321+1))-MIN(('📋 سجل الأصول'!H321-IF('📋 سجل الأصول'!I321="",0,'📋 سجل الأصول'!I321)),('📋 سجل الأصول'!H321-IF('📋 سجل الأصول'!I321="",0,'📋 سجل الأصول'!I321))*'📋 سجل الأصول'!J321/365*MAX(0,MIN(EOMONTH(DATE(2026,6,1),-1),IF('📋 سجل الأصول'!M321="",DATE(9999,12,31),'📋 سجل الأصول'!M321))-'📋 سجل الأصول'!G321+1))),0))</f>
        <v/>
      </c>
      <c r="M321" s="25" t="str">
        <f>IF('📋 سجل الأصول'!C321="","",IFERROR(MAX(0,MIN(('📋 سجل الأصول'!H321-IF('📋 سجل الأصول'!I321="",0,'📋 سجل الأصول'!I321)),('📋 سجل الأصول'!H321-IF('📋 سجل الأصول'!I321="",0,'📋 سجل الأصول'!I321))*'📋 سجل الأصول'!J321/365*MAX(0,MIN(EOMONTH(DATE(2026,7,1),0),IF('📋 سجل الأصول'!M321="",DATE(9999,12,31),'📋 سجل الأصول'!M321))-'📋 سجل الأصول'!G321+1))-MIN(('📋 سجل الأصول'!H321-IF('📋 سجل الأصول'!I321="",0,'📋 سجل الأصول'!I321)),('📋 سجل الأصول'!H321-IF('📋 سجل الأصول'!I321="",0,'📋 سجل الأصول'!I321))*'📋 سجل الأصول'!J321/365*MAX(0,MIN(EOMONTH(DATE(2026,7,1),-1),IF('📋 سجل الأصول'!M321="",DATE(9999,12,31),'📋 سجل الأصول'!M321))-'📋 سجل الأصول'!G321+1))),0))</f>
        <v/>
      </c>
      <c r="N321" s="25" t="str">
        <f>IF('📋 سجل الأصول'!C321="","",IFERROR(MAX(0,MIN(('📋 سجل الأصول'!H321-IF('📋 سجل الأصول'!I321="",0,'📋 سجل الأصول'!I321)),('📋 سجل الأصول'!H321-IF('📋 سجل الأصول'!I321="",0,'📋 سجل الأصول'!I321))*'📋 سجل الأصول'!J321/365*MAX(0,MIN(EOMONTH(DATE(2026,8,1),0),IF('📋 سجل الأصول'!M321="",DATE(9999,12,31),'📋 سجل الأصول'!M321))-'📋 سجل الأصول'!G321+1))-MIN(('📋 سجل الأصول'!H321-IF('📋 سجل الأصول'!I321="",0,'📋 سجل الأصول'!I321)),('📋 سجل الأصول'!H321-IF('📋 سجل الأصول'!I321="",0,'📋 سجل الأصول'!I321))*'📋 سجل الأصول'!J321/365*MAX(0,MIN(EOMONTH(DATE(2026,8,1),-1),IF('📋 سجل الأصول'!M321="",DATE(9999,12,31),'📋 سجل الأصول'!M321))-'📋 سجل الأصول'!G321+1))),0))</f>
        <v/>
      </c>
      <c r="O321" s="25" t="str">
        <f>IF('📋 سجل الأصول'!C321="","",IFERROR(MAX(0,MIN(('📋 سجل الأصول'!H321-IF('📋 سجل الأصول'!I321="",0,'📋 سجل الأصول'!I321)),('📋 سجل الأصول'!H321-IF('📋 سجل الأصول'!I321="",0,'📋 سجل الأصول'!I321))*'📋 سجل الأصول'!J321/365*MAX(0,MIN(EOMONTH(DATE(2026,9,1),0),IF('📋 سجل الأصول'!M321="",DATE(9999,12,31),'📋 سجل الأصول'!M321))-'📋 سجل الأصول'!G321+1))-MIN(('📋 سجل الأصول'!H321-IF('📋 سجل الأصول'!I321="",0,'📋 سجل الأصول'!I321)),('📋 سجل الأصول'!H321-IF('📋 سجل الأصول'!I321="",0,'📋 سجل الأصول'!I321))*'📋 سجل الأصول'!J321/365*MAX(0,MIN(EOMONTH(DATE(2026,9,1),-1),IF('📋 سجل الأصول'!M321="",DATE(9999,12,31),'📋 سجل الأصول'!M321))-'📋 سجل الأصول'!G321+1))),0))</f>
        <v/>
      </c>
      <c r="P321" s="25" t="str">
        <f>IF('📋 سجل الأصول'!C321="","",IFERROR(MAX(0,MIN(('📋 سجل الأصول'!H321-IF('📋 سجل الأصول'!I321="",0,'📋 سجل الأصول'!I321)),('📋 سجل الأصول'!H321-IF('📋 سجل الأصول'!I321="",0,'📋 سجل الأصول'!I321))*'📋 سجل الأصول'!J321/365*MAX(0,MIN(EOMONTH(DATE(2026,10,1),0),IF('📋 سجل الأصول'!M321="",DATE(9999,12,31),'📋 سجل الأصول'!M321))-'📋 سجل الأصول'!G321+1))-MIN(('📋 سجل الأصول'!H321-IF('📋 سجل الأصول'!I321="",0,'📋 سجل الأصول'!I321)),('📋 سجل الأصول'!H321-IF('📋 سجل الأصول'!I321="",0,'📋 سجل الأصول'!I321))*'📋 سجل الأصول'!J321/365*MAX(0,MIN(EOMONTH(DATE(2026,10,1),-1),IF('📋 سجل الأصول'!M321="",DATE(9999,12,31),'📋 سجل الأصول'!M321))-'📋 سجل الأصول'!G321+1))),0))</f>
        <v/>
      </c>
      <c r="Q321" s="25" t="str">
        <f>IF('📋 سجل الأصول'!C321="","",IFERROR(MAX(0,MIN(('📋 سجل الأصول'!H321-IF('📋 سجل الأصول'!I321="",0,'📋 سجل الأصول'!I321)),('📋 سجل الأصول'!H321-IF('📋 سجل الأصول'!I321="",0,'📋 سجل الأصول'!I321))*'📋 سجل الأصول'!J321/365*MAX(0,MIN(EOMONTH(DATE(2026,11,1),0),IF('📋 سجل الأصول'!M321="",DATE(9999,12,31),'📋 سجل الأصول'!M321))-'📋 سجل الأصول'!G321+1))-MIN(('📋 سجل الأصول'!H321-IF('📋 سجل الأصول'!I321="",0,'📋 سجل الأصول'!I321)),('📋 سجل الأصول'!H321-IF('📋 سجل الأصول'!I321="",0,'📋 سجل الأصول'!I321))*'📋 سجل الأصول'!J321/365*MAX(0,MIN(EOMONTH(DATE(2026,11,1),-1),IF('📋 سجل الأصول'!M321="",DATE(9999,12,31),'📋 سجل الأصول'!M321))-'📋 سجل الأصول'!G321+1))),0))</f>
        <v/>
      </c>
      <c r="R321" s="25" t="str">
        <f>IF('📋 سجل الأصول'!C321="","",IFERROR(MAX(0,MIN(('📋 سجل الأصول'!H321-IF('📋 سجل الأصول'!I321="",0,'📋 سجل الأصول'!I321)),('📋 سجل الأصول'!H321-IF('📋 سجل الأصول'!I321="",0,'📋 سجل الأصول'!I321))*'📋 سجل الأصول'!J321/365*MAX(0,MIN(EOMONTH(DATE(2026,12,1),0),IF('📋 سجل الأصول'!M321="",DATE(9999,12,31),'📋 سجل الأصول'!M321))-'📋 سجل الأصول'!G321+1))-MIN(('📋 سجل الأصول'!H321-IF('📋 سجل الأصول'!I321="",0,'📋 سجل الأصول'!I321)),('📋 سجل الأصول'!H321-IF('📋 سجل الأصول'!I321="",0,'📋 سجل الأصول'!I321))*'📋 سجل الأصول'!J321/365*MAX(0,MIN(EOMONTH(DATE(2026,12,1),-1),IF('📋 سجل الأصول'!M321="",DATE(9999,12,31),'📋 سجل الأصول'!M321))-'📋 سجل الأصول'!G321+1))),0))</f>
        <v/>
      </c>
    </row>
    <row r="322" spans="1:18" ht="24.75" customHeight="1" x14ac:dyDescent="0.25">
      <c r="A322" s="26" t="str">
        <f>IF('📋 سجل الأصول'!C322="","",'📋 سجل الأصول'!A322)</f>
        <v/>
      </c>
      <c r="B322" s="26" t="str">
        <f>IF('📋 سجل الأصول'!C322="","",'📋 سجل الأصول'!B322)</f>
        <v/>
      </c>
      <c r="C322" s="38" t="str">
        <f>IF('📋 سجل الأصول'!C322="","",'📋 سجل الأصول'!C322)</f>
        <v/>
      </c>
      <c r="D322" s="26" t="str">
        <f>IF('📋 سجل الأصول'!C322="","",'📋 سجل الأصول'!E322)</f>
        <v/>
      </c>
      <c r="E322" s="39" t="str">
        <f>IF('📋 سجل الأصول'!C322="","",'📋 سجل الأصول'!G322)</f>
        <v/>
      </c>
      <c r="F322" s="33" t="str">
        <f>IF('📋 سجل الأصول'!C322="","",'📋 سجل الأصول'!H322)</f>
        <v/>
      </c>
      <c r="G322" s="33" t="str">
        <f>IF('📋 سجل الأصول'!C322="","",IFERROR(MAX(0,MIN(('📋 سجل الأصول'!H322-IF('📋 سجل الأصول'!I322="",0,'📋 سجل الأصول'!I322)),('📋 سجل الأصول'!H322-IF('📋 سجل الأصول'!I322="",0,'📋 سجل الأصول'!I322))*'📋 سجل الأصول'!J322/365*MAX(0,MIN(EOMONTH(DATE(2026,1,1),0),IF('📋 سجل الأصول'!M322="",DATE(9999,12,31),'📋 سجل الأصول'!M322))-'📋 سجل الأصول'!G322+1))-MIN(('📋 سجل الأصول'!H322-IF('📋 سجل الأصول'!I322="",0,'📋 سجل الأصول'!I322)),('📋 سجل الأصول'!H322-IF('📋 سجل الأصول'!I322="",0,'📋 سجل الأصول'!I322))*'📋 سجل الأصول'!J322/365*MAX(0,MIN(EOMONTH(DATE(2026,1,1),-1),IF('📋 سجل الأصول'!M322="",DATE(9999,12,31),'📋 سجل الأصول'!M322))-'📋 سجل الأصول'!G322+1))),0))</f>
        <v/>
      </c>
      <c r="H322" s="33" t="str">
        <f>IF('📋 سجل الأصول'!C322="","",IFERROR(MAX(0,MIN(('📋 سجل الأصول'!H322-IF('📋 سجل الأصول'!I322="",0,'📋 سجل الأصول'!I322)),('📋 سجل الأصول'!H322-IF('📋 سجل الأصول'!I322="",0,'📋 سجل الأصول'!I322))*'📋 سجل الأصول'!J322/365*MAX(0,MIN(EOMONTH(DATE(2026,2,1),0),IF('📋 سجل الأصول'!M322="",DATE(9999,12,31),'📋 سجل الأصول'!M322))-'📋 سجل الأصول'!G322+1))-MIN(('📋 سجل الأصول'!H322-IF('📋 سجل الأصول'!I322="",0,'📋 سجل الأصول'!I322)),('📋 سجل الأصول'!H322-IF('📋 سجل الأصول'!I322="",0,'📋 سجل الأصول'!I322))*'📋 سجل الأصول'!J322/365*MAX(0,MIN(EOMONTH(DATE(2026,2,1),-1),IF('📋 سجل الأصول'!M322="",DATE(9999,12,31),'📋 سجل الأصول'!M322))-'📋 سجل الأصول'!G322+1))),0))</f>
        <v/>
      </c>
      <c r="I322" s="33" t="str">
        <f>IF('📋 سجل الأصول'!C322="","",IFERROR(MAX(0,MIN(('📋 سجل الأصول'!H322-IF('📋 سجل الأصول'!I322="",0,'📋 سجل الأصول'!I322)),('📋 سجل الأصول'!H322-IF('📋 سجل الأصول'!I322="",0,'📋 سجل الأصول'!I322))*'📋 سجل الأصول'!J322/365*MAX(0,MIN(EOMONTH(DATE(2026,3,1),0),IF('📋 سجل الأصول'!M322="",DATE(9999,12,31),'📋 سجل الأصول'!M322))-'📋 سجل الأصول'!G322+1))-MIN(('📋 سجل الأصول'!H322-IF('📋 سجل الأصول'!I322="",0,'📋 سجل الأصول'!I322)),('📋 سجل الأصول'!H322-IF('📋 سجل الأصول'!I322="",0,'📋 سجل الأصول'!I322))*'📋 سجل الأصول'!J322/365*MAX(0,MIN(EOMONTH(DATE(2026,3,1),-1),IF('📋 سجل الأصول'!M322="",DATE(9999,12,31),'📋 سجل الأصول'!M322))-'📋 سجل الأصول'!G322+1))),0))</f>
        <v/>
      </c>
      <c r="J322" s="33" t="str">
        <f>IF('📋 سجل الأصول'!C322="","",IFERROR(MAX(0,MIN(('📋 سجل الأصول'!H322-IF('📋 سجل الأصول'!I322="",0,'📋 سجل الأصول'!I322)),('📋 سجل الأصول'!H322-IF('📋 سجل الأصول'!I322="",0,'📋 سجل الأصول'!I322))*'📋 سجل الأصول'!J322/365*MAX(0,MIN(EOMONTH(DATE(2026,4,1),0),IF('📋 سجل الأصول'!M322="",DATE(9999,12,31),'📋 سجل الأصول'!M322))-'📋 سجل الأصول'!G322+1))-MIN(('📋 سجل الأصول'!H322-IF('📋 سجل الأصول'!I322="",0,'📋 سجل الأصول'!I322)),('📋 سجل الأصول'!H322-IF('📋 سجل الأصول'!I322="",0,'📋 سجل الأصول'!I322))*'📋 سجل الأصول'!J322/365*MAX(0,MIN(EOMONTH(DATE(2026,4,1),-1),IF('📋 سجل الأصول'!M322="",DATE(9999,12,31),'📋 سجل الأصول'!M322))-'📋 سجل الأصول'!G322+1))),0))</f>
        <v/>
      </c>
      <c r="K322" s="33" t="str">
        <f>IF('📋 سجل الأصول'!C322="","",IFERROR(MAX(0,MIN(('📋 سجل الأصول'!H322-IF('📋 سجل الأصول'!I322="",0,'📋 سجل الأصول'!I322)),('📋 سجل الأصول'!H322-IF('📋 سجل الأصول'!I322="",0,'📋 سجل الأصول'!I322))*'📋 سجل الأصول'!J322/365*MAX(0,MIN(EOMONTH(DATE(2026,5,1),0),IF('📋 سجل الأصول'!M322="",DATE(9999,12,31),'📋 سجل الأصول'!M322))-'📋 سجل الأصول'!G322+1))-MIN(('📋 سجل الأصول'!H322-IF('📋 سجل الأصول'!I322="",0,'📋 سجل الأصول'!I322)),('📋 سجل الأصول'!H322-IF('📋 سجل الأصول'!I322="",0,'📋 سجل الأصول'!I322))*'📋 سجل الأصول'!J322/365*MAX(0,MIN(EOMONTH(DATE(2026,5,1),-1),IF('📋 سجل الأصول'!M322="",DATE(9999,12,31),'📋 سجل الأصول'!M322))-'📋 سجل الأصول'!G322+1))),0))</f>
        <v/>
      </c>
      <c r="L322" s="33" t="str">
        <f>IF('📋 سجل الأصول'!C322="","",IFERROR(MAX(0,MIN(('📋 سجل الأصول'!H322-IF('📋 سجل الأصول'!I322="",0,'📋 سجل الأصول'!I322)),('📋 سجل الأصول'!H322-IF('📋 سجل الأصول'!I322="",0,'📋 سجل الأصول'!I322))*'📋 سجل الأصول'!J322/365*MAX(0,MIN(EOMONTH(DATE(2026,6,1),0),IF('📋 سجل الأصول'!M322="",DATE(9999,12,31),'📋 سجل الأصول'!M322))-'📋 سجل الأصول'!G322+1))-MIN(('📋 سجل الأصول'!H322-IF('📋 سجل الأصول'!I322="",0,'📋 سجل الأصول'!I322)),('📋 سجل الأصول'!H322-IF('📋 سجل الأصول'!I322="",0,'📋 سجل الأصول'!I322))*'📋 سجل الأصول'!J322/365*MAX(0,MIN(EOMONTH(DATE(2026,6,1),-1),IF('📋 سجل الأصول'!M322="",DATE(9999,12,31),'📋 سجل الأصول'!M322))-'📋 سجل الأصول'!G322+1))),0))</f>
        <v/>
      </c>
      <c r="M322" s="33" t="str">
        <f>IF('📋 سجل الأصول'!C322="","",IFERROR(MAX(0,MIN(('📋 سجل الأصول'!H322-IF('📋 سجل الأصول'!I322="",0,'📋 سجل الأصول'!I322)),('📋 سجل الأصول'!H322-IF('📋 سجل الأصول'!I322="",0,'📋 سجل الأصول'!I322))*'📋 سجل الأصول'!J322/365*MAX(0,MIN(EOMONTH(DATE(2026,7,1),0),IF('📋 سجل الأصول'!M322="",DATE(9999,12,31),'📋 سجل الأصول'!M322))-'📋 سجل الأصول'!G322+1))-MIN(('📋 سجل الأصول'!H322-IF('📋 سجل الأصول'!I322="",0,'📋 سجل الأصول'!I322)),('📋 سجل الأصول'!H322-IF('📋 سجل الأصول'!I322="",0,'📋 سجل الأصول'!I322))*'📋 سجل الأصول'!J322/365*MAX(0,MIN(EOMONTH(DATE(2026,7,1),-1),IF('📋 سجل الأصول'!M322="",DATE(9999,12,31),'📋 سجل الأصول'!M322))-'📋 سجل الأصول'!G322+1))),0))</f>
        <v/>
      </c>
      <c r="N322" s="33" t="str">
        <f>IF('📋 سجل الأصول'!C322="","",IFERROR(MAX(0,MIN(('📋 سجل الأصول'!H322-IF('📋 سجل الأصول'!I322="",0,'📋 سجل الأصول'!I322)),('📋 سجل الأصول'!H322-IF('📋 سجل الأصول'!I322="",0,'📋 سجل الأصول'!I322))*'📋 سجل الأصول'!J322/365*MAX(0,MIN(EOMONTH(DATE(2026,8,1),0),IF('📋 سجل الأصول'!M322="",DATE(9999,12,31),'📋 سجل الأصول'!M322))-'📋 سجل الأصول'!G322+1))-MIN(('📋 سجل الأصول'!H322-IF('📋 سجل الأصول'!I322="",0,'📋 سجل الأصول'!I322)),('📋 سجل الأصول'!H322-IF('📋 سجل الأصول'!I322="",0,'📋 سجل الأصول'!I322))*'📋 سجل الأصول'!J322/365*MAX(0,MIN(EOMONTH(DATE(2026,8,1),-1),IF('📋 سجل الأصول'!M322="",DATE(9999,12,31),'📋 سجل الأصول'!M322))-'📋 سجل الأصول'!G322+1))),0))</f>
        <v/>
      </c>
      <c r="O322" s="33" t="str">
        <f>IF('📋 سجل الأصول'!C322="","",IFERROR(MAX(0,MIN(('📋 سجل الأصول'!H322-IF('📋 سجل الأصول'!I322="",0,'📋 سجل الأصول'!I322)),('📋 سجل الأصول'!H322-IF('📋 سجل الأصول'!I322="",0,'📋 سجل الأصول'!I322))*'📋 سجل الأصول'!J322/365*MAX(0,MIN(EOMONTH(DATE(2026,9,1),0),IF('📋 سجل الأصول'!M322="",DATE(9999,12,31),'📋 سجل الأصول'!M322))-'📋 سجل الأصول'!G322+1))-MIN(('📋 سجل الأصول'!H322-IF('📋 سجل الأصول'!I322="",0,'📋 سجل الأصول'!I322)),('📋 سجل الأصول'!H322-IF('📋 سجل الأصول'!I322="",0,'📋 سجل الأصول'!I322))*'📋 سجل الأصول'!J322/365*MAX(0,MIN(EOMONTH(DATE(2026,9,1),-1),IF('📋 سجل الأصول'!M322="",DATE(9999,12,31),'📋 سجل الأصول'!M322))-'📋 سجل الأصول'!G322+1))),0))</f>
        <v/>
      </c>
      <c r="P322" s="33" t="str">
        <f>IF('📋 سجل الأصول'!C322="","",IFERROR(MAX(0,MIN(('📋 سجل الأصول'!H322-IF('📋 سجل الأصول'!I322="",0,'📋 سجل الأصول'!I322)),('📋 سجل الأصول'!H322-IF('📋 سجل الأصول'!I322="",0,'📋 سجل الأصول'!I322))*'📋 سجل الأصول'!J322/365*MAX(0,MIN(EOMONTH(DATE(2026,10,1),0),IF('📋 سجل الأصول'!M322="",DATE(9999,12,31),'📋 سجل الأصول'!M322))-'📋 سجل الأصول'!G322+1))-MIN(('📋 سجل الأصول'!H322-IF('📋 سجل الأصول'!I322="",0,'📋 سجل الأصول'!I322)),('📋 سجل الأصول'!H322-IF('📋 سجل الأصول'!I322="",0,'📋 سجل الأصول'!I322))*'📋 سجل الأصول'!J322/365*MAX(0,MIN(EOMONTH(DATE(2026,10,1),-1),IF('📋 سجل الأصول'!M322="",DATE(9999,12,31),'📋 سجل الأصول'!M322))-'📋 سجل الأصول'!G322+1))),0))</f>
        <v/>
      </c>
      <c r="Q322" s="33" t="str">
        <f>IF('📋 سجل الأصول'!C322="","",IFERROR(MAX(0,MIN(('📋 سجل الأصول'!H322-IF('📋 سجل الأصول'!I322="",0,'📋 سجل الأصول'!I322)),('📋 سجل الأصول'!H322-IF('📋 سجل الأصول'!I322="",0,'📋 سجل الأصول'!I322))*'📋 سجل الأصول'!J322/365*MAX(0,MIN(EOMONTH(DATE(2026,11,1),0),IF('📋 سجل الأصول'!M322="",DATE(9999,12,31),'📋 سجل الأصول'!M322))-'📋 سجل الأصول'!G322+1))-MIN(('📋 سجل الأصول'!H322-IF('📋 سجل الأصول'!I322="",0,'📋 سجل الأصول'!I322)),('📋 سجل الأصول'!H322-IF('📋 سجل الأصول'!I322="",0,'📋 سجل الأصول'!I322))*'📋 سجل الأصول'!J322/365*MAX(0,MIN(EOMONTH(DATE(2026,11,1),-1),IF('📋 سجل الأصول'!M322="",DATE(9999,12,31),'📋 سجل الأصول'!M322))-'📋 سجل الأصول'!G322+1))),0))</f>
        <v/>
      </c>
      <c r="R322" s="33" t="str">
        <f>IF('📋 سجل الأصول'!C322="","",IFERROR(MAX(0,MIN(('📋 سجل الأصول'!H322-IF('📋 سجل الأصول'!I322="",0,'📋 سجل الأصول'!I322)),('📋 سجل الأصول'!H322-IF('📋 سجل الأصول'!I322="",0,'📋 سجل الأصول'!I322))*'📋 سجل الأصول'!J322/365*MAX(0,MIN(EOMONTH(DATE(2026,12,1),0),IF('📋 سجل الأصول'!M322="",DATE(9999,12,31),'📋 سجل الأصول'!M322))-'📋 سجل الأصول'!G322+1))-MIN(('📋 سجل الأصول'!H322-IF('📋 سجل الأصول'!I322="",0,'📋 سجل الأصول'!I322)),('📋 سجل الأصول'!H322-IF('📋 سجل الأصول'!I322="",0,'📋 سجل الأصول'!I322))*'📋 سجل الأصول'!J322/365*MAX(0,MIN(EOMONTH(DATE(2026,12,1),-1),IF('📋 سجل الأصول'!M322="",DATE(9999,12,31),'📋 سجل الأصول'!M322))-'📋 سجل الأصول'!G322+1))),0))</f>
        <v/>
      </c>
    </row>
    <row r="323" spans="1:18" ht="24.75" customHeight="1" x14ac:dyDescent="0.25">
      <c r="A323" s="18" t="str">
        <f>IF('📋 سجل الأصول'!C323="","",'📋 سجل الأصول'!A323)</f>
        <v/>
      </c>
      <c r="B323" s="18" t="str">
        <f>IF('📋 سجل الأصول'!C323="","",'📋 سجل الأصول'!B323)</f>
        <v/>
      </c>
      <c r="C323" s="36" t="str">
        <f>IF('📋 سجل الأصول'!C323="","",'📋 سجل الأصول'!C323)</f>
        <v/>
      </c>
      <c r="D323" s="18" t="str">
        <f>IF('📋 سجل الأصول'!C323="","",'📋 سجل الأصول'!E323)</f>
        <v/>
      </c>
      <c r="E323" s="37" t="str">
        <f>IF('📋 سجل الأصول'!C323="","",'📋 سجل الأصول'!G323)</f>
        <v/>
      </c>
      <c r="F323" s="25" t="str">
        <f>IF('📋 سجل الأصول'!C323="","",'📋 سجل الأصول'!H323)</f>
        <v/>
      </c>
      <c r="G323" s="25" t="str">
        <f>IF('📋 سجل الأصول'!C323="","",IFERROR(MAX(0,MIN(('📋 سجل الأصول'!H323-IF('📋 سجل الأصول'!I323="",0,'📋 سجل الأصول'!I323)),('📋 سجل الأصول'!H323-IF('📋 سجل الأصول'!I323="",0,'📋 سجل الأصول'!I323))*'📋 سجل الأصول'!J323/365*MAX(0,MIN(EOMONTH(DATE(2026,1,1),0),IF('📋 سجل الأصول'!M323="",DATE(9999,12,31),'📋 سجل الأصول'!M323))-'📋 سجل الأصول'!G323+1))-MIN(('📋 سجل الأصول'!H323-IF('📋 سجل الأصول'!I323="",0,'📋 سجل الأصول'!I323)),('📋 سجل الأصول'!H323-IF('📋 سجل الأصول'!I323="",0,'📋 سجل الأصول'!I323))*'📋 سجل الأصول'!J323/365*MAX(0,MIN(EOMONTH(DATE(2026,1,1),-1),IF('📋 سجل الأصول'!M323="",DATE(9999,12,31),'📋 سجل الأصول'!M323))-'📋 سجل الأصول'!G323+1))),0))</f>
        <v/>
      </c>
      <c r="H323" s="25" t="str">
        <f>IF('📋 سجل الأصول'!C323="","",IFERROR(MAX(0,MIN(('📋 سجل الأصول'!H323-IF('📋 سجل الأصول'!I323="",0,'📋 سجل الأصول'!I323)),('📋 سجل الأصول'!H323-IF('📋 سجل الأصول'!I323="",0,'📋 سجل الأصول'!I323))*'📋 سجل الأصول'!J323/365*MAX(0,MIN(EOMONTH(DATE(2026,2,1),0),IF('📋 سجل الأصول'!M323="",DATE(9999,12,31),'📋 سجل الأصول'!M323))-'📋 سجل الأصول'!G323+1))-MIN(('📋 سجل الأصول'!H323-IF('📋 سجل الأصول'!I323="",0,'📋 سجل الأصول'!I323)),('📋 سجل الأصول'!H323-IF('📋 سجل الأصول'!I323="",0,'📋 سجل الأصول'!I323))*'📋 سجل الأصول'!J323/365*MAX(0,MIN(EOMONTH(DATE(2026,2,1),-1),IF('📋 سجل الأصول'!M323="",DATE(9999,12,31),'📋 سجل الأصول'!M323))-'📋 سجل الأصول'!G323+1))),0))</f>
        <v/>
      </c>
      <c r="I323" s="25" t="str">
        <f>IF('📋 سجل الأصول'!C323="","",IFERROR(MAX(0,MIN(('📋 سجل الأصول'!H323-IF('📋 سجل الأصول'!I323="",0,'📋 سجل الأصول'!I323)),('📋 سجل الأصول'!H323-IF('📋 سجل الأصول'!I323="",0,'📋 سجل الأصول'!I323))*'📋 سجل الأصول'!J323/365*MAX(0,MIN(EOMONTH(DATE(2026,3,1),0),IF('📋 سجل الأصول'!M323="",DATE(9999,12,31),'📋 سجل الأصول'!M323))-'📋 سجل الأصول'!G323+1))-MIN(('📋 سجل الأصول'!H323-IF('📋 سجل الأصول'!I323="",0,'📋 سجل الأصول'!I323)),('📋 سجل الأصول'!H323-IF('📋 سجل الأصول'!I323="",0,'📋 سجل الأصول'!I323))*'📋 سجل الأصول'!J323/365*MAX(0,MIN(EOMONTH(DATE(2026,3,1),-1),IF('📋 سجل الأصول'!M323="",DATE(9999,12,31),'📋 سجل الأصول'!M323))-'📋 سجل الأصول'!G323+1))),0))</f>
        <v/>
      </c>
      <c r="J323" s="25" t="str">
        <f>IF('📋 سجل الأصول'!C323="","",IFERROR(MAX(0,MIN(('📋 سجل الأصول'!H323-IF('📋 سجل الأصول'!I323="",0,'📋 سجل الأصول'!I323)),('📋 سجل الأصول'!H323-IF('📋 سجل الأصول'!I323="",0,'📋 سجل الأصول'!I323))*'📋 سجل الأصول'!J323/365*MAX(0,MIN(EOMONTH(DATE(2026,4,1),0),IF('📋 سجل الأصول'!M323="",DATE(9999,12,31),'📋 سجل الأصول'!M323))-'📋 سجل الأصول'!G323+1))-MIN(('📋 سجل الأصول'!H323-IF('📋 سجل الأصول'!I323="",0,'📋 سجل الأصول'!I323)),('📋 سجل الأصول'!H323-IF('📋 سجل الأصول'!I323="",0,'📋 سجل الأصول'!I323))*'📋 سجل الأصول'!J323/365*MAX(0,MIN(EOMONTH(DATE(2026,4,1),-1),IF('📋 سجل الأصول'!M323="",DATE(9999,12,31),'📋 سجل الأصول'!M323))-'📋 سجل الأصول'!G323+1))),0))</f>
        <v/>
      </c>
      <c r="K323" s="25" t="str">
        <f>IF('📋 سجل الأصول'!C323="","",IFERROR(MAX(0,MIN(('📋 سجل الأصول'!H323-IF('📋 سجل الأصول'!I323="",0,'📋 سجل الأصول'!I323)),('📋 سجل الأصول'!H323-IF('📋 سجل الأصول'!I323="",0,'📋 سجل الأصول'!I323))*'📋 سجل الأصول'!J323/365*MAX(0,MIN(EOMONTH(DATE(2026,5,1),0),IF('📋 سجل الأصول'!M323="",DATE(9999,12,31),'📋 سجل الأصول'!M323))-'📋 سجل الأصول'!G323+1))-MIN(('📋 سجل الأصول'!H323-IF('📋 سجل الأصول'!I323="",0,'📋 سجل الأصول'!I323)),('📋 سجل الأصول'!H323-IF('📋 سجل الأصول'!I323="",0,'📋 سجل الأصول'!I323))*'📋 سجل الأصول'!J323/365*MAX(0,MIN(EOMONTH(DATE(2026,5,1),-1),IF('📋 سجل الأصول'!M323="",DATE(9999,12,31),'📋 سجل الأصول'!M323))-'📋 سجل الأصول'!G323+1))),0))</f>
        <v/>
      </c>
      <c r="L323" s="25" t="str">
        <f>IF('📋 سجل الأصول'!C323="","",IFERROR(MAX(0,MIN(('📋 سجل الأصول'!H323-IF('📋 سجل الأصول'!I323="",0,'📋 سجل الأصول'!I323)),('📋 سجل الأصول'!H323-IF('📋 سجل الأصول'!I323="",0,'📋 سجل الأصول'!I323))*'📋 سجل الأصول'!J323/365*MAX(0,MIN(EOMONTH(DATE(2026,6,1),0),IF('📋 سجل الأصول'!M323="",DATE(9999,12,31),'📋 سجل الأصول'!M323))-'📋 سجل الأصول'!G323+1))-MIN(('📋 سجل الأصول'!H323-IF('📋 سجل الأصول'!I323="",0,'📋 سجل الأصول'!I323)),('📋 سجل الأصول'!H323-IF('📋 سجل الأصول'!I323="",0,'📋 سجل الأصول'!I323))*'📋 سجل الأصول'!J323/365*MAX(0,MIN(EOMONTH(DATE(2026,6,1),-1),IF('📋 سجل الأصول'!M323="",DATE(9999,12,31),'📋 سجل الأصول'!M323))-'📋 سجل الأصول'!G323+1))),0))</f>
        <v/>
      </c>
      <c r="M323" s="25" t="str">
        <f>IF('📋 سجل الأصول'!C323="","",IFERROR(MAX(0,MIN(('📋 سجل الأصول'!H323-IF('📋 سجل الأصول'!I323="",0,'📋 سجل الأصول'!I323)),('📋 سجل الأصول'!H323-IF('📋 سجل الأصول'!I323="",0,'📋 سجل الأصول'!I323))*'📋 سجل الأصول'!J323/365*MAX(0,MIN(EOMONTH(DATE(2026,7,1),0),IF('📋 سجل الأصول'!M323="",DATE(9999,12,31),'📋 سجل الأصول'!M323))-'📋 سجل الأصول'!G323+1))-MIN(('📋 سجل الأصول'!H323-IF('📋 سجل الأصول'!I323="",0,'📋 سجل الأصول'!I323)),('📋 سجل الأصول'!H323-IF('📋 سجل الأصول'!I323="",0,'📋 سجل الأصول'!I323))*'📋 سجل الأصول'!J323/365*MAX(0,MIN(EOMONTH(DATE(2026,7,1),-1),IF('📋 سجل الأصول'!M323="",DATE(9999,12,31),'📋 سجل الأصول'!M323))-'📋 سجل الأصول'!G323+1))),0))</f>
        <v/>
      </c>
      <c r="N323" s="25" t="str">
        <f>IF('📋 سجل الأصول'!C323="","",IFERROR(MAX(0,MIN(('📋 سجل الأصول'!H323-IF('📋 سجل الأصول'!I323="",0,'📋 سجل الأصول'!I323)),('📋 سجل الأصول'!H323-IF('📋 سجل الأصول'!I323="",0,'📋 سجل الأصول'!I323))*'📋 سجل الأصول'!J323/365*MAX(0,MIN(EOMONTH(DATE(2026,8,1),0),IF('📋 سجل الأصول'!M323="",DATE(9999,12,31),'📋 سجل الأصول'!M323))-'📋 سجل الأصول'!G323+1))-MIN(('📋 سجل الأصول'!H323-IF('📋 سجل الأصول'!I323="",0,'📋 سجل الأصول'!I323)),('📋 سجل الأصول'!H323-IF('📋 سجل الأصول'!I323="",0,'📋 سجل الأصول'!I323))*'📋 سجل الأصول'!J323/365*MAX(0,MIN(EOMONTH(DATE(2026,8,1),-1),IF('📋 سجل الأصول'!M323="",DATE(9999,12,31),'📋 سجل الأصول'!M323))-'📋 سجل الأصول'!G323+1))),0))</f>
        <v/>
      </c>
      <c r="O323" s="25" t="str">
        <f>IF('📋 سجل الأصول'!C323="","",IFERROR(MAX(0,MIN(('📋 سجل الأصول'!H323-IF('📋 سجل الأصول'!I323="",0,'📋 سجل الأصول'!I323)),('📋 سجل الأصول'!H323-IF('📋 سجل الأصول'!I323="",0,'📋 سجل الأصول'!I323))*'📋 سجل الأصول'!J323/365*MAX(0,MIN(EOMONTH(DATE(2026,9,1),0),IF('📋 سجل الأصول'!M323="",DATE(9999,12,31),'📋 سجل الأصول'!M323))-'📋 سجل الأصول'!G323+1))-MIN(('📋 سجل الأصول'!H323-IF('📋 سجل الأصول'!I323="",0,'📋 سجل الأصول'!I323)),('📋 سجل الأصول'!H323-IF('📋 سجل الأصول'!I323="",0,'📋 سجل الأصول'!I323))*'📋 سجل الأصول'!J323/365*MAX(0,MIN(EOMONTH(DATE(2026,9,1),-1),IF('📋 سجل الأصول'!M323="",DATE(9999,12,31),'📋 سجل الأصول'!M323))-'📋 سجل الأصول'!G323+1))),0))</f>
        <v/>
      </c>
      <c r="P323" s="25" t="str">
        <f>IF('📋 سجل الأصول'!C323="","",IFERROR(MAX(0,MIN(('📋 سجل الأصول'!H323-IF('📋 سجل الأصول'!I323="",0,'📋 سجل الأصول'!I323)),('📋 سجل الأصول'!H323-IF('📋 سجل الأصول'!I323="",0,'📋 سجل الأصول'!I323))*'📋 سجل الأصول'!J323/365*MAX(0,MIN(EOMONTH(DATE(2026,10,1),0),IF('📋 سجل الأصول'!M323="",DATE(9999,12,31),'📋 سجل الأصول'!M323))-'📋 سجل الأصول'!G323+1))-MIN(('📋 سجل الأصول'!H323-IF('📋 سجل الأصول'!I323="",0,'📋 سجل الأصول'!I323)),('📋 سجل الأصول'!H323-IF('📋 سجل الأصول'!I323="",0,'📋 سجل الأصول'!I323))*'📋 سجل الأصول'!J323/365*MAX(0,MIN(EOMONTH(DATE(2026,10,1),-1),IF('📋 سجل الأصول'!M323="",DATE(9999,12,31),'📋 سجل الأصول'!M323))-'📋 سجل الأصول'!G323+1))),0))</f>
        <v/>
      </c>
      <c r="Q323" s="25" t="str">
        <f>IF('📋 سجل الأصول'!C323="","",IFERROR(MAX(0,MIN(('📋 سجل الأصول'!H323-IF('📋 سجل الأصول'!I323="",0,'📋 سجل الأصول'!I323)),('📋 سجل الأصول'!H323-IF('📋 سجل الأصول'!I323="",0,'📋 سجل الأصول'!I323))*'📋 سجل الأصول'!J323/365*MAX(0,MIN(EOMONTH(DATE(2026,11,1),0),IF('📋 سجل الأصول'!M323="",DATE(9999,12,31),'📋 سجل الأصول'!M323))-'📋 سجل الأصول'!G323+1))-MIN(('📋 سجل الأصول'!H323-IF('📋 سجل الأصول'!I323="",0,'📋 سجل الأصول'!I323)),('📋 سجل الأصول'!H323-IF('📋 سجل الأصول'!I323="",0,'📋 سجل الأصول'!I323))*'📋 سجل الأصول'!J323/365*MAX(0,MIN(EOMONTH(DATE(2026,11,1),-1),IF('📋 سجل الأصول'!M323="",DATE(9999,12,31),'📋 سجل الأصول'!M323))-'📋 سجل الأصول'!G323+1))),0))</f>
        <v/>
      </c>
      <c r="R323" s="25" t="str">
        <f>IF('📋 سجل الأصول'!C323="","",IFERROR(MAX(0,MIN(('📋 سجل الأصول'!H323-IF('📋 سجل الأصول'!I323="",0,'📋 سجل الأصول'!I323)),('📋 سجل الأصول'!H323-IF('📋 سجل الأصول'!I323="",0,'📋 سجل الأصول'!I323))*'📋 سجل الأصول'!J323/365*MAX(0,MIN(EOMONTH(DATE(2026,12,1),0),IF('📋 سجل الأصول'!M323="",DATE(9999,12,31),'📋 سجل الأصول'!M323))-'📋 سجل الأصول'!G323+1))-MIN(('📋 سجل الأصول'!H323-IF('📋 سجل الأصول'!I323="",0,'📋 سجل الأصول'!I323)),('📋 سجل الأصول'!H323-IF('📋 سجل الأصول'!I323="",0,'📋 سجل الأصول'!I323))*'📋 سجل الأصول'!J323/365*MAX(0,MIN(EOMONTH(DATE(2026,12,1),-1),IF('📋 سجل الأصول'!M323="",DATE(9999,12,31),'📋 سجل الأصول'!M323))-'📋 سجل الأصول'!G323+1))),0))</f>
        <v/>
      </c>
    </row>
    <row r="324" spans="1:18" ht="24.75" customHeight="1" x14ac:dyDescent="0.25">
      <c r="A324" s="26" t="str">
        <f>IF('📋 سجل الأصول'!C324="","",'📋 سجل الأصول'!A324)</f>
        <v/>
      </c>
      <c r="B324" s="26" t="str">
        <f>IF('📋 سجل الأصول'!C324="","",'📋 سجل الأصول'!B324)</f>
        <v/>
      </c>
      <c r="C324" s="38" t="str">
        <f>IF('📋 سجل الأصول'!C324="","",'📋 سجل الأصول'!C324)</f>
        <v/>
      </c>
      <c r="D324" s="26" t="str">
        <f>IF('📋 سجل الأصول'!C324="","",'📋 سجل الأصول'!E324)</f>
        <v/>
      </c>
      <c r="E324" s="39" t="str">
        <f>IF('📋 سجل الأصول'!C324="","",'📋 سجل الأصول'!G324)</f>
        <v/>
      </c>
      <c r="F324" s="33" t="str">
        <f>IF('📋 سجل الأصول'!C324="","",'📋 سجل الأصول'!H324)</f>
        <v/>
      </c>
      <c r="G324" s="33" t="str">
        <f>IF('📋 سجل الأصول'!C324="","",IFERROR(MAX(0,MIN(('📋 سجل الأصول'!H324-IF('📋 سجل الأصول'!I324="",0,'📋 سجل الأصول'!I324)),('📋 سجل الأصول'!H324-IF('📋 سجل الأصول'!I324="",0,'📋 سجل الأصول'!I324))*'📋 سجل الأصول'!J324/365*MAX(0,MIN(EOMONTH(DATE(2026,1,1),0),IF('📋 سجل الأصول'!M324="",DATE(9999,12,31),'📋 سجل الأصول'!M324))-'📋 سجل الأصول'!G324+1))-MIN(('📋 سجل الأصول'!H324-IF('📋 سجل الأصول'!I324="",0,'📋 سجل الأصول'!I324)),('📋 سجل الأصول'!H324-IF('📋 سجل الأصول'!I324="",0,'📋 سجل الأصول'!I324))*'📋 سجل الأصول'!J324/365*MAX(0,MIN(EOMONTH(DATE(2026,1,1),-1),IF('📋 سجل الأصول'!M324="",DATE(9999,12,31),'📋 سجل الأصول'!M324))-'📋 سجل الأصول'!G324+1))),0))</f>
        <v/>
      </c>
      <c r="H324" s="33" t="str">
        <f>IF('📋 سجل الأصول'!C324="","",IFERROR(MAX(0,MIN(('📋 سجل الأصول'!H324-IF('📋 سجل الأصول'!I324="",0,'📋 سجل الأصول'!I324)),('📋 سجل الأصول'!H324-IF('📋 سجل الأصول'!I324="",0,'📋 سجل الأصول'!I324))*'📋 سجل الأصول'!J324/365*MAX(0,MIN(EOMONTH(DATE(2026,2,1),0),IF('📋 سجل الأصول'!M324="",DATE(9999,12,31),'📋 سجل الأصول'!M324))-'📋 سجل الأصول'!G324+1))-MIN(('📋 سجل الأصول'!H324-IF('📋 سجل الأصول'!I324="",0,'📋 سجل الأصول'!I324)),('📋 سجل الأصول'!H324-IF('📋 سجل الأصول'!I324="",0,'📋 سجل الأصول'!I324))*'📋 سجل الأصول'!J324/365*MAX(0,MIN(EOMONTH(DATE(2026,2,1),-1),IF('📋 سجل الأصول'!M324="",DATE(9999,12,31),'📋 سجل الأصول'!M324))-'📋 سجل الأصول'!G324+1))),0))</f>
        <v/>
      </c>
      <c r="I324" s="33" t="str">
        <f>IF('📋 سجل الأصول'!C324="","",IFERROR(MAX(0,MIN(('📋 سجل الأصول'!H324-IF('📋 سجل الأصول'!I324="",0,'📋 سجل الأصول'!I324)),('📋 سجل الأصول'!H324-IF('📋 سجل الأصول'!I324="",0,'📋 سجل الأصول'!I324))*'📋 سجل الأصول'!J324/365*MAX(0,MIN(EOMONTH(DATE(2026,3,1),0),IF('📋 سجل الأصول'!M324="",DATE(9999,12,31),'📋 سجل الأصول'!M324))-'📋 سجل الأصول'!G324+1))-MIN(('📋 سجل الأصول'!H324-IF('📋 سجل الأصول'!I324="",0,'📋 سجل الأصول'!I324)),('📋 سجل الأصول'!H324-IF('📋 سجل الأصول'!I324="",0,'📋 سجل الأصول'!I324))*'📋 سجل الأصول'!J324/365*MAX(0,MIN(EOMONTH(DATE(2026,3,1),-1),IF('📋 سجل الأصول'!M324="",DATE(9999,12,31),'📋 سجل الأصول'!M324))-'📋 سجل الأصول'!G324+1))),0))</f>
        <v/>
      </c>
      <c r="J324" s="33" t="str">
        <f>IF('📋 سجل الأصول'!C324="","",IFERROR(MAX(0,MIN(('📋 سجل الأصول'!H324-IF('📋 سجل الأصول'!I324="",0,'📋 سجل الأصول'!I324)),('📋 سجل الأصول'!H324-IF('📋 سجل الأصول'!I324="",0,'📋 سجل الأصول'!I324))*'📋 سجل الأصول'!J324/365*MAX(0,MIN(EOMONTH(DATE(2026,4,1),0),IF('📋 سجل الأصول'!M324="",DATE(9999,12,31),'📋 سجل الأصول'!M324))-'📋 سجل الأصول'!G324+1))-MIN(('📋 سجل الأصول'!H324-IF('📋 سجل الأصول'!I324="",0,'📋 سجل الأصول'!I324)),('📋 سجل الأصول'!H324-IF('📋 سجل الأصول'!I324="",0,'📋 سجل الأصول'!I324))*'📋 سجل الأصول'!J324/365*MAX(0,MIN(EOMONTH(DATE(2026,4,1),-1),IF('📋 سجل الأصول'!M324="",DATE(9999,12,31),'📋 سجل الأصول'!M324))-'📋 سجل الأصول'!G324+1))),0))</f>
        <v/>
      </c>
      <c r="K324" s="33" t="str">
        <f>IF('📋 سجل الأصول'!C324="","",IFERROR(MAX(0,MIN(('📋 سجل الأصول'!H324-IF('📋 سجل الأصول'!I324="",0,'📋 سجل الأصول'!I324)),('📋 سجل الأصول'!H324-IF('📋 سجل الأصول'!I324="",0,'📋 سجل الأصول'!I324))*'📋 سجل الأصول'!J324/365*MAX(0,MIN(EOMONTH(DATE(2026,5,1),0),IF('📋 سجل الأصول'!M324="",DATE(9999,12,31),'📋 سجل الأصول'!M324))-'📋 سجل الأصول'!G324+1))-MIN(('📋 سجل الأصول'!H324-IF('📋 سجل الأصول'!I324="",0,'📋 سجل الأصول'!I324)),('📋 سجل الأصول'!H324-IF('📋 سجل الأصول'!I324="",0,'📋 سجل الأصول'!I324))*'📋 سجل الأصول'!J324/365*MAX(0,MIN(EOMONTH(DATE(2026,5,1),-1),IF('📋 سجل الأصول'!M324="",DATE(9999,12,31),'📋 سجل الأصول'!M324))-'📋 سجل الأصول'!G324+1))),0))</f>
        <v/>
      </c>
      <c r="L324" s="33" t="str">
        <f>IF('📋 سجل الأصول'!C324="","",IFERROR(MAX(0,MIN(('📋 سجل الأصول'!H324-IF('📋 سجل الأصول'!I324="",0,'📋 سجل الأصول'!I324)),('📋 سجل الأصول'!H324-IF('📋 سجل الأصول'!I324="",0,'📋 سجل الأصول'!I324))*'📋 سجل الأصول'!J324/365*MAX(0,MIN(EOMONTH(DATE(2026,6,1),0),IF('📋 سجل الأصول'!M324="",DATE(9999,12,31),'📋 سجل الأصول'!M324))-'📋 سجل الأصول'!G324+1))-MIN(('📋 سجل الأصول'!H324-IF('📋 سجل الأصول'!I324="",0,'📋 سجل الأصول'!I324)),('📋 سجل الأصول'!H324-IF('📋 سجل الأصول'!I324="",0,'📋 سجل الأصول'!I324))*'📋 سجل الأصول'!J324/365*MAX(0,MIN(EOMONTH(DATE(2026,6,1),-1),IF('📋 سجل الأصول'!M324="",DATE(9999,12,31),'📋 سجل الأصول'!M324))-'📋 سجل الأصول'!G324+1))),0))</f>
        <v/>
      </c>
      <c r="M324" s="33" t="str">
        <f>IF('📋 سجل الأصول'!C324="","",IFERROR(MAX(0,MIN(('📋 سجل الأصول'!H324-IF('📋 سجل الأصول'!I324="",0,'📋 سجل الأصول'!I324)),('📋 سجل الأصول'!H324-IF('📋 سجل الأصول'!I324="",0,'📋 سجل الأصول'!I324))*'📋 سجل الأصول'!J324/365*MAX(0,MIN(EOMONTH(DATE(2026,7,1),0),IF('📋 سجل الأصول'!M324="",DATE(9999,12,31),'📋 سجل الأصول'!M324))-'📋 سجل الأصول'!G324+1))-MIN(('📋 سجل الأصول'!H324-IF('📋 سجل الأصول'!I324="",0,'📋 سجل الأصول'!I324)),('📋 سجل الأصول'!H324-IF('📋 سجل الأصول'!I324="",0,'📋 سجل الأصول'!I324))*'📋 سجل الأصول'!J324/365*MAX(0,MIN(EOMONTH(DATE(2026,7,1),-1),IF('📋 سجل الأصول'!M324="",DATE(9999,12,31),'📋 سجل الأصول'!M324))-'📋 سجل الأصول'!G324+1))),0))</f>
        <v/>
      </c>
      <c r="N324" s="33" t="str">
        <f>IF('📋 سجل الأصول'!C324="","",IFERROR(MAX(0,MIN(('📋 سجل الأصول'!H324-IF('📋 سجل الأصول'!I324="",0,'📋 سجل الأصول'!I324)),('📋 سجل الأصول'!H324-IF('📋 سجل الأصول'!I324="",0,'📋 سجل الأصول'!I324))*'📋 سجل الأصول'!J324/365*MAX(0,MIN(EOMONTH(DATE(2026,8,1),0),IF('📋 سجل الأصول'!M324="",DATE(9999,12,31),'📋 سجل الأصول'!M324))-'📋 سجل الأصول'!G324+1))-MIN(('📋 سجل الأصول'!H324-IF('📋 سجل الأصول'!I324="",0,'📋 سجل الأصول'!I324)),('📋 سجل الأصول'!H324-IF('📋 سجل الأصول'!I324="",0,'📋 سجل الأصول'!I324))*'📋 سجل الأصول'!J324/365*MAX(0,MIN(EOMONTH(DATE(2026,8,1),-1),IF('📋 سجل الأصول'!M324="",DATE(9999,12,31),'📋 سجل الأصول'!M324))-'📋 سجل الأصول'!G324+1))),0))</f>
        <v/>
      </c>
      <c r="O324" s="33" t="str">
        <f>IF('📋 سجل الأصول'!C324="","",IFERROR(MAX(0,MIN(('📋 سجل الأصول'!H324-IF('📋 سجل الأصول'!I324="",0,'📋 سجل الأصول'!I324)),('📋 سجل الأصول'!H324-IF('📋 سجل الأصول'!I324="",0,'📋 سجل الأصول'!I324))*'📋 سجل الأصول'!J324/365*MAX(0,MIN(EOMONTH(DATE(2026,9,1),0),IF('📋 سجل الأصول'!M324="",DATE(9999,12,31),'📋 سجل الأصول'!M324))-'📋 سجل الأصول'!G324+1))-MIN(('📋 سجل الأصول'!H324-IF('📋 سجل الأصول'!I324="",0,'📋 سجل الأصول'!I324)),('📋 سجل الأصول'!H324-IF('📋 سجل الأصول'!I324="",0,'📋 سجل الأصول'!I324))*'📋 سجل الأصول'!J324/365*MAX(0,MIN(EOMONTH(DATE(2026,9,1),-1),IF('📋 سجل الأصول'!M324="",DATE(9999,12,31),'📋 سجل الأصول'!M324))-'📋 سجل الأصول'!G324+1))),0))</f>
        <v/>
      </c>
      <c r="P324" s="33" t="str">
        <f>IF('📋 سجل الأصول'!C324="","",IFERROR(MAX(0,MIN(('📋 سجل الأصول'!H324-IF('📋 سجل الأصول'!I324="",0,'📋 سجل الأصول'!I324)),('📋 سجل الأصول'!H324-IF('📋 سجل الأصول'!I324="",0,'📋 سجل الأصول'!I324))*'📋 سجل الأصول'!J324/365*MAX(0,MIN(EOMONTH(DATE(2026,10,1),0),IF('📋 سجل الأصول'!M324="",DATE(9999,12,31),'📋 سجل الأصول'!M324))-'📋 سجل الأصول'!G324+1))-MIN(('📋 سجل الأصول'!H324-IF('📋 سجل الأصول'!I324="",0,'📋 سجل الأصول'!I324)),('📋 سجل الأصول'!H324-IF('📋 سجل الأصول'!I324="",0,'📋 سجل الأصول'!I324))*'📋 سجل الأصول'!J324/365*MAX(0,MIN(EOMONTH(DATE(2026,10,1),-1),IF('📋 سجل الأصول'!M324="",DATE(9999,12,31),'📋 سجل الأصول'!M324))-'📋 سجل الأصول'!G324+1))),0))</f>
        <v/>
      </c>
      <c r="Q324" s="33" t="str">
        <f>IF('📋 سجل الأصول'!C324="","",IFERROR(MAX(0,MIN(('📋 سجل الأصول'!H324-IF('📋 سجل الأصول'!I324="",0,'📋 سجل الأصول'!I324)),('📋 سجل الأصول'!H324-IF('📋 سجل الأصول'!I324="",0,'📋 سجل الأصول'!I324))*'📋 سجل الأصول'!J324/365*MAX(0,MIN(EOMONTH(DATE(2026,11,1),0),IF('📋 سجل الأصول'!M324="",DATE(9999,12,31),'📋 سجل الأصول'!M324))-'📋 سجل الأصول'!G324+1))-MIN(('📋 سجل الأصول'!H324-IF('📋 سجل الأصول'!I324="",0,'📋 سجل الأصول'!I324)),('📋 سجل الأصول'!H324-IF('📋 سجل الأصول'!I324="",0,'📋 سجل الأصول'!I324))*'📋 سجل الأصول'!J324/365*MAX(0,MIN(EOMONTH(DATE(2026,11,1),-1),IF('📋 سجل الأصول'!M324="",DATE(9999,12,31),'📋 سجل الأصول'!M324))-'📋 سجل الأصول'!G324+1))),0))</f>
        <v/>
      </c>
      <c r="R324" s="33" t="str">
        <f>IF('📋 سجل الأصول'!C324="","",IFERROR(MAX(0,MIN(('📋 سجل الأصول'!H324-IF('📋 سجل الأصول'!I324="",0,'📋 سجل الأصول'!I324)),('📋 سجل الأصول'!H324-IF('📋 سجل الأصول'!I324="",0,'📋 سجل الأصول'!I324))*'📋 سجل الأصول'!J324/365*MAX(0,MIN(EOMONTH(DATE(2026,12,1),0),IF('📋 سجل الأصول'!M324="",DATE(9999,12,31),'📋 سجل الأصول'!M324))-'📋 سجل الأصول'!G324+1))-MIN(('📋 سجل الأصول'!H324-IF('📋 سجل الأصول'!I324="",0,'📋 سجل الأصول'!I324)),('📋 سجل الأصول'!H324-IF('📋 سجل الأصول'!I324="",0,'📋 سجل الأصول'!I324))*'📋 سجل الأصول'!J324/365*MAX(0,MIN(EOMONTH(DATE(2026,12,1),-1),IF('📋 سجل الأصول'!M324="",DATE(9999,12,31),'📋 سجل الأصول'!M324))-'📋 سجل الأصول'!G324+1))),0))</f>
        <v/>
      </c>
    </row>
    <row r="325" spans="1:18" ht="24.75" customHeight="1" x14ac:dyDescent="0.25">
      <c r="A325" s="18" t="str">
        <f>IF('📋 سجل الأصول'!C325="","",'📋 سجل الأصول'!A325)</f>
        <v/>
      </c>
      <c r="B325" s="18" t="str">
        <f>IF('📋 سجل الأصول'!C325="","",'📋 سجل الأصول'!B325)</f>
        <v/>
      </c>
      <c r="C325" s="36" t="str">
        <f>IF('📋 سجل الأصول'!C325="","",'📋 سجل الأصول'!C325)</f>
        <v/>
      </c>
      <c r="D325" s="18" t="str">
        <f>IF('📋 سجل الأصول'!C325="","",'📋 سجل الأصول'!E325)</f>
        <v/>
      </c>
      <c r="E325" s="37" t="str">
        <f>IF('📋 سجل الأصول'!C325="","",'📋 سجل الأصول'!G325)</f>
        <v/>
      </c>
      <c r="F325" s="25" t="str">
        <f>IF('📋 سجل الأصول'!C325="","",'📋 سجل الأصول'!H325)</f>
        <v/>
      </c>
      <c r="G325" s="25" t="str">
        <f>IF('📋 سجل الأصول'!C325="","",IFERROR(MAX(0,MIN(('📋 سجل الأصول'!H325-IF('📋 سجل الأصول'!I325="",0,'📋 سجل الأصول'!I325)),('📋 سجل الأصول'!H325-IF('📋 سجل الأصول'!I325="",0,'📋 سجل الأصول'!I325))*'📋 سجل الأصول'!J325/365*MAX(0,MIN(EOMONTH(DATE(2026,1,1),0),IF('📋 سجل الأصول'!M325="",DATE(9999,12,31),'📋 سجل الأصول'!M325))-'📋 سجل الأصول'!G325+1))-MIN(('📋 سجل الأصول'!H325-IF('📋 سجل الأصول'!I325="",0,'📋 سجل الأصول'!I325)),('📋 سجل الأصول'!H325-IF('📋 سجل الأصول'!I325="",0,'📋 سجل الأصول'!I325))*'📋 سجل الأصول'!J325/365*MAX(0,MIN(EOMONTH(DATE(2026,1,1),-1),IF('📋 سجل الأصول'!M325="",DATE(9999,12,31),'📋 سجل الأصول'!M325))-'📋 سجل الأصول'!G325+1))),0))</f>
        <v/>
      </c>
      <c r="H325" s="25" t="str">
        <f>IF('📋 سجل الأصول'!C325="","",IFERROR(MAX(0,MIN(('📋 سجل الأصول'!H325-IF('📋 سجل الأصول'!I325="",0,'📋 سجل الأصول'!I325)),('📋 سجل الأصول'!H325-IF('📋 سجل الأصول'!I325="",0,'📋 سجل الأصول'!I325))*'📋 سجل الأصول'!J325/365*MAX(0,MIN(EOMONTH(DATE(2026,2,1),0),IF('📋 سجل الأصول'!M325="",DATE(9999,12,31),'📋 سجل الأصول'!M325))-'📋 سجل الأصول'!G325+1))-MIN(('📋 سجل الأصول'!H325-IF('📋 سجل الأصول'!I325="",0,'📋 سجل الأصول'!I325)),('📋 سجل الأصول'!H325-IF('📋 سجل الأصول'!I325="",0,'📋 سجل الأصول'!I325))*'📋 سجل الأصول'!J325/365*MAX(0,MIN(EOMONTH(DATE(2026,2,1),-1),IF('📋 سجل الأصول'!M325="",DATE(9999,12,31),'📋 سجل الأصول'!M325))-'📋 سجل الأصول'!G325+1))),0))</f>
        <v/>
      </c>
      <c r="I325" s="25" t="str">
        <f>IF('📋 سجل الأصول'!C325="","",IFERROR(MAX(0,MIN(('📋 سجل الأصول'!H325-IF('📋 سجل الأصول'!I325="",0,'📋 سجل الأصول'!I325)),('📋 سجل الأصول'!H325-IF('📋 سجل الأصول'!I325="",0,'📋 سجل الأصول'!I325))*'📋 سجل الأصول'!J325/365*MAX(0,MIN(EOMONTH(DATE(2026,3,1),0),IF('📋 سجل الأصول'!M325="",DATE(9999,12,31),'📋 سجل الأصول'!M325))-'📋 سجل الأصول'!G325+1))-MIN(('📋 سجل الأصول'!H325-IF('📋 سجل الأصول'!I325="",0,'📋 سجل الأصول'!I325)),('📋 سجل الأصول'!H325-IF('📋 سجل الأصول'!I325="",0,'📋 سجل الأصول'!I325))*'📋 سجل الأصول'!J325/365*MAX(0,MIN(EOMONTH(DATE(2026,3,1),-1),IF('📋 سجل الأصول'!M325="",DATE(9999,12,31),'📋 سجل الأصول'!M325))-'📋 سجل الأصول'!G325+1))),0))</f>
        <v/>
      </c>
      <c r="J325" s="25" t="str">
        <f>IF('📋 سجل الأصول'!C325="","",IFERROR(MAX(0,MIN(('📋 سجل الأصول'!H325-IF('📋 سجل الأصول'!I325="",0,'📋 سجل الأصول'!I325)),('📋 سجل الأصول'!H325-IF('📋 سجل الأصول'!I325="",0,'📋 سجل الأصول'!I325))*'📋 سجل الأصول'!J325/365*MAX(0,MIN(EOMONTH(DATE(2026,4,1),0),IF('📋 سجل الأصول'!M325="",DATE(9999,12,31),'📋 سجل الأصول'!M325))-'📋 سجل الأصول'!G325+1))-MIN(('📋 سجل الأصول'!H325-IF('📋 سجل الأصول'!I325="",0,'📋 سجل الأصول'!I325)),('📋 سجل الأصول'!H325-IF('📋 سجل الأصول'!I325="",0,'📋 سجل الأصول'!I325))*'📋 سجل الأصول'!J325/365*MAX(0,MIN(EOMONTH(DATE(2026,4,1),-1),IF('📋 سجل الأصول'!M325="",DATE(9999,12,31),'📋 سجل الأصول'!M325))-'📋 سجل الأصول'!G325+1))),0))</f>
        <v/>
      </c>
      <c r="K325" s="25" t="str">
        <f>IF('📋 سجل الأصول'!C325="","",IFERROR(MAX(0,MIN(('📋 سجل الأصول'!H325-IF('📋 سجل الأصول'!I325="",0,'📋 سجل الأصول'!I325)),('📋 سجل الأصول'!H325-IF('📋 سجل الأصول'!I325="",0,'📋 سجل الأصول'!I325))*'📋 سجل الأصول'!J325/365*MAX(0,MIN(EOMONTH(DATE(2026,5,1),0),IF('📋 سجل الأصول'!M325="",DATE(9999,12,31),'📋 سجل الأصول'!M325))-'📋 سجل الأصول'!G325+1))-MIN(('📋 سجل الأصول'!H325-IF('📋 سجل الأصول'!I325="",0,'📋 سجل الأصول'!I325)),('📋 سجل الأصول'!H325-IF('📋 سجل الأصول'!I325="",0,'📋 سجل الأصول'!I325))*'📋 سجل الأصول'!J325/365*MAX(0,MIN(EOMONTH(DATE(2026,5,1),-1),IF('📋 سجل الأصول'!M325="",DATE(9999,12,31),'📋 سجل الأصول'!M325))-'📋 سجل الأصول'!G325+1))),0))</f>
        <v/>
      </c>
      <c r="L325" s="25" t="str">
        <f>IF('📋 سجل الأصول'!C325="","",IFERROR(MAX(0,MIN(('📋 سجل الأصول'!H325-IF('📋 سجل الأصول'!I325="",0,'📋 سجل الأصول'!I325)),('📋 سجل الأصول'!H325-IF('📋 سجل الأصول'!I325="",0,'📋 سجل الأصول'!I325))*'📋 سجل الأصول'!J325/365*MAX(0,MIN(EOMONTH(DATE(2026,6,1),0),IF('📋 سجل الأصول'!M325="",DATE(9999,12,31),'📋 سجل الأصول'!M325))-'📋 سجل الأصول'!G325+1))-MIN(('📋 سجل الأصول'!H325-IF('📋 سجل الأصول'!I325="",0,'📋 سجل الأصول'!I325)),('📋 سجل الأصول'!H325-IF('📋 سجل الأصول'!I325="",0,'📋 سجل الأصول'!I325))*'📋 سجل الأصول'!J325/365*MAX(0,MIN(EOMONTH(DATE(2026,6,1),-1),IF('📋 سجل الأصول'!M325="",DATE(9999,12,31),'📋 سجل الأصول'!M325))-'📋 سجل الأصول'!G325+1))),0))</f>
        <v/>
      </c>
      <c r="M325" s="25" t="str">
        <f>IF('📋 سجل الأصول'!C325="","",IFERROR(MAX(0,MIN(('📋 سجل الأصول'!H325-IF('📋 سجل الأصول'!I325="",0,'📋 سجل الأصول'!I325)),('📋 سجل الأصول'!H325-IF('📋 سجل الأصول'!I325="",0,'📋 سجل الأصول'!I325))*'📋 سجل الأصول'!J325/365*MAX(0,MIN(EOMONTH(DATE(2026,7,1),0),IF('📋 سجل الأصول'!M325="",DATE(9999,12,31),'📋 سجل الأصول'!M325))-'📋 سجل الأصول'!G325+1))-MIN(('📋 سجل الأصول'!H325-IF('📋 سجل الأصول'!I325="",0,'📋 سجل الأصول'!I325)),('📋 سجل الأصول'!H325-IF('📋 سجل الأصول'!I325="",0,'📋 سجل الأصول'!I325))*'📋 سجل الأصول'!J325/365*MAX(0,MIN(EOMONTH(DATE(2026,7,1),-1),IF('📋 سجل الأصول'!M325="",DATE(9999,12,31),'📋 سجل الأصول'!M325))-'📋 سجل الأصول'!G325+1))),0))</f>
        <v/>
      </c>
      <c r="N325" s="25" t="str">
        <f>IF('📋 سجل الأصول'!C325="","",IFERROR(MAX(0,MIN(('📋 سجل الأصول'!H325-IF('📋 سجل الأصول'!I325="",0,'📋 سجل الأصول'!I325)),('📋 سجل الأصول'!H325-IF('📋 سجل الأصول'!I325="",0,'📋 سجل الأصول'!I325))*'📋 سجل الأصول'!J325/365*MAX(0,MIN(EOMONTH(DATE(2026,8,1),0),IF('📋 سجل الأصول'!M325="",DATE(9999,12,31),'📋 سجل الأصول'!M325))-'📋 سجل الأصول'!G325+1))-MIN(('📋 سجل الأصول'!H325-IF('📋 سجل الأصول'!I325="",0,'📋 سجل الأصول'!I325)),('📋 سجل الأصول'!H325-IF('📋 سجل الأصول'!I325="",0,'📋 سجل الأصول'!I325))*'📋 سجل الأصول'!J325/365*MAX(0,MIN(EOMONTH(DATE(2026,8,1),-1),IF('📋 سجل الأصول'!M325="",DATE(9999,12,31),'📋 سجل الأصول'!M325))-'📋 سجل الأصول'!G325+1))),0))</f>
        <v/>
      </c>
      <c r="O325" s="25" t="str">
        <f>IF('📋 سجل الأصول'!C325="","",IFERROR(MAX(0,MIN(('📋 سجل الأصول'!H325-IF('📋 سجل الأصول'!I325="",0,'📋 سجل الأصول'!I325)),('📋 سجل الأصول'!H325-IF('📋 سجل الأصول'!I325="",0,'📋 سجل الأصول'!I325))*'📋 سجل الأصول'!J325/365*MAX(0,MIN(EOMONTH(DATE(2026,9,1),0),IF('📋 سجل الأصول'!M325="",DATE(9999,12,31),'📋 سجل الأصول'!M325))-'📋 سجل الأصول'!G325+1))-MIN(('📋 سجل الأصول'!H325-IF('📋 سجل الأصول'!I325="",0,'📋 سجل الأصول'!I325)),('📋 سجل الأصول'!H325-IF('📋 سجل الأصول'!I325="",0,'📋 سجل الأصول'!I325))*'📋 سجل الأصول'!J325/365*MAX(0,MIN(EOMONTH(DATE(2026,9,1),-1),IF('📋 سجل الأصول'!M325="",DATE(9999,12,31),'📋 سجل الأصول'!M325))-'📋 سجل الأصول'!G325+1))),0))</f>
        <v/>
      </c>
      <c r="P325" s="25" t="str">
        <f>IF('📋 سجل الأصول'!C325="","",IFERROR(MAX(0,MIN(('📋 سجل الأصول'!H325-IF('📋 سجل الأصول'!I325="",0,'📋 سجل الأصول'!I325)),('📋 سجل الأصول'!H325-IF('📋 سجل الأصول'!I325="",0,'📋 سجل الأصول'!I325))*'📋 سجل الأصول'!J325/365*MAX(0,MIN(EOMONTH(DATE(2026,10,1),0),IF('📋 سجل الأصول'!M325="",DATE(9999,12,31),'📋 سجل الأصول'!M325))-'📋 سجل الأصول'!G325+1))-MIN(('📋 سجل الأصول'!H325-IF('📋 سجل الأصول'!I325="",0,'📋 سجل الأصول'!I325)),('📋 سجل الأصول'!H325-IF('📋 سجل الأصول'!I325="",0,'📋 سجل الأصول'!I325))*'📋 سجل الأصول'!J325/365*MAX(0,MIN(EOMONTH(DATE(2026,10,1),-1),IF('📋 سجل الأصول'!M325="",DATE(9999,12,31),'📋 سجل الأصول'!M325))-'📋 سجل الأصول'!G325+1))),0))</f>
        <v/>
      </c>
      <c r="Q325" s="25" t="str">
        <f>IF('📋 سجل الأصول'!C325="","",IFERROR(MAX(0,MIN(('📋 سجل الأصول'!H325-IF('📋 سجل الأصول'!I325="",0,'📋 سجل الأصول'!I325)),('📋 سجل الأصول'!H325-IF('📋 سجل الأصول'!I325="",0,'📋 سجل الأصول'!I325))*'📋 سجل الأصول'!J325/365*MAX(0,MIN(EOMONTH(DATE(2026,11,1),0),IF('📋 سجل الأصول'!M325="",DATE(9999,12,31),'📋 سجل الأصول'!M325))-'📋 سجل الأصول'!G325+1))-MIN(('📋 سجل الأصول'!H325-IF('📋 سجل الأصول'!I325="",0,'📋 سجل الأصول'!I325)),('📋 سجل الأصول'!H325-IF('📋 سجل الأصول'!I325="",0,'📋 سجل الأصول'!I325))*'📋 سجل الأصول'!J325/365*MAX(0,MIN(EOMONTH(DATE(2026,11,1),-1),IF('📋 سجل الأصول'!M325="",DATE(9999,12,31),'📋 سجل الأصول'!M325))-'📋 سجل الأصول'!G325+1))),0))</f>
        <v/>
      </c>
      <c r="R325" s="25" t="str">
        <f>IF('📋 سجل الأصول'!C325="","",IFERROR(MAX(0,MIN(('📋 سجل الأصول'!H325-IF('📋 سجل الأصول'!I325="",0,'📋 سجل الأصول'!I325)),('📋 سجل الأصول'!H325-IF('📋 سجل الأصول'!I325="",0,'📋 سجل الأصول'!I325))*'📋 سجل الأصول'!J325/365*MAX(0,MIN(EOMONTH(DATE(2026,12,1),0),IF('📋 سجل الأصول'!M325="",DATE(9999,12,31),'📋 سجل الأصول'!M325))-'📋 سجل الأصول'!G325+1))-MIN(('📋 سجل الأصول'!H325-IF('📋 سجل الأصول'!I325="",0,'📋 سجل الأصول'!I325)),('📋 سجل الأصول'!H325-IF('📋 سجل الأصول'!I325="",0,'📋 سجل الأصول'!I325))*'📋 سجل الأصول'!J325/365*MAX(0,MIN(EOMONTH(DATE(2026,12,1),-1),IF('📋 سجل الأصول'!M325="",DATE(9999,12,31),'📋 سجل الأصول'!M325))-'📋 سجل الأصول'!G325+1))),0))</f>
        <v/>
      </c>
    </row>
    <row r="326" spans="1:18" ht="24.75" customHeight="1" x14ac:dyDescent="0.25">
      <c r="A326" s="26" t="str">
        <f>IF('📋 سجل الأصول'!C326="","",'📋 سجل الأصول'!A326)</f>
        <v/>
      </c>
      <c r="B326" s="26" t="str">
        <f>IF('📋 سجل الأصول'!C326="","",'📋 سجل الأصول'!B326)</f>
        <v/>
      </c>
      <c r="C326" s="38" t="str">
        <f>IF('📋 سجل الأصول'!C326="","",'📋 سجل الأصول'!C326)</f>
        <v/>
      </c>
      <c r="D326" s="26" t="str">
        <f>IF('📋 سجل الأصول'!C326="","",'📋 سجل الأصول'!E326)</f>
        <v/>
      </c>
      <c r="E326" s="39" t="str">
        <f>IF('📋 سجل الأصول'!C326="","",'📋 سجل الأصول'!G326)</f>
        <v/>
      </c>
      <c r="F326" s="33" t="str">
        <f>IF('📋 سجل الأصول'!C326="","",'📋 سجل الأصول'!H326)</f>
        <v/>
      </c>
      <c r="G326" s="33" t="str">
        <f>IF('📋 سجل الأصول'!C326="","",IFERROR(MAX(0,MIN(('📋 سجل الأصول'!H326-IF('📋 سجل الأصول'!I326="",0,'📋 سجل الأصول'!I326)),('📋 سجل الأصول'!H326-IF('📋 سجل الأصول'!I326="",0,'📋 سجل الأصول'!I326))*'📋 سجل الأصول'!J326/365*MAX(0,MIN(EOMONTH(DATE(2026,1,1),0),IF('📋 سجل الأصول'!M326="",DATE(9999,12,31),'📋 سجل الأصول'!M326))-'📋 سجل الأصول'!G326+1))-MIN(('📋 سجل الأصول'!H326-IF('📋 سجل الأصول'!I326="",0,'📋 سجل الأصول'!I326)),('📋 سجل الأصول'!H326-IF('📋 سجل الأصول'!I326="",0,'📋 سجل الأصول'!I326))*'📋 سجل الأصول'!J326/365*MAX(0,MIN(EOMONTH(DATE(2026,1,1),-1),IF('📋 سجل الأصول'!M326="",DATE(9999,12,31),'📋 سجل الأصول'!M326))-'📋 سجل الأصول'!G326+1))),0))</f>
        <v/>
      </c>
      <c r="H326" s="33" t="str">
        <f>IF('📋 سجل الأصول'!C326="","",IFERROR(MAX(0,MIN(('📋 سجل الأصول'!H326-IF('📋 سجل الأصول'!I326="",0,'📋 سجل الأصول'!I326)),('📋 سجل الأصول'!H326-IF('📋 سجل الأصول'!I326="",0,'📋 سجل الأصول'!I326))*'📋 سجل الأصول'!J326/365*MAX(0,MIN(EOMONTH(DATE(2026,2,1),0),IF('📋 سجل الأصول'!M326="",DATE(9999,12,31),'📋 سجل الأصول'!M326))-'📋 سجل الأصول'!G326+1))-MIN(('📋 سجل الأصول'!H326-IF('📋 سجل الأصول'!I326="",0,'📋 سجل الأصول'!I326)),('📋 سجل الأصول'!H326-IF('📋 سجل الأصول'!I326="",0,'📋 سجل الأصول'!I326))*'📋 سجل الأصول'!J326/365*MAX(0,MIN(EOMONTH(DATE(2026,2,1),-1),IF('📋 سجل الأصول'!M326="",DATE(9999,12,31),'📋 سجل الأصول'!M326))-'📋 سجل الأصول'!G326+1))),0))</f>
        <v/>
      </c>
      <c r="I326" s="33" t="str">
        <f>IF('📋 سجل الأصول'!C326="","",IFERROR(MAX(0,MIN(('📋 سجل الأصول'!H326-IF('📋 سجل الأصول'!I326="",0,'📋 سجل الأصول'!I326)),('📋 سجل الأصول'!H326-IF('📋 سجل الأصول'!I326="",0,'📋 سجل الأصول'!I326))*'📋 سجل الأصول'!J326/365*MAX(0,MIN(EOMONTH(DATE(2026,3,1),0),IF('📋 سجل الأصول'!M326="",DATE(9999,12,31),'📋 سجل الأصول'!M326))-'📋 سجل الأصول'!G326+1))-MIN(('📋 سجل الأصول'!H326-IF('📋 سجل الأصول'!I326="",0,'📋 سجل الأصول'!I326)),('📋 سجل الأصول'!H326-IF('📋 سجل الأصول'!I326="",0,'📋 سجل الأصول'!I326))*'📋 سجل الأصول'!J326/365*MAX(0,MIN(EOMONTH(DATE(2026,3,1),-1),IF('📋 سجل الأصول'!M326="",DATE(9999,12,31),'📋 سجل الأصول'!M326))-'📋 سجل الأصول'!G326+1))),0))</f>
        <v/>
      </c>
      <c r="J326" s="33" t="str">
        <f>IF('📋 سجل الأصول'!C326="","",IFERROR(MAX(0,MIN(('📋 سجل الأصول'!H326-IF('📋 سجل الأصول'!I326="",0,'📋 سجل الأصول'!I326)),('📋 سجل الأصول'!H326-IF('📋 سجل الأصول'!I326="",0,'📋 سجل الأصول'!I326))*'📋 سجل الأصول'!J326/365*MAX(0,MIN(EOMONTH(DATE(2026,4,1),0),IF('📋 سجل الأصول'!M326="",DATE(9999,12,31),'📋 سجل الأصول'!M326))-'📋 سجل الأصول'!G326+1))-MIN(('📋 سجل الأصول'!H326-IF('📋 سجل الأصول'!I326="",0,'📋 سجل الأصول'!I326)),('📋 سجل الأصول'!H326-IF('📋 سجل الأصول'!I326="",0,'📋 سجل الأصول'!I326))*'📋 سجل الأصول'!J326/365*MAX(0,MIN(EOMONTH(DATE(2026,4,1),-1),IF('📋 سجل الأصول'!M326="",DATE(9999,12,31),'📋 سجل الأصول'!M326))-'📋 سجل الأصول'!G326+1))),0))</f>
        <v/>
      </c>
      <c r="K326" s="33" t="str">
        <f>IF('📋 سجل الأصول'!C326="","",IFERROR(MAX(0,MIN(('📋 سجل الأصول'!H326-IF('📋 سجل الأصول'!I326="",0,'📋 سجل الأصول'!I326)),('📋 سجل الأصول'!H326-IF('📋 سجل الأصول'!I326="",0,'📋 سجل الأصول'!I326))*'📋 سجل الأصول'!J326/365*MAX(0,MIN(EOMONTH(DATE(2026,5,1),0),IF('📋 سجل الأصول'!M326="",DATE(9999,12,31),'📋 سجل الأصول'!M326))-'📋 سجل الأصول'!G326+1))-MIN(('📋 سجل الأصول'!H326-IF('📋 سجل الأصول'!I326="",0,'📋 سجل الأصول'!I326)),('📋 سجل الأصول'!H326-IF('📋 سجل الأصول'!I326="",0,'📋 سجل الأصول'!I326))*'📋 سجل الأصول'!J326/365*MAX(0,MIN(EOMONTH(DATE(2026,5,1),-1),IF('📋 سجل الأصول'!M326="",DATE(9999,12,31),'📋 سجل الأصول'!M326))-'📋 سجل الأصول'!G326+1))),0))</f>
        <v/>
      </c>
      <c r="L326" s="33" t="str">
        <f>IF('📋 سجل الأصول'!C326="","",IFERROR(MAX(0,MIN(('📋 سجل الأصول'!H326-IF('📋 سجل الأصول'!I326="",0,'📋 سجل الأصول'!I326)),('📋 سجل الأصول'!H326-IF('📋 سجل الأصول'!I326="",0,'📋 سجل الأصول'!I326))*'📋 سجل الأصول'!J326/365*MAX(0,MIN(EOMONTH(DATE(2026,6,1),0),IF('📋 سجل الأصول'!M326="",DATE(9999,12,31),'📋 سجل الأصول'!M326))-'📋 سجل الأصول'!G326+1))-MIN(('📋 سجل الأصول'!H326-IF('📋 سجل الأصول'!I326="",0,'📋 سجل الأصول'!I326)),('📋 سجل الأصول'!H326-IF('📋 سجل الأصول'!I326="",0,'📋 سجل الأصول'!I326))*'📋 سجل الأصول'!J326/365*MAX(0,MIN(EOMONTH(DATE(2026,6,1),-1),IF('📋 سجل الأصول'!M326="",DATE(9999,12,31),'📋 سجل الأصول'!M326))-'📋 سجل الأصول'!G326+1))),0))</f>
        <v/>
      </c>
      <c r="M326" s="33" t="str">
        <f>IF('📋 سجل الأصول'!C326="","",IFERROR(MAX(0,MIN(('📋 سجل الأصول'!H326-IF('📋 سجل الأصول'!I326="",0,'📋 سجل الأصول'!I326)),('📋 سجل الأصول'!H326-IF('📋 سجل الأصول'!I326="",0,'📋 سجل الأصول'!I326))*'📋 سجل الأصول'!J326/365*MAX(0,MIN(EOMONTH(DATE(2026,7,1),0),IF('📋 سجل الأصول'!M326="",DATE(9999,12,31),'📋 سجل الأصول'!M326))-'📋 سجل الأصول'!G326+1))-MIN(('📋 سجل الأصول'!H326-IF('📋 سجل الأصول'!I326="",0,'📋 سجل الأصول'!I326)),('📋 سجل الأصول'!H326-IF('📋 سجل الأصول'!I326="",0,'📋 سجل الأصول'!I326))*'📋 سجل الأصول'!J326/365*MAX(0,MIN(EOMONTH(DATE(2026,7,1),-1),IF('📋 سجل الأصول'!M326="",DATE(9999,12,31),'📋 سجل الأصول'!M326))-'📋 سجل الأصول'!G326+1))),0))</f>
        <v/>
      </c>
      <c r="N326" s="33" t="str">
        <f>IF('📋 سجل الأصول'!C326="","",IFERROR(MAX(0,MIN(('📋 سجل الأصول'!H326-IF('📋 سجل الأصول'!I326="",0,'📋 سجل الأصول'!I326)),('📋 سجل الأصول'!H326-IF('📋 سجل الأصول'!I326="",0,'📋 سجل الأصول'!I326))*'📋 سجل الأصول'!J326/365*MAX(0,MIN(EOMONTH(DATE(2026,8,1),0),IF('📋 سجل الأصول'!M326="",DATE(9999,12,31),'📋 سجل الأصول'!M326))-'📋 سجل الأصول'!G326+1))-MIN(('📋 سجل الأصول'!H326-IF('📋 سجل الأصول'!I326="",0,'📋 سجل الأصول'!I326)),('📋 سجل الأصول'!H326-IF('📋 سجل الأصول'!I326="",0,'📋 سجل الأصول'!I326))*'📋 سجل الأصول'!J326/365*MAX(0,MIN(EOMONTH(DATE(2026,8,1),-1),IF('📋 سجل الأصول'!M326="",DATE(9999,12,31),'📋 سجل الأصول'!M326))-'📋 سجل الأصول'!G326+1))),0))</f>
        <v/>
      </c>
      <c r="O326" s="33" t="str">
        <f>IF('📋 سجل الأصول'!C326="","",IFERROR(MAX(0,MIN(('📋 سجل الأصول'!H326-IF('📋 سجل الأصول'!I326="",0,'📋 سجل الأصول'!I326)),('📋 سجل الأصول'!H326-IF('📋 سجل الأصول'!I326="",0,'📋 سجل الأصول'!I326))*'📋 سجل الأصول'!J326/365*MAX(0,MIN(EOMONTH(DATE(2026,9,1),0),IF('📋 سجل الأصول'!M326="",DATE(9999,12,31),'📋 سجل الأصول'!M326))-'📋 سجل الأصول'!G326+1))-MIN(('📋 سجل الأصول'!H326-IF('📋 سجل الأصول'!I326="",0,'📋 سجل الأصول'!I326)),('📋 سجل الأصول'!H326-IF('📋 سجل الأصول'!I326="",0,'📋 سجل الأصول'!I326))*'📋 سجل الأصول'!J326/365*MAX(0,MIN(EOMONTH(DATE(2026,9,1),-1),IF('📋 سجل الأصول'!M326="",DATE(9999,12,31),'📋 سجل الأصول'!M326))-'📋 سجل الأصول'!G326+1))),0))</f>
        <v/>
      </c>
      <c r="P326" s="33" t="str">
        <f>IF('📋 سجل الأصول'!C326="","",IFERROR(MAX(0,MIN(('📋 سجل الأصول'!H326-IF('📋 سجل الأصول'!I326="",0,'📋 سجل الأصول'!I326)),('📋 سجل الأصول'!H326-IF('📋 سجل الأصول'!I326="",0,'📋 سجل الأصول'!I326))*'📋 سجل الأصول'!J326/365*MAX(0,MIN(EOMONTH(DATE(2026,10,1),0),IF('📋 سجل الأصول'!M326="",DATE(9999,12,31),'📋 سجل الأصول'!M326))-'📋 سجل الأصول'!G326+1))-MIN(('📋 سجل الأصول'!H326-IF('📋 سجل الأصول'!I326="",0,'📋 سجل الأصول'!I326)),('📋 سجل الأصول'!H326-IF('📋 سجل الأصول'!I326="",0,'📋 سجل الأصول'!I326))*'📋 سجل الأصول'!J326/365*MAX(0,MIN(EOMONTH(DATE(2026,10,1),-1),IF('📋 سجل الأصول'!M326="",DATE(9999,12,31),'📋 سجل الأصول'!M326))-'📋 سجل الأصول'!G326+1))),0))</f>
        <v/>
      </c>
      <c r="Q326" s="33" t="str">
        <f>IF('📋 سجل الأصول'!C326="","",IFERROR(MAX(0,MIN(('📋 سجل الأصول'!H326-IF('📋 سجل الأصول'!I326="",0,'📋 سجل الأصول'!I326)),('📋 سجل الأصول'!H326-IF('📋 سجل الأصول'!I326="",0,'📋 سجل الأصول'!I326))*'📋 سجل الأصول'!J326/365*MAX(0,MIN(EOMONTH(DATE(2026,11,1),0),IF('📋 سجل الأصول'!M326="",DATE(9999,12,31),'📋 سجل الأصول'!M326))-'📋 سجل الأصول'!G326+1))-MIN(('📋 سجل الأصول'!H326-IF('📋 سجل الأصول'!I326="",0,'📋 سجل الأصول'!I326)),('📋 سجل الأصول'!H326-IF('📋 سجل الأصول'!I326="",0,'📋 سجل الأصول'!I326))*'📋 سجل الأصول'!J326/365*MAX(0,MIN(EOMONTH(DATE(2026,11,1),-1),IF('📋 سجل الأصول'!M326="",DATE(9999,12,31),'📋 سجل الأصول'!M326))-'📋 سجل الأصول'!G326+1))),0))</f>
        <v/>
      </c>
      <c r="R326" s="33" t="str">
        <f>IF('📋 سجل الأصول'!C326="","",IFERROR(MAX(0,MIN(('📋 سجل الأصول'!H326-IF('📋 سجل الأصول'!I326="",0,'📋 سجل الأصول'!I326)),('📋 سجل الأصول'!H326-IF('📋 سجل الأصول'!I326="",0,'📋 سجل الأصول'!I326))*'📋 سجل الأصول'!J326/365*MAX(0,MIN(EOMONTH(DATE(2026,12,1),0),IF('📋 سجل الأصول'!M326="",DATE(9999,12,31),'📋 سجل الأصول'!M326))-'📋 سجل الأصول'!G326+1))-MIN(('📋 سجل الأصول'!H326-IF('📋 سجل الأصول'!I326="",0,'📋 سجل الأصول'!I326)),('📋 سجل الأصول'!H326-IF('📋 سجل الأصول'!I326="",0,'📋 سجل الأصول'!I326))*'📋 سجل الأصول'!J326/365*MAX(0,MIN(EOMONTH(DATE(2026,12,1),-1),IF('📋 سجل الأصول'!M326="",DATE(9999,12,31),'📋 سجل الأصول'!M326))-'📋 سجل الأصول'!G326+1))),0))</f>
        <v/>
      </c>
    </row>
    <row r="327" spans="1:18" ht="24.75" customHeight="1" x14ac:dyDescent="0.25">
      <c r="A327" s="18" t="str">
        <f>IF('📋 سجل الأصول'!C327="","",'📋 سجل الأصول'!A327)</f>
        <v/>
      </c>
      <c r="B327" s="18" t="str">
        <f>IF('📋 سجل الأصول'!C327="","",'📋 سجل الأصول'!B327)</f>
        <v/>
      </c>
      <c r="C327" s="36" t="str">
        <f>IF('📋 سجل الأصول'!C327="","",'📋 سجل الأصول'!C327)</f>
        <v/>
      </c>
      <c r="D327" s="18" t="str">
        <f>IF('📋 سجل الأصول'!C327="","",'📋 سجل الأصول'!E327)</f>
        <v/>
      </c>
      <c r="E327" s="37" t="str">
        <f>IF('📋 سجل الأصول'!C327="","",'📋 سجل الأصول'!G327)</f>
        <v/>
      </c>
      <c r="F327" s="25" t="str">
        <f>IF('📋 سجل الأصول'!C327="","",'📋 سجل الأصول'!H327)</f>
        <v/>
      </c>
      <c r="G327" s="25" t="str">
        <f>IF('📋 سجل الأصول'!C327="","",IFERROR(MAX(0,MIN(('📋 سجل الأصول'!H327-IF('📋 سجل الأصول'!I327="",0,'📋 سجل الأصول'!I327)),('📋 سجل الأصول'!H327-IF('📋 سجل الأصول'!I327="",0,'📋 سجل الأصول'!I327))*'📋 سجل الأصول'!J327/365*MAX(0,MIN(EOMONTH(DATE(2026,1,1),0),IF('📋 سجل الأصول'!M327="",DATE(9999,12,31),'📋 سجل الأصول'!M327))-'📋 سجل الأصول'!G327+1))-MIN(('📋 سجل الأصول'!H327-IF('📋 سجل الأصول'!I327="",0,'📋 سجل الأصول'!I327)),('📋 سجل الأصول'!H327-IF('📋 سجل الأصول'!I327="",0,'📋 سجل الأصول'!I327))*'📋 سجل الأصول'!J327/365*MAX(0,MIN(EOMONTH(DATE(2026,1,1),-1),IF('📋 سجل الأصول'!M327="",DATE(9999,12,31),'📋 سجل الأصول'!M327))-'📋 سجل الأصول'!G327+1))),0))</f>
        <v/>
      </c>
      <c r="H327" s="25" t="str">
        <f>IF('📋 سجل الأصول'!C327="","",IFERROR(MAX(0,MIN(('📋 سجل الأصول'!H327-IF('📋 سجل الأصول'!I327="",0,'📋 سجل الأصول'!I327)),('📋 سجل الأصول'!H327-IF('📋 سجل الأصول'!I327="",0,'📋 سجل الأصول'!I327))*'📋 سجل الأصول'!J327/365*MAX(0,MIN(EOMONTH(DATE(2026,2,1),0),IF('📋 سجل الأصول'!M327="",DATE(9999,12,31),'📋 سجل الأصول'!M327))-'📋 سجل الأصول'!G327+1))-MIN(('📋 سجل الأصول'!H327-IF('📋 سجل الأصول'!I327="",0,'📋 سجل الأصول'!I327)),('📋 سجل الأصول'!H327-IF('📋 سجل الأصول'!I327="",0,'📋 سجل الأصول'!I327))*'📋 سجل الأصول'!J327/365*MAX(0,MIN(EOMONTH(DATE(2026,2,1),-1),IF('📋 سجل الأصول'!M327="",DATE(9999,12,31),'📋 سجل الأصول'!M327))-'📋 سجل الأصول'!G327+1))),0))</f>
        <v/>
      </c>
      <c r="I327" s="25" t="str">
        <f>IF('📋 سجل الأصول'!C327="","",IFERROR(MAX(0,MIN(('📋 سجل الأصول'!H327-IF('📋 سجل الأصول'!I327="",0,'📋 سجل الأصول'!I327)),('📋 سجل الأصول'!H327-IF('📋 سجل الأصول'!I327="",0,'📋 سجل الأصول'!I327))*'📋 سجل الأصول'!J327/365*MAX(0,MIN(EOMONTH(DATE(2026,3,1),0),IF('📋 سجل الأصول'!M327="",DATE(9999,12,31),'📋 سجل الأصول'!M327))-'📋 سجل الأصول'!G327+1))-MIN(('📋 سجل الأصول'!H327-IF('📋 سجل الأصول'!I327="",0,'📋 سجل الأصول'!I327)),('📋 سجل الأصول'!H327-IF('📋 سجل الأصول'!I327="",0,'📋 سجل الأصول'!I327))*'📋 سجل الأصول'!J327/365*MAX(0,MIN(EOMONTH(DATE(2026,3,1),-1),IF('📋 سجل الأصول'!M327="",DATE(9999,12,31),'📋 سجل الأصول'!M327))-'📋 سجل الأصول'!G327+1))),0))</f>
        <v/>
      </c>
      <c r="J327" s="25" t="str">
        <f>IF('📋 سجل الأصول'!C327="","",IFERROR(MAX(0,MIN(('📋 سجل الأصول'!H327-IF('📋 سجل الأصول'!I327="",0,'📋 سجل الأصول'!I327)),('📋 سجل الأصول'!H327-IF('📋 سجل الأصول'!I327="",0,'📋 سجل الأصول'!I327))*'📋 سجل الأصول'!J327/365*MAX(0,MIN(EOMONTH(DATE(2026,4,1),0),IF('📋 سجل الأصول'!M327="",DATE(9999,12,31),'📋 سجل الأصول'!M327))-'📋 سجل الأصول'!G327+1))-MIN(('📋 سجل الأصول'!H327-IF('📋 سجل الأصول'!I327="",0,'📋 سجل الأصول'!I327)),('📋 سجل الأصول'!H327-IF('📋 سجل الأصول'!I327="",0,'📋 سجل الأصول'!I327))*'📋 سجل الأصول'!J327/365*MAX(0,MIN(EOMONTH(DATE(2026,4,1),-1),IF('📋 سجل الأصول'!M327="",DATE(9999,12,31),'📋 سجل الأصول'!M327))-'📋 سجل الأصول'!G327+1))),0))</f>
        <v/>
      </c>
      <c r="K327" s="25" t="str">
        <f>IF('📋 سجل الأصول'!C327="","",IFERROR(MAX(0,MIN(('📋 سجل الأصول'!H327-IF('📋 سجل الأصول'!I327="",0,'📋 سجل الأصول'!I327)),('📋 سجل الأصول'!H327-IF('📋 سجل الأصول'!I327="",0,'📋 سجل الأصول'!I327))*'📋 سجل الأصول'!J327/365*MAX(0,MIN(EOMONTH(DATE(2026,5,1),0),IF('📋 سجل الأصول'!M327="",DATE(9999,12,31),'📋 سجل الأصول'!M327))-'📋 سجل الأصول'!G327+1))-MIN(('📋 سجل الأصول'!H327-IF('📋 سجل الأصول'!I327="",0,'📋 سجل الأصول'!I327)),('📋 سجل الأصول'!H327-IF('📋 سجل الأصول'!I327="",0,'📋 سجل الأصول'!I327))*'📋 سجل الأصول'!J327/365*MAX(0,MIN(EOMONTH(DATE(2026,5,1),-1),IF('📋 سجل الأصول'!M327="",DATE(9999,12,31),'📋 سجل الأصول'!M327))-'📋 سجل الأصول'!G327+1))),0))</f>
        <v/>
      </c>
      <c r="L327" s="25" t="str">
        <f>IF('📋 سجل الأصول'!C327="","",IFERROR(MAX(0,MIN(('📋 سجل الأصول'!H327-IF('📋 سجل الأصول'!I327="",0,'📋 سجل الأصول'!I327)),('📋 سجل الأصول'!H327-IF('📋 سجل الأصول'!I327="",0,'📋 سجل الأصول'!I327))*'📋 سجل الأصول'!J327/365*MAX(0,MIN(EOMONTH(DATE(2026,6,1),0),IF('📋 سجل الأصول'!M327="",DATE(9999,12,31),'📋 سجل الأصول'!M327))-'📋 سجل الأصول'!G327+1))-MIN(('📋 سجل الأصول'!H327-IF('📋 سجل الأصول'!I327="",0,'📋 سجل الأصول'!I327)),('📋 سجل الأصول'!H327-IF('📋 سجل الأصول'!I327="",0,'📋 سجل الأصول'!I327))*'📋 سجل الأصول'!J327/365*MAX(0,MIN(EOMONTH(DATE(2026,6,1),-1),IF('📋 سجل الأصول'!M327="",DATE(9999,12,31),'📋 سجل الأصول'!M327))-'📋 سجل الأصول'!G327+1))),0))</f>
        <v/>
      </c>
      <c r="M327" s="25" t="str">
        <f>IF('📋 سجل الأصول'!C327="","",IFERROR(MAX(0,MIN(('📋 سجل الأصول'!H327-IF('📋 سجل الأصول'!I327="",0,'📋 سجل الأصول'!I327)),('📋 سجل الأصول'!H327-IF('📋 سجل الأصول'!I327="",0,'📋 سجل الأصول'!I327))*'📋 سجل الأصول'!J327/365*MAX(0,MIN(EOMONTH(DATE(2026,7,1),0),IF('📋 سجل الأصول'!M327="",DATE(9999,12,31),'📋 سجل الأصول'!M327))-'📋 سجل الأصول'!G327+1))-MIN(('📋 سجل الأصول'!H327-IF('📋 سجل الأصول'!I327="",0,'📋 سجل الأصول'!I327)),('📋 سجل الأصول'!H327-IF('📋 سجل الأصول'!I327="",0,'📋 سجل الأصول'!I327))*'📋 سجل الأصول'!J327/365*MAX(0,MIN(EOMONTH(DATE(2026,7,1),-1),IF('📋 سجل الأصول'!M327="",DATE(9999,12,31),'📋 سجل الأصول'!M327))-'📋 سجل الأصول'!G327+1))),0))</f>
        <v/>
      </c>
      <c r="N327" s="25" t="str">
        <f>IF('📋 سجل الأصول'!C327="","",IFERROR(MAX(0,MIN(('📋 سجل الأصول'!H327-IF('📋 سجل الأصول'!I327="",0,'📋 سجل الأصول'!I327)),('📋 سجل الأصول'!H327-IF('📋 سجل الأصول'!I327="",0,'📋 سجل الأصول'!I327))*'📋 سجل الأصول'!J327/365*MAX(0,MIN(EOMONTH(DATE(2026,8,1),0),IF('📋 سجل الأصول'!M327="",DATE(9999,12,31),'📋 سجل الأصول'!M327))-'📋 سجل الأصول'!G327+1))-MIN(('📋 سجل الأصول'!H327-IF('📋 سجل الأصول'!I327="",0,'📋 سجل الأصول'!I327)),('📋 سجل الأصول'!H327-IF('📋 سجل الأصول'!I327="",0,'📋 سجل الأصول'!I327))*'📋 سجل الأصول'!J327/365*MAX(0,MIN(EOMONTH(DATE(2026,8,1),-1),IF('📋 سجل الأصول'!M327="",DATE(9999,12,31),'📋 سجل الأصول'!M327))-'📋 سجل الأصول'!G327+1))),0))</f>
        <v/>
      </c>
      <c r="O327" s="25" t="str">
        <f>IF('📋 سجل الأصول'!C327="","",IFERROR(MAX(0,MIN(('📋 سجل الأصول'!H327-IF('📋 سجل الأصول'!I327="",0,'📋 سجل الأصول'!I327)),('📋 سجل الأصول'!H327-IF('📋 سجل الأصول'!I327="",0,'📋 سجل الأصول'!I327))*'📋 سجل الأصول'!J327/365*MAX(0,MIN(EOMONTH(DATE(2026,9,1),0),IF('📋 سجل الأصول'!M327="",DATE(9999,12,31),'📋 سجل الأصول'!M327))-'📋 سجل الأصول'!G327+1))-MIN(('📋 سجل الأصول'!H327-IF('📋 سجل الأصول'!I327="",0,'📋 سجل الأصول'!I327)),('📋 سجل الأصول'!H327-IF('📋 سجل الأصول'!I327="",0,'📋 سجل الأصول'!I327))*'📋 سجل الأصول'!J327/365*MAX(0,MIN(EOMONTH(DATE(2026,9,1),-1),IF('📋 سجل الأصول'!M327="",DATE(9999,12,31),'📋 سجل الأصول'!M327))-'📋 سجل الأصول'!G327+1))),0))</f>
        <v/>
      </c>
      <c r="P327" s="25" t="str">
        <f>IF('📋 سجل الأصول'!C327="","",IFERROR(MAX(0,MIN(('📋 سجل الأصول'!H327-IF('📋 سجل الأصول'!I327="",0,'📋 سجل الأصول'!I327)),('📋 سجل الأصول'!H327-IF('📋 سجل الأصول'!I327="",0,'📋 سجل الأصول'!I327))*'📋 سجل الأصول'!J327/365*MAX(0,MIN(EOMONTH(DATE(2026,10,1),0),IF('📋 سجل الأصول'!M327="",DATE(9999,12,31),'📋 سجل الأصول'!M327))-'📋 سجل الأصول'!G327+1))-MIN(('📋 سجل الأصول'!H327-IF('📋 سجل الأصول'!I327="",0,'📋 سجل الأصول'!I327)),('📋 سجل الأصول'!H327-IF('📋 سجل الأصول'!I327="",0,'📋 سجل الأصول'!I327))*'📋 سجل الأصول'!J327/365*MAX(0,MIN(EOMONTH(DATE(2026,10,1),-1),IF('📋 سجل الأصول'!M327="",DATE(9999,12,31),'📋 سجل الأصول'!M327))-'📋 سجل الأصول'!G327+1))),0))</f>
        <v/>
      </c>
      <c r="Q327" s="25" t="str">
        <f>IF('📋 سجل الأصول'!C327="","",IFERROR(MAX(0,MIN(('📋 سجل الأصول'!H327-IF('📋 سجل الأصول'!I327="",0,'📋 سجل الأصول'!I327)),('📋 سجل الأصول'!H327-IF('📋 سجل الأصول'!I327="",0,'📋 سجل الأصول'!I327))*'📋 سجل الأصول'!J327/365*MAX(0,MIN(EOMONTH(DATE(2026,11,1),0),IF('📋 سجل الأصول'!M327="",DATE(9999,12,31),'📋 سجل الأصول'!M327))-'📋 سجل الأصول'!G327+1))-MIN(('📋 سجل الأصول'!H327-IF('📋 سجل الأصول'!I327="",0,'📋 سجل الأصول'!I327)),('📋 سجل الأصول'!H327-IF('📋 سجل الأصول'!I327="",0,'📋 سجل الأصول'!I327))*'📋 سجل الأصول'!J327/365*MAX(0,MIN(EOMONTH(DATE(2026,11,1),-1),IF('📋 سجل الأصول'!M327="",DATE(9999,12,31),'📋 سجل الأصول'!M327))-'📋 سجل الأصول'!G327+1))),0))</f>
        <v/>
      </c>
      <c r="R327" s="25" t="str">
        <f>IF('📋 سجل الأصول'!C327="","",IFERROR(MAX(0,MIN(('📋 سجل الأصول'!H327-IF('📋 سجل الأصول'!I327="",0,'📋 سجل الأصول'!I327)),('📋 سجل الأصول'!H327-IF('📋 سجل الأصول'!I327="",0,'📋 سجل الأصول'!I327))*'📋 سجل الأصول'!J327/365*MAX(0,MIN(EOMONTH(DATE(2026,12,1),0),IF('📋 سجل الأصول'!M327="",DATE(9999,12,31),'📋 سجل الأصول'!M327))-'📋 سجل الأصول'!G327+1))-MIN(('📋 سجل الأصول'!H327-IF('📋 سجل الأصول'!I327="",0,'📋 سجل الأصول'!I327)),('📋 سجل الأصول'!H327-IF('📋 سجل الأصول'!I327="",0,'📋 سجل الأصول'!I327))*'📋 سجل الأصول'!J327/365*MAX(0,MIN(EOMONTH(DATE(2026,12,1),-1),IF('📋 سجل الأصول'!M327="",DATE(9999,12,31),'📋 سجل الأصول'!M327))-'📋 سجل الأصول'!G327+1))),0))</f>
        <v/>
      </c>
    </row>
    <row r="328" spans="1:18" ht="24.75" customHeight="1" x14ac:dyDescent="0.25">
      <c r="A328" s="26" t="str">
        <f>IF('📋 سجل الأصول'!C328="","",'📋 سجل الأصول'!A328)</f>
        <v/>
      </c>
      <c r="B328" s="26" t="str">
        <f>IF('📋 سجل الأصول'!C328="","",'📋 سجل الأصول'!B328)</f>
        <v/>
      </c>
      <c r="C328" s="38" t="str">
        <f>IF('📋 سجل الأصول'!C328="","",'📋 سجل الأصول'!C328)</f>
        <v/>
      </c>
      <c r="D328" s="26" t="str">
        <f>IF('📋 سجل الأصول'!C328="","",'📋 سجل الأصول'!E328)</f>
        <v/>
      </c>
      <c r="E328" s="39" t="str">
        <f>IF('📋 سجل الأصول'!C328="","",'📋 سجل الأصول'!G328)</f>
        <v/>
      </c>
      <c r="F328" s="33" t="str">
        <f>IF('📋 سجل الأصول'!C328="","",'📋 سجل الأصول'!H328)</f>
        <v/>
      </c>
      <c r="G328" s="33" t="str">
        <f>IF('📋 سجل الأصول'!C328="","",IFERROR(MAX(0,MIN(('📋 سجل الأصول'!H328-IF('📋 سجل الأصول'!I328="",0,'📋 سجل الأصول'!I328)),('📋 سجل الأصول'!H328-IF('📋 سجل الأصول'!I328="",0,'📋 سجل الأصول'!I328))*'📋 سجل الأصول'!J328/365*MAX(0,MIN(EOMONTH(DATE(2026,1,1),0),IF('📋 سجل الأصول'!M328="",DATE(9999,12,31),'📋 سجل الأصول'!M328))-'📋 سجل الأصول'!G328+1))-MIN(('📋 سجل الأصول'!H328-IF('📋 سجل الأصول'!I328="",0,'📋 سجل الأصول'!I328)),('📋 سجل الأصول'!H328-IF('📋 سجل الأصول'!I328="",0,'📋 سجل الأصول'!I328))*'📋 سجل الأصول'!J328/365*MAX(0,MIN(EOMONTH(DATE(2026,1,1),-1),IF('📋 سجل الأصول'!M328="",DATE(9999,12,31),'📋 سجل الأصول'!M328))-'📋 سجل الأصول'!G328+1))),0))</f>
        <v/>
      </c>
      <c r="H328" s="33" t="str">
        <f>IF('📋 سجل الأصول'!C328="","",IFERROR(MAX(0,MIN(('📋 سجل الأصول'!H328-IF('📋 سجل الأصول'!I328="",0,'📋 سجل الأصول'!I328)),('📋 سجل الأصول'!H328-IF('📋 سجل الأصول'!I328="",0,'📋 سجل الأصول'!I328))*'📋 سجل الأصول'!J328/365*MAX(0,MIN(EOMONTH(DATE(2026,2,1),0),IF('📋 سجل الأصول'!M328="",DATE(9999,12,31),'📋 سجل الأصول'!M328))-'📋 سجل الأصول'!G328+1))-MIN(('📋 سجل الأصول'!H328-IF('📋 سجل الأصول'!I328="",0,'📋 سجل الأصول'!I328)),('📋 سجل الأصول'!H328-IF('📋 سجل الأصول'!I328="",0,'📋 سجل الأصول'!I328))*'📋 سجل الأصول'!J328/365*MAX(0,MIN(EOMONTH(DATE(2026,2,1),-1),IF('📋 سجل الأصول'!M328="",DATE(9999,12,31),'📋 سجل الأصول'!M328))-'📋 سجل الأصول'!G328+1))),0))</f>
        <v/>
      </c>
      <c r="I328" s="33" t="str">
        <f>IF('📋 سجل الأصول'!C328="","",IFERROR(MAX(0,MIN(('📋 سجل الأصول'!H328-IF('📋 سجل الأصول'!I328="",0,'📋 سجل الأصول'!I328)),('📋 سجل الأصول'!H328-IF('📋 سجل الأصول'!I328="",0,'📋 سجل الأصول'!I328))*'📋 سجل الأصول'!J328/365*MAX(0,MIN(EOMONTH(DATE(2026,3,1),0),IF('📋 سجل الأصول'!M328="",DATE(9999,12,31),'📋 سجل الأصول'!M328))-'📋 سجل الأصول'!G328+1))-MIN(('📋 سجل الأصول'!H328-IF('📋 سجل الأصول'!I328="",0,'📋 سجل الأصول'!I328)),('📋 سجل الأصول'!H328-IF('📋 سجل الأصول'!I328="",0,'📋 سجل الأصول'!I328))*'📋 سجل الأصول'!J328/365*MAX(0,MIN(EOMONTH(DATE(2026,3,1),-1),IF('📋 سجل الأصول'!M328="",DATE(9999,12,31),'📋 سجل الأصول'!M328))-'📋 سجل الأصول'!G328+1))),0))</f>
        <v/>
      </c>
      <c r="J328" s="33" t="str">
        <f>IF('📋 سجل الأصول'!C328="","",IFERROR(MAX(0,MIN(('📋 سجل الأصول'!H328-IF('📋 سجل الأصول'!I328="",0,'📋 سجل الأصول'!I328)),('📋 سجل الأصول'!H328-IF('📋 سجل الأصول'!I328="",0,'📋 سجل الأصول'!I328))*'📋 سجل الأصول'!J328/365*MAX(0,MIN(EOMONTH(DATE(2026,4,1),0),IF('📋 سجل الأصول'!M328="",DATE(9999,12,31),'📋 سجل الأصول'!M328))-'📋 سجل الأصول'!G328+1))-MIN(('📋 سجل الأصول'!H328-IF('📋 سجل الأصول'!I328="",0,'📋 سجل الأصول'!I328)),('📋 سجل الأصول'!H328-IF('📋 سجل الأصول'!I328="",0,'📋 سجل الأصول'!I328))*'📋 سجل الأصول'!J328/365*MAX(0,MIN(EOMONTH(DATE(2026,4,1),-1),IF('📋 سجل الأصول'!M328="",DATE(9999,12,31),'📋 سجل الأصول'!M328))-'📋 سجل الأصول'!G328+1))),0))</f>
        <v/>
      </c>
      <c r="K328" s="33" t="str">
        <f>IF('📋 سجل الأصول'!C328="","",IFERROR(MAX(0,MIN(('📋 سجل الأصول'!H328-IF('📋 سجل الأصول'!I328="",0,'📋 سجل الأصول'!I328)),('📋 سجل الأصول'!H328-IF('📋 سجل الأصول'!I328="",0,'📋 سجل الأصول'!I328))*'📋 سجل الأصول'!J328/365*MAX(0,MIN(EOMONTH(DATE(2026,5,1),0),IF('📋 سجل الأصول'!M328="",DATE(9999,12,31),'📋 سجل الأصول'!M328))-'📋 سجل الأصول'!G328+1))-MIN(('📋 سجل الأصول'!H328-IF('📋 سجل الأصول'!I328="",0,'📋 سجل الأصول'!I328)),('📋 سجل الأصول'!H328-IF('📋 سجل الأصول'!I328="",0,'📋 سجل الأصول'!I328))*'📋 سجل الأصول'!J328/365*MAX(0,MIN(EOMONTH(DATE(2026,5,1),-1),IF('📋 سجل الأصول'!M328="",DATE(9999,12,31),'📋 سجل الأصول'!M328))-'📋 سجل الأصول'!G328+1))),0))</f>
        <v/>
      </c>
      <c r="L328" s="33" t="str">
        <f>IF('📋 سجل الأصول'!C328="","",IFERROR(MAX(0,MIN(('📋 سجل الأصول'!H328-IF('📋 سجل الأصول'!I328="",0,'📋 سجل الأصول'!I328)),('📋 سجل الأصول'!H328-IF('📋 سجل الأصول'!I328="",0,'📋 سجل الأصول'!I328))*'📋 سجل الأصول'!J328/365*MAX(0,MIN(EOMONTH(DATE(2026,6,1),0),IF('📋 سجل الأصول'!M328="",DATE(9999,12,31),'📋 سجل الأصول'!M328))-'📋 سجل الأصول'!G328+1))-MIN(('📋 سجل الأصول'!H328-IF('📋 سجل الأصول'!I328="",0,'📋 سجل الأصول'!I328)),('📋 سجل الأصول'!H328-IF('📋 سجل الأصول'!I328="",0,'📋 سجل الأصول'!I328))*'📋 سجل الأصول'!J328/365*MAX(0,MIN(EOMONTH(DATE(2026,6,1),-1),IF('📋 سجل الأصول'!M328="",DATE(9999,12,31),'📋 سجل الأصول'!M328))-'📋 سجل الأصول'!G328+1))),0))</f>
        <v/>
      </c>
      <c r="M328" s="33" t="str">
        <f>IF('📋 سجل الأصول'!C328="","",IFERROR(MAX(0,MIN(('📋 سجل الأصول'!H328-IF('📋 سجل الأصول'!I328="",0,'📋 سجل الأصول'!I328)),('📋 سجل الأصول'!H328-IF('📋 سجل الأصول'!I328="",0,'📋 سجل الأصول'!I328))*'📋 سجل الأصول'!J328/365*MAX(0,MIN(EOMONTH(DATE(2026,7,1),0),IF('📋 سجل الأصول'!M328="",DATE(9999,12,31),'📋 سجل الأصول'!M328))-'📋 سجل الأصول'!G328+1))-MIN(('📋 سجل الأصول'!H328-IF('📋 سجل الأصول'!I328="",0,'📋 سجل الأصول'!I328)),('📋 سجل الأصول'!H328-IF('📋 سجل الأصول'!I328="",0,'📋 سجل الأصول'!I328))*'📋 سجل الأصول'!J328/365*MAX(0,MIN(EOMONTH(DATE(2026,7,1),-1),IF('📋 سجل الأصول'!M328="",DATE(9999,12,31),'📋 سجل الأصول'!M328))-'📋 سجل الأصول'!G328+1))),0))</f>
        <v/>
      </c>
      <c r="N328" s="33" t="str">
        <f>IF('📋 سجل الأصول'!C328="","",IFERROR(MAX(0,MIN(('📋 سجل الأصول'!H328-IF('📋 سجل الأصول'!I328="",0,'📋 سجل الأصول'!I328)),('📋 سجل الأصول'!H328-IF('📋 سجل الأصول'!I328="",0,'📋 سجل الأصول'!I328))*'📋 سجل الأصول'!J328/365*MAX(0,MIN(EOMONTH(DATE(2026,8,1),0),IF('📋 سجل الأصول'!M328="",DATE(9999,12,31),'📋 سجل الأصول'!M328))-'📋 سجل الأصول'!G328+1))-MIN(('📋 سجل الأصول'!H328-IF('📋 سجل الأصول'!I328="",0,'📋 سجل الأصول'!I328)),('📋 سجل الأصول'!H328-IF('📋 سجل الأصول'!I328="",0,'📋 سجل الأصول'!I328))*'📋 سجل الأصول'!J328/365*MAX(0,MIN(EOMONTH(DATE(2026,8,1),-1),IF('📋 سجل الأصول'!M328="",DATE(9999,12,31),'📋 سجل الأصول'!M328))-'📋 سجل الأصول'!G328+1))),0))</f>
        <v/>
      </c>
      <c r="O328" s="33" t="str">
        <f>IF('📋 سجل الأصول'!C328="","",IFERROR(MAX(0,MIN(('📋 سجل الأصول'!H328-IF('📋 سجل الأصول'!I328="",0,'📋 سجل الأصول'!I328)),('📋 سجل الأصول'!H328-IF('📋 سجل الأصول'!I328="",0,'📋 سجل الأصول'!I328))*'📋 سجل الأصول'!J328/365*MAX(0,MIN(EOMONTH(DATE(2026,9,1),0),IF('📋 سجل الأصول'!M328="",DATE(9999,12,31),'📋 سجل الأصول'!M328))-'📋 سجل الأصول'!G328+1))-MIN(('📋 سجل الأصول'!H328-IF('📋 سجل الأصول'!I328="",0,'📋 سجل الأصول'!I328)),('📋 سجل الأصول'!H328-IF('📋 سجل الأصول'!I328="",0,'📋 سجل الأصول'!I328))*'📋 سجل الأصول'!J328/365*MAX(0,MIN(EOMONTH(DATE(2026,9,1),-1),IF('📋 سجل الأصول'!M328="",DATE(9999,12,31),'📋 سجل الأصول'!M328))-'📋 سجل الأصول'!G328+1))),0))</f>
        <v/>
      </c>
      <c r="P328" s="33" t="str">
        <f>IF('📋 سجل الأصول'!C328="","",IFERROR(MAX(0,MIN(('📋 سجل الأصول'!H328-IF('📋 سجل الأصول'!I328="",0,'📋 سجل الأصول'!I328)),('📋 سجل الأصول'!H328-IF('📋 سجل الأصول'!I328="",0,'📋 سجل الأصول'!I328))*'📋 سجل الأصول'!J328/365*MAX(0,MIN(EOMONTH(DATE(2026,10,1),0),IF('📋 سجل الأصول'!M328="",DATE(9999,12,31),'📋 سجل الأصول'!M328))-'📋 سجل الأصول'!G328+1))-MIN(('📋 سجل الأصول'!H328-IF('📋 سجل الأصول'!I328="",0,'📋 سجل الأصول'!I328)),('📋 سجل الأصول'!H328-IF('📋 سجل الأصول'!I328="",0,'📋 سجل الأصول'!I328))*'📋 سجل الأصول'!J328/365*MAX(0,MIN(EOMONTH(DATE(2026,10,1),-1),IF('📋 سجل الأصول'!M328="",DATE(9999,12,31),'📋 سجل الأصول'!M328))-'📋 سجل الأصول'!G328+1))),0))</f>
        <v/>
      </c>
      <c r="Q328" s="33" t="str">
        <f>IF('📋 سجل الأصول'!C328="","",IFERROR(MAX(0,MIN(('📋 سجل الأصول'!H328-IF('📋 سجل الأصول'!I328="",0,'📋 سجل الأصول'!I328)),('📋 سجل الأصول'!H328-IF('📋 سجل الأصول'!I328="",0,'📋 سجل الأصول'!I328))*'📋 سجل الأصول'!J328/365*MAX(0,MIN(EOMONTH(DATE(2026,11,1),0),IF('📋 سجل الأصول'!M328="",DATE(9999,12,31),'📋 سجل الأصول'!M328))-'📋 سجل الأصول'!G328+1))-MIN(('📋 سجل الأصول'!H328-IF('📋 سجل الأصول'!I328="",0,'📋 سجل الأصول'!I328)),('📋 سجل الأصول'!H328-IF('📋 سجل الأصول'!I328="",0,'📋 سجل الأصول'!I328))*'📋 سجل الأصول'!J328/365*MAX(0,MIN(EOMONTH(DATE(2026,11,1),-1),IF('📋 سجل الأصول'!M328="",DATE(9999,12,31),'📋 سجل الأصول'!M328))-'📋 سجل الأصول'!G328+1))),0))</f>
        <v/>
      </c>
      <c r="R328" s="33" t="str">
        <f>IF('📋 سجل الأصول'!C328="","",IFERROR(MAX(0,MIN(('📋 سجل الأصول'!H328-IF('📋 سجل الأصول'!I328="",0,'📋 سجل الأصول'!I328)),('📋 سجل الأصول'!H328-IF('📋 سجل الأصول'!I328="",0,'📋 سجل الأصول'!I328))*'📋 سجل الأصول'!J328/365*MAX(0,MIN(EOMONTH(DATE(2026,12,1),0),IF('📋 سجل الأصول'!M328="",DATE(9999,12,31),'📋 سجل الأصول'!M328))-'📋 سجل الأصول'!G328+1))-MIN(('📋 سجل الأصول'!H328-IF('📋 سجل الأصول'!I328="",0,'📋 سجل الأصول'!I328)),('📋 سجل الأصول'!H328-IF('📋 سجل الأصول'!I328="",0,'📋 سجل الأصول'!I328))*'📋 سجل الأصول'!J328/365*MAX(0,MIN(EOMONTH(DATE(2026,12,1),-1),IF('📋 سجل الأصول'!M328="",DATE(9999,12,31),'📋 سجل الأصول'!M328))-'📋 سجل الأصول'!G328+1))),0))</f>
        <v/>
      </c>
    </row>
    <row r="329" spans="1:18" ht="24.75" customHeight="1" x14ac:dyDescent="0.25">
      <c r="A329" s="18" t="str">
        <f>IF('📋 سجل الأصول'!C329="","",'📋 سجل الأصول'!A329)</f>
        <v/>
      </c>
      <c r="B329" s="18" t="str">
        <f>IF('📋 سجل الأصول'!C329="","",'📋 سجل الأصول'!B329)</f>
        <v/>
      </c>
      <c r="C329" s="36" t="str">
        <f>IF('📋 سجل الأصول'!C329="","",'📋 سجل الأصول'!C329)</f>
        <v/>
      </c>
      <c r="D329" s="18" t="str">
        <f>IF('📋 سجل الأصول'!C329="","",'📋 سجل الأصول'!E329)</f>
        <v/>
      </c>
      <c r="E329" s="37" t="str">
        <f>IF('📋 سجل الأصول'!C329="","",'📋 سجل الأصول'!G329)</f>
        <v/>
      </c>
      <c r="F329" s="25" t="str">
        <f>IF('📋 سجل الأصول'!C329="","",'📋 سجل الأصول'!H329)</f>
        <v/>
      </c>
      <c r="G329" s="25" t="str">
        <f>IF('📋 سجل الأصول'!C329="","",IFERROR(MAX(0,MIN(('📋 سجل الأصول'!H329-IF('📋 سجل الأصول'!I329="",0,'📋 سجل الأصول'!I329)),('📋 سجل الأصول'!H329-IF('📋 سجل الأصول'!I329="",0,'📋 سجل الأصول'!I329))*'📋 سجل الأصول'!J329/365*MAX(0,MIN(EOMONTH(DATE(2026,1,1),0),IF('📋 سجل الأصول'!M329="",DATE(9999,12,31),'📋 سجل الأصول'!M329))-'📋 سجل الأصول'!G329+1))-MIN(('📋 سجل الأصول'!H329-IF('📋 سجل الأصول'!I329="",0,'📋 سجل الأصول'!I329)),('📋 سجل الأصول'!H329-IF('📋 سجل الأصول'!I329="",0,'📋 سجل الأصول'!I329))*'📋 سجل الأصول'!J329/365*MAX(0,MIN(EOMONTH(DATE(2026,1,1),-1),IF('📋 سجل الأصول'!M329="",DATE(9999,12,31),'📋 سجل الأصول'!M329))-'📋 سجل الأصول'!G329+1))),0))</f>
        <v/>
      </c>
      <c r="H329" s="25" t="str">
        <f>IF('📋 سجل الأصول'!C329="","",IFERROR(MAX(0,MIN(('📋 سجل الأصول'!H329-IF('📋 سجل الأصول'!I329="",0,'📋 سجل الأصول'!I329)),('📋 سجل الأصول'!H329-IF('📋 سجل الأصول'!I329="",0,'📋 سجل الأصول'!I329))*'📋 سجل الأصول'!J329/365*MAX(0,MIN(EOMONTH(DATE(2026,2,1),0),IF('📋 سجل الأصول'!M329="",DATE(9999,12,31),'📋 سجل الأصول'!M329))-'📋 سجل الأصول'!G329+1))-MIN(('📋 سجل الأصول'!H329-IF('📋 سجل الأصول'!I329="",0,'📋 سجل الأصول'!I329)),('📋 سجل الأصول'!H329-IF('📋 سجل الأصول'!I329="",0,'📋 سجل الأصول'!I329))*'📋 سجل الأصول'!J329/365*MAX(0,MIN(EOMONTH(DATE(2026,2,1),-1),IF('📋 سجل الأصول'!M329="",DATE(9999,12,31),'📋 سجل الأصول'!M329))-'📋 سجل الأصول'!G329+1))),0))</f>
        <v/>
      </c>
      <c r="I329" s="25" t="str">
        <f>IF('📋 سجل الأصول'!C329="","",IFERROR(MAX(0,MIN(('📋 سجل الأصول'!H329-IF('📋 سجل الأصول'!I329="",0,'📋 سجل الأصول'!I329)),('📋 سجل الأصول'!H329-IF('📋 سجل الأصول'!I329="",0,'📋 سجل الأصول'!I329))*'📋 سجل الأصول'!J329/365*MAX(0,MIN(EOMONTH(DATE(2026,3,1),0),IF('📋 سجل الأصول'!M329="",DATE(9999,12,31),'📋 سجل الأصول'!M329))-'📋 سجل الأصول'!G329+1))-MIN(('📋 سجل الأصول'!H329-IF('📋 سجل الأصول'!I329="",0,'📋 سجل الأصول'!I329)),('📋 سجل الأصول'!H329-IF('📋 سجل الأصول'!I329="",0,'📋 سجل الأصول'!I329))*'📋 سجل الأصول'!J329/365*MAX(0,MIN(EOMONTH(DATE(2026,3,1),-1),IF('📋 سجل الأصول'!M329="",DATE(9999,12,31),'📋 سجل الأصول'!M329))-'📋 سجل الأصول'!G329+1))),0))</f>
        <v/>
      </c>
      <c r="J329" s="25" t="str">
        <f>IF('📋 سجل الأصول'!C329="","",IFERROR(MAX(0,MIN(('📋 سجل الأصول'!H329-IF('📋 سجل الأصول'!I329="",0,'📋 سجل الأصول'!I329)),('📋 سجل الأصول'!H329-IF('📋 سجل الأصول'!I329="",0,'📋 سجل الأصول'!I329))*'📋 سجل الأصول'!J329/365*MAX(0,MIN(EOMONTH(DATE(2026,4,1),0),IF('📋 سجل الأصول'!M329="",DATE(9999,12,31),'📋 سجل الأصول'!M329))-'📋 سجل الأصول'!G329+1))-MIN(('📋 سجل الأصول'!H329-IF('📋 سجل الأصول'!I329="",0,'📋 سجل الأصول'!I329)),('📋 سجل الأصول'!H329-IF('📋 سجل الأصول'!I329="",0,'📋 سجل الأصول'!I329))*'📋 سجل الأصول'!J329/365*MAX(0,MIN(EOMONTH(DATE(2026,4,1),-1),IF('📋 سجل الأصول'!M329="",DATE(9999,12,31),'📋 سجل الأصول'!M329))-'📋 سجل الأصول'!G329+1))),0))</f>
        <v/>
      </c>
      <c r="K329" s="25" t="str">
        <f>IF('📋 سجل الأصول'!C329="","",IFERROR(MAX(0,MIN(('📋 سجل الأصول'!H329-IF('📋 سجل الأصول'!I329="",0,'📋 سجل الأصول'!I329)),('📋 سجل الأصول'!H329-IF('📋 سجل الأصول'!I329="",0,'📋 سجل الأصول'!I329))*'📋 سجل الأصول'!J329/365*MAX(0,MIN(EOMONTH(DATE(2026,5,1),0),IF('📋 سجل الأصول'!M329="",DATE(9999,12,31),'📋 سجل الأصول'!M329))-'📋 سجل الأصول'!G329+1))-MIN(('📋 سجل الأصول'!H329-IF('📋 سجل الأصول'!I329="",0,'📋 سجل الأصول'!I329)),('📋 سجل الأصول'!H329-IF('📋 سجل الأصول'!I329="",0,'📋 سجل الأصول'!I329))*'📋 سجل الأصول'!J329/365*MAX(0,MIN(EOMONTH(DATE(2026,5,1),-1),IF('📋 سجل الأصول'!M329="",DATE(9999,12,31),'📋 سجل الأصول'!M329))-'📋 سجل الأصول'!G329+1))),0))</f>
        <v/>
      </c>
      <c r="L329" s="25" t="str">
        <f>IF('📋 سجل الأصول'!C329="","",IFERROR(MAX(0,MIN(('📋 سجل الأصول'!H329-IF('📋 سجل الأصول'!I329="",0,'📋 سجل الأصول'!I329)),('📋 سجل الأصول'!H329-IF('📋 سجل الأصول'!I329="",0,'📋 سجل الأصول'!I329))*'📋 سجل الأصول'!J329/365*MAX(0,MIN(EOMONTH(DATE(2026,6,1),0),IF('📋 سجل الأصول'!M329="",DATE(9999,12,31),'📋 سجل الأصول'!M329))-'📋 سجل الأصول'!G329+1))-MIN(('📋 سجل الأصول'!H329-IF('📋 سجل الأصول'!I329="",0,'📋 سجل الأصول'!I329)),('📋 سجل الأصول'!H329-IF('📋 سجل الأصول'!I329="",0,'📋 سجل الأصول'!I329))*'📋 سجل الأصول'!J329/365*MAX(0,MIN(EOMONTH(DATE(2026,6,1),-1),IF('📋 سجل الأصول'!M329="",DATE(9999,12,31),'📋 سجل الأصول'!M329))-'📋 سجل الأصول'!G329+1))),0))</f>
        <v/>
      </c>
      <c r="M329" s="25" t="str">
        <f>IF('📋 سجل الأصول'!C329="","",IFERROR(MAX(0,MIN(('📋 سجل الأصول'!H329-IF('📋 سجل الأصول'!I329="",0,'📋 سجل الأصول'!I329)),('📋 سجل الأصول'!H329-IF('📋 سجل الأصول'!I329="",0,'📋 سجل الأصول'!I329))*'📋 سجل الأصول'!J329/365*MAX(0,MIN(EOMONTH(DATE(2026,7,1),0),IF('📋 سجل الأصول'!M329="",DATE(9999,12,31),'📋 سجل الأصول'!M329))-'📋 سجل الأصول'!G329+1))-MIN(('📋 سجل الأصول'!H329-IF('📋 سجل الأصول'!I329="",0,'📋 سجل الأصول'!I329)),('📋 سجل الأصول'!H329-IF('📋 سجل الأصول'!I329="",0,'📋 سجل الأصول'!I329))*'📋 سجل الأصول'!J329/365*MAX(0,MIN(EOMONTH(DATE(2026,7,1),-1),IF('📋 سجل الأصول'!M329="",DATE(9999,12,31),'📋 سجل الأصول'!M329))-'📋 سجل الأصول'!G329+1))),0))</f>
        <v/>
      </c>
      <c r="N329" s="25" t="str">
        <f>IF('📋 سجل الأصول'!C329="","",IFERROR(MAX(0,MIN(('📋 سجل الأصول'!H329-IF('📋 سجل الأصول'!I329="",0,'📋 سجل الأصول'!I329)),('📋 سجل الأصول'!H329-IF('📋 سجل الأصول'!I329="",0,'📋 سجل الأصول'!I329))*'📋 سجل الأصول'!J329/365*MAX(0,MIN(EOMONTH(DATE(2026,8,1),0),IF('📋 سجل الأصول'!M329="",DATE(9999,12,31),'📋 سجل الأصول'!M329))-'📋 سجل الأصول'!G329+1))-MIN(('📋 سجل الأصول'!H329-IF('📋 سجل الأصول'!I329="",0,'📋 سجل الأصول'!I329)),('📋 سجل الأصول'!H329-IF('📋 سجل الأصول'!I329="",0,'📋 سجل الأصول'!I329))*'📋 سجل الأصول'!J329/365*MAX(0,MIN(EOMONTH(DATE(2026,8,1),-1),IF('📋 سجل الأصول'!M329="",DATE(9999,12,31),'📋 سجل الأصول'!M329))-'📋 سجل الأصول'!G329+1))),0))</f>
        <v/>
      </c>
      <c r="O329" s="25" t="str">
        <f>IF('📋 سجل الأصول'!C329="","",IFERROR(MAX(0,MIN(('📋 سجل الأصول'!H329-IF('📋 سجل الأصول'!I329="",0,'📋 سجل الأصول'!I329)),('📋 سجل الأصول'!H329-IF('📋 سجل الأصول'!I329="",0,'📋 سجل الأصول'!I329))*'📋 سجل الأصول'!J329/365*MAX(0,MIN(EOMONTH(DATE(2026,9,1),0),IF('📋 سجل الأصول'!M329="",DATE(9999,12,31),'📋 سجل الأصول'!M329))-'📋 سجل الأصول'!G329+1))-MIN(('📋 سجل الأصول'!H329-IF('📋 سجل الأصول'!I329="",0,'📋 سجل الأصول'!I329)),('📋 سجل الأصول'!H329-IF('📋 سجل الأصول'!I329="",0,'📋 سجل الأصول'!I329))*'📋 سجل الأصول'!J329/365*MAX(0,MIN(EOMONTH(DATE(2026,9,1),-1),IF('📋 سجل الأصول'!M329="",DATE(9999,12,31),'📋 سجل الأصول'!M329))-'📋 سجل الأصول'!G329+1))),0))</f>
        <v/>
      </c>
      <c r="P329" s="25" t="str">
        <f>IF('📋 سجل الأصول'!C329="","",IFERROR(MAX(0,MIN(('📋 سجل الأصول'!H329-IF('📋 سجل الأصول'!I329="",0,'📋 سجل الأصول'!I329)),('📋 سجل الأصول'!H329-IF('📋 سجل الأصول'!I329="",0,'📋 سجل الأصول'!I329))*'📋 سجل الأصول'!J329/365*MAX(0,MIN(EOMONTH(DATE(2026,10,1),0),IF('📋 سجل الأصول'!M329="",DATE(9999,12,31),'📋 سجل الأصول'!M329))-'📋 سجل الأصول'!G329+1))-MIN(('📋 سجل الأصول'!H329-IF('📋 سجل الأصول'!I329="",0,'📋 سجل الأصول'!I329)),('📋 سجل الأصول'!H329-IF('📋 سجل الأصول'!I329="",0,'📋 سجل الأصول'!I329))*'📋 سجل الأصول'!J329/365*MAX(0,MIN(EOMONTH(DATE(2026,10,1),-1),IF('📋 سجل الأصول'!M329="",DATE(9999,12,31),'📋 سجل الأصول'!M329))-'📋 سجل الأصول'!G329+1))),0))</f>
        <v/>
      </c>
      <c r="Q329" s="25" t="str">
        <f>IF('📋 سجل الأصول'!C329="","",IFERROR(MAX(0,MIN(('📋 سجل الأصول'!H329-IF('📋 سجل الأصول'!I329="",0,'📋 سجل الأصول'!I329)),('📋 سجل الأصول'!H329-IF('📋 سجل الأصول'!I329="",0,'📋 سجل الأصول'!I329))*'📋 سجل الأصول'!J329/365*MAX(0,MIN(EOMONTH(DATE(2026,11,1),0),IF('📋 سجل الأصول'!M329="",DATE(9999,12,31),'📋 سجل الأصول'!M329))-'📋 سجل الأصول'!G329+1))-MIN(('📋 سجل الأصول'!H329-IF('📋 سجل الأصول'!I329="",0,'📋 سجل الأصول'!I329)),('📋 سجل الأصول'!H329-IF('📋 سجل الأصول'!I329="",0,'📋 سجل الأصول'!I329))*'📋 سجل الأصول'!J329/365*MAX(0,MIN(EOMONTH(DATE(2026,11,1),-1),IF('📋 سجل الأصول'!M329="",DATE(9999,12,31),'📋 سجل الأصول'!M329))-'📋 سجل الأصول'!G329+1))),0))</f>
        <v/>
      </c>
      <c r="R329" s="25" t="str">
        <f>IF('📋 سجل الأصول'!C329="","",IFERROR(MAX(0,MIN(('📋 سجل الأصول'!H329-IF('📋 سجل الأصول'!I329="",0,'📋 سجل الأصول'!I329)),('📋 سجل الأصول'!H329-IF('📋 سجل الأصول'!I329="",0,'📋 سجل الأصول'!I329))*'📋 سجل الأصول'!J329/365*MAX(0,MIN(EOMONTH(DATE(2026,12,1),0),IF('📋 سجل الأصول'!M329="",DATE(9999,12,31),'📋 سجل الأصول'!M329))-'📋 سجل الأصول'!G329+1))-MIN(('📋 سجل الأصول'!H329-IF('📋 سجل الأصول'!I329="",0,'📋 سجل الأصول'!I329)),('📋 سجل الأصول'!H329-IF('📋 سجل الأصول'!I329="",0,'📋 سجل الأصول'!I329))*'📋 سجل الأصول'!J329/365*MAX(0,MIN(EOMONTH(DATE(2026,12,1),-1),IF('📋 سجل الأصول'!M329="",DATE(9999,12,31),'📋 سجل الأصول'!M329))-'📋 سجل الأصول'!G329+1))),0))</f>
        <v/>
      </c>
    </row>
    <row r="330" spans="1:18" ht="24.75" customHeight="1" x14ac:dyDescent="0.25">
      <c r="A330" s="26" t="str">
        <f>IF('📋 سجل الأصول'!C330="","",'📋 سجل الأصول'!A330)</f>
        <v/>
      </c>
      <c r="B330" s="26" t="str">
        <f>IF('📋 سجل الأصول'!C330="","",'📋 سجل الأصول'!B330)</f>
        <v/>
      </c>
      <c r="C330" s="38" t="str">
        <f>IF('📋 سجل الأصول'!C330="","",'📋 سجل الأصول'!C330)</f>
        <v/>
      </c>
      <c r="D330" s="26" t="str">
        <f>IF('📋 سجل الأصول'!C330="","",'📋 سجل الأصول'!E330)</f>
        <v/>
      </c>
      <c r="E330" s="39" t="str">
        <f>IF('📋 سجل الأصول'!C330="","",'📋 سجل الأصول'!G330)</f>
        <v/>
      </c>
      <c r="F330" s="33" t="str">
        <f>IF('📋 سجل الأصول'!C330="","",'📋 سجل الأصول'!H330)</f>
        <v/>
      </c>
      <c r="G330" s="33" t="str">
        <f>IF('📋 سجل الأصول'!C330="","",IFERROR(MAX(0,MIN(('📋 سجل الأصول'!H330-IF('📋 سجل الأصول'!I330="",0,'📋 سجل الأصول'!I330)),('📋 سجل الأصول'!H330-IF('📋 سجل الأصول'!I330="",0,'📋 سجل الأصول'!I330))*'📋 سجل الأصول'!J330/365*MAX(0,MIN(EOMONTH(DATE(2026,1,1),0),IF('📋 سجل الأصول'!M330="",DATE(9999,12,31),'📋 سجل الأصول'!M330))-'📋 سجل الأصول'!G330+1))-MIN(('📋 سجل الأصول'!H330-IF('📋 سجل الأصول'!I330="",0,'📋 سجل الأصول'!I330)),('📋 سجل الأصول'!H330-IF('📋 سجل الأصول'!I330="",0,'📋 سجل الأصول'!I330))*'📋 سجل الأصول'!J330/365*MAX(0,MIN(EOMONTH(DATE(2026,1,1),-1),IF('📋 سجل الأصول'!M330="",DATE(9999,12,31),'📋 سجل الأصول'!M330))-'📋 سجل الأصول'!G330+1))),0))</f>
        <v/>
      </c>
      <c r="H330" s="33" t="str">
        <f>IF('📋 سجل الأصول'!C330="","",IFERROR(MAX(0,MIN(('📋 سجل الأصول'!H330-IF('📋 سجل الأصول'!I330="",0,'📋 سجل الأصول'!I330)),('📋 سجل الأصول'!H330-IF('📋 سجل الأصول'!I330="",0,'📋 سجل الأصول'!I330))*'📋 سجل الأصول'!J330/365*MAX(0,MIN(EOMONTH(DATE(2026,2,1),0),IF('📋 سجل الأصول'!M330="",DATE(9999,12,31),'📋 سجل الأصول'!M330))-'📋 سجل الأصول'!G330+1))-MIN(('📋 سجل الأصول'!H330-IF('📋 سجل الأصول'!I330="",0,'📋 سجل الأصول'!I330)),('📋 سجل الأصول'!H330-IF('📋 سجل الأصول'!I330="",0,'📋 سجل الأصول'!I330))*'📋 سجل الأصول'!J330/365*MAX(0,MIN(EOMONTH(DATE(2026,2,1),-1),IF('📋 سجل الأصول'!M330="",DATE(9999,12,31),'📋 سجل الأصول'!M330))-'📋 سجل الأصول'!G330+1))),0))</f>
        <v/>
      </c>
      <c r="I330" s="33" t="str">
        <f>IF('📋 سجل الأصول'!C330="","",IFERROR(MAX(0,MIN(('📋 سجل الأصول'!H330-IF('📋 سجل الأصول'!I330="",0,'📋 سجل الأصول'!I330)),('📋 سجل الأصول'!H330-IF('📋 سجل الأصول'!I330="",0,'📋 سجل الأصول'!I330))*'📋 سجل الأصول'!J330/365*MAX(0,MIN(EOMONTH(DATE(2026,3,1),0),IF('📋 سجل الأصول'!M330="",DATE(9999,12,31),'📋 سجل الأصول'!M330))-'📋 سجل الأصول'!G330+1))-MIN(('📋 سجل الأصول'!H330-IF('📋 سجل الأصول'!I330="",0,'📋 سجل الأصول'!I330)),('📋 سجل الأصول'!H330-IF('📋 سجل الأصول'!I330="",0,'📋 سجل الأصول'!I330))*'📋 سجل الأصول'!J330/365*MAX(0,MIN(EOMONTH(DATE(2026,3,1),-1),IF('📋 سجل الأصول'!M330="",DATE(9999,12,31),'📋 سجل الأصول'!M330))-'📋 سجل الأصول'!G330+1))),0))</f>
        <v/>
      </c>
      <c r="J330" s="33" t="str">
        <f>IF('📋 سجل الأصول'!C330="","",IFERROR(MAX(0,MIN(('📋 سجل الأصول'!H330-IF('📋 سجل الأصول'!I330="",0,'📋 سجل الأصول'!I330)),('📋 سجل الأصول'!H330-IF('📋 سجل الأصول'!I330="",0,'📋 سجل الأصول'!I330))*'📋 سجل الأصول'!J330/365*MAX(0,MIN(EOMONTH(DATE(2026,4,1),0),IF('📋 سجل الأصول'!M330="",DATE(9999,12,31),'📋 سجل الأصول'!M330))-'📋 سجل الأصول'!G330+1))-MIN(('📋 سجل الأصول'!H330-IF('📋 سجل الأصول'!I330="",0,'📋 سجل الأصول'!I330)),('📋 سجل الأصول'!H330-IF('📋 سجل الأصول'!I330="",0,'📋 سجل الأصول'!I330))*'📋 سجل الأصول'!J330/365*MAX(0,MIN(EOMONTH(DATE(2026,4,1),-1),IF('📋 سجل الأصول'!M330="",DATE(9999,12,31),'📋 سجل الأصول'!M330))-'📋 سجل الأصول'!G330+1))),0))</f>
        <v/>
      </c>
      <c r="K330" s="33" t="str">
        <f>IF('📋 سجل الأصول'!C330="","",IFERROR(MAX(0,MIN(('📋 سجل الأصول'!H330-IF('📋 سجل الأصول'!I330="",0,'📋 سجل الأصول'!I330)),('📋 سجل الأصول'!H330-IF('📋 سجل الأصول'!I330="",0,'📋 سجل الأصول'!I330))*'📋 سجل الأصول'!J330/365*MAX(0,MIN(EOMONTH(DATE(2026,5,1),0),IF('📋 سجل الأصول'!M330="",DATE(9999,12,31),'📋 سجل الأصول'!M330))-'📋 سجل الأصول'!G330+1))-MIN(('📋 سجل الأصول'!H330-IF('📋 سجل الأصول'!I330="",0,'📋 سجل الأصول'!I330)),('📋 سجل الأصول'!H330-IF('📋 سجل الأصول'!I330="",0,'📋 سجل الأصول'!I330))*'📋 سجل الأصول'!J330/365*MAX(0,MIN(EOMONTH(DATE(2026,5,1),-1),IF('📋 سجل الأصول'!M330="",DATE(9999,12,31),'📋 سجل الأصول'!M330))-'📋 سجل الأصول'!G330+1))),0))</f>
        <v/>
      </c>
      <c r="L330" s="33" t="str">
        <f>IF('📋 سجل الأصول'!C330="","",IFERROR(MAX(0,MIN(('📋 سجل الأصول'!H330-IF('📋 سجل الأصول'!I330="",0,'📋 سجل الأصول'!I330)),('📋 سجل الأصول'!H330-IF('📋 سجل الأصول'!I330="",0,'📋 سجل الأصول'!I330))*'📋 سجل الأصول'!J330/365*MAX(0,MIN(EOMONTH(DATE(2026,6,1),0),IF('📋 سجل الأصول'!M330="",DATE(9999,12,31),'📋 سجل الأصول'!M330))-'📋 سجل الأصول'!G330+1))-MIN(('📋 سجل الأصول'!H330-IF('📋 سجل الأصول'!I330="",0,'📋 سجل الأصول'!I330)),('📋 سجل الأصول'!H330-IF('📋 سجل الأصول'!I330="",0,'📋 سجل الأصول'!I330))*'📋 سجل الأصول'!J330/365*MAX(0,MIN(EOMONTH(DATE(2026,6,1),-1),IF('📋 سجل الأصول'!M330="",DATE(9999,12,31),'📋 سجل الأصول'!M330))-'📋 سجل الأصول'!G330+1))),0))</f>
        <v/>
      </c>
      <c r="M330" s="33" t="str">
        <f>IF('📋 سجل الأصول'!C330="","",IFERROR(MAX(0,MIN(('📋 سجل الأصول'!H330-IF('📋 سجل الأصول'!I330="",0,'📋 سجل الأصول'!I330)),('📋 سجل الأصول'!H330-IF('📋 سجل الأصول'!I330="",0,'📋 سجل الأصول'!I330))*'📋 سجل الأصول'!J330/365*MAX(0,MIN(EOMONTH(DATE(2026,7,1),0),IF('📋 سجل الأصول'!M330="",DATE(9999,12,31),'📋 سجل الأصول'!M330))-'📋 سجل الأصول'!G330+1))-MIN(('📋 سجل الأصول'!H330-IF('📋 سجل الأصول'!I330="",0,'📋 سجل الأصول'!I330)),('📋 سجل الأصول'!H330-IF('📋 سجل الأصول'!I330="",0,'📋 سجل الأصول'!I330))*'📋 سجل الأصول'!J330/365*MAX(0,MIN(EOMONTH(DATE(2026,7,1),-1),IF('📋 سجل الأصول'!M330="",DATE(9999,12,31),'📋 سجل الأصول'!M330))-'📋 سجل الأصول'!G330+1))),0))</f>
        <v/>
      </c>
      <c r="N330" s="33" t="str">
        <f>IF('📋 سجل الأصول'!C330="","",IFERROR(MAX(0,MIN(('📋 سجل الأصول'!H330-IF('📋 سجل الأصول'!I330="",0,'📋 سجل الأصول'!I330)),('📋 سجل الأصول'!H330-IF('📋 سجل الأصول'!I330="",0,'📋 سجل الأصول'!I330))*'📋 سجل الأصول'!J330/365*MAX(0,MIN(EOMONTH(DATE(2026,8,1),0),IF('📋 سجل الأصول'!M330="",DATE(9999,12,31),'📋 سجل الأصول'!M330))-'📋 سجل الأصول'!G330+1))-MIN(('📋 سجل الأصول'!H330-IF('📋 سجل الأصول'!I330="",0,'📋 سجل الأصول'!I330)),('📋 سجل الأصول'!H330-IF('📋 سجل الأصول'!I330="",0,'📋 سجل الأصول'!I330))*'📋 سجل الأصول'!J330/365*MAX(0,MIN(EOMONTH(DATE(2026,8,1),-1),IF('📋 سجل الأصول'!M330="",DATE(9999,12,31),'📋 سجل الأصول'!M330))-'📋 سجل الأصول'!G330+1))),0))</f>
        <v/>
      </c>
      <c r="O330" s="33" t="str">
        <f>IF('📋 سجل الأصول'!C330="","",IFERROR(MAX(0,MIN(('📋 سجل الأصول'!H330-IF('📋 سجل الأصول'!I330="",0,'📋 سجل الأصول'!I330)),('📋 سجل الأصول'!H330-IF('📋 سجل الأصول'!I330="",0,'📋 سجل الأصول'!I330))*'📋 سجل الأصول'!J330/365*MAX(0,MIN(EOMONTH(DATE(2026,9,1),0),IF('📋 سجل الأصول'!M330="",DATE(9999,12,31),'📋 سجل الأصول'!M330))-'📋 سجل الأصول'!G330+1))-MIN(('📋 سجل الأصول'!H330-IF('📋 سجل الأصول'!I330="",0,'📋 سجل الأصول'!I330)),('📋 سجل الأصول'!H330-IF('📋 سجل الأصول'!I330="",0,'📋 سجل الأصول'!I330))*'📋 سجل الأصول'!J330/365*MAX(0,MIN(EOMONTH(DATE(2026,9,1),-1),IF('📋 سجل الأصول'!M330="",DATE(9999,12,31),'📋 سجل الأصول'!M330))-'📋 سجل الأصول'!G330+1))),0))</f>
        <v/>
      </c>
      <c r="P330" s="33" t="str">
        <f>IF('📋 سجل الأصول'!C330="","",IFERROR(MAX(0,MIN(('📋 سجل الأصول'!H330-IF('📋 سجل الأصول'!I330="",0,'📋 سجل الأصول'!I330)),('📋 سجل الأصول'!H330-IF('📋 سجل الأصول'!I330="",0,'📋 سجل الأصول'!I330))*'📋 سجل الأصول'!J330/365*MAX(0,MIN(EOMONTH(DATE(2026,10,1),0),IF('📋 سجل الأصول'!M330="",DATE(9999,12,31),'📋 سجل الأصول'!M330))-'📋 سجل الأصول'!G330+1))-MIN(('📋 سجل الأصول'!H330-IF('📋 سجل الأصول'!I330="",0,'📋 سجل الأصول'!I330)),('📋 سجل الأصول'!H330-IF('📋 سجل الأصول'!I330="",0,'📋 سجل الأصول'!I330))*'📋 سجل الأصول'!J330/365*MAX(0,MIN(EOMONTH(DATE(2026,10,1),-1),IF('📋 سجل الأصول'!M330="",DATE(9999,12,31),'📋 سجل الأصول'!M330))-'📋 سجل الأصول'!G330+1))),0))</f>
        <v/>
      </c>
      <c r="Q330" s="33" t="str">
        <f>IF('📋 سجل الأصول'!C330="","",IFERROR(MAX(0,MIN(('📋 سجل الأصول'!H330-IF('📋 سجل الأصول'!I330="",0,'📋 سجل الأصول'!I330)),('📋 سجل الأصول'!H330-IF('📋 سجل الأصول'!I330="",0,'📋 سجل الأصول'!I330))*'📋 سجل الأصول'!J330/365*MAX(0,MIN(EOMONTH(DATE(2026,11,1),0),IF('📋 سجل الأصول'!M330="",DATE(9999,12,31),'📋 سجل الأصول'!M330))-'📋 سجل الأصول'!G330+1))-MIN(('📋 سجل الأصول'!H330-IF('📋 سجل الأصول'!I330="",0,'📋 سجل الأصول'!I330)),('📋 سجل الأصول'!H330-IF('📋 سجل الأصول'!I330="",0,'📋 سجل الأصول'!I330))*'📋 سجل الأصول'!J330/365*MAX(0,MIN(EOMONTH(DATE(2026,11,1),-1),IF('📋 سجل الأصول'!M330="",DATE(9999,12,31),'📋 سجل الأصول'!M330))-'📋 سجل الأصول'!G330+1))),0))</f>
        <v/>
      </c>
      <c r="R330" s="33" t="str">
        <f>IF('📋 سجل الأصول'!C330="","",IFERROR(MAX(0,MIN(('📋 سجل الأصول'!H330-IF('📋 سجل الأصول'!I330="",0,'📋 سجل الأصول'!I330)),('📋 سجل الأصول'!H330-IF('📋 سجل الأصول'!I330="",0,'📋 سجل الأصول'!I330))*'📋 سجل الأصول'!J330/365*MAX(0,MIN(EOMONTH(DATE(2026,12,1),0),IF('📋 سجل الأصول'!M330="",DATE(9999,12,31),'📋 سجل الأصول'!M330))-'📋 سجل الأصول'!G330+1))-MIN(('📋 سجل الأصول'!H330-IF('📋 سجل الأصول'!I330="",0,'📋 سجل الأصول'!I330)),('📋 سجل الأصول'!H330-IF('📋 سجل الأصول'!I330="",0,'📋 سجل الأصول'!I330))*'📋 سجل الأصول'!J330/365*MAX(0,MIN(EOMONTH(DATE(2026,12,1),-1),IF('📋 سجل الأصول'!M330="",DATE(9999,12,31),'📋 سجل الأصول'!M330))-'📋 سجل الأصول'!G330+1))),0))</f>
        <v/>
      </c>
    </row>
    <row r="331" spans="1:18" ht="24.75" customHeight="1" x14ac:dyDescent="0.25">
      <c r="A331" s="18" t="str">
        <f>IF('📋 سجل الأصول'!C331="","",'📋 سجل الأصول'!A331)</f>
        <v/>
      </c>
      <c r="B331" s="18" t="str">
        <f>IF('📋 سجل الأصول'!C331="","",'📋 سجل الأصول'!B331)</f>
        <v/>
      </c>
      <c r="C331" s="36" t="str">
        <f>IF('📋 سجل الأصول'!C331="","",'📋 سجل الأصول'!C331)</f>
        <v/>
      </c>
      <c r="D331" s="18" t="str">
        <f>IF('📋 سجل الأصول'!C331="","",'📋 سجل الأصول'!E331)</f>
        <v/>
      </c>
      <c r="E331" s="37" t="str">
        <f>IF('📋 سجل الأصول'!C331="","",'📋 سجل الأصول'!G331)</f>
        <v/>
      </c>
      <c r="F331" s="25" t="str">
        <f>IF('📋 سجل الأصول'!C331="","",'📋 سجل الأصول'!H331)</f>
        <v/>
      </c>
      <c r="G331" s="25" t="str">
        <f>IF('📋 سجل الأصول'!C331="","",IFERROR(MAX(0,MIN(('📋 سجل الأصول'!H331-IF('📋 سجل الأصول'!I331="",0,'📋 سجل الأصول'!I331)),('📋 سجل الأصول'!H331-IF('📋 سجل الأصول'!I331="",0,'📋 سجل الأصول'!I331))*'📋 سجل الأصول'!J331/365*MAX(0,MIN(EOMONTH(DATE(2026,1,1),0),IF('📋 سجل الأصول'!M331="",DATE(9999,12,31),'📋 سجل الأصول'!M331))-'📋 سجل الأصول'!G331+1))-MIN(('📋 سجل الأصول'!H331-IF('📋 سجل الأصول'!I331="",0,'📋 سجل الأصول'!I331)),('📋 سجل الأصول'!H331-IF('📋 سجل الأصول'!I331="",0,'📋 سجل الأصول'!I331))*'📋 سجل الأصول'!J331/365*MAX(0,MIN(EOMONTH(DATE(2026,1,1),-1),IF('📋 سجل الأصول'!M331="",DATE(9999,12,31),'📋 سجل الأصول'!M331))-'📋 سجل الأصول'!G331+1))),0))</f>
        <v/>
      </c>
      <c r="H331" s="25" t="str">
        <f>IF('📋 سجل الأصول'!C331="","",IFERROR(MAX(0,MIN(('📋 سجل الأصول'!H331-IF('📋 سجل الأصول'!I331="",0,'📋 سجل الأصول'!I331)),('📋 سجل الأصول'!H331-IF('📋 سجل الأصول'!I331="",0,'📋 سجل الأصول'!I331))*'📋 سجل الأصول'!J331/365*MAX(0,MIN(EOMONTH(DATE(2026,2,1),0),IF('📋 سجل الأصول'!M331="",DATE(9999,12,31),'📋 سجل الأصول'!M331))-'📋 سجل الأصول'!G331+1))-MIN(('📋 سجل الأصول'!H331-IF('📋 سجل الأصول'!I331="",0,'📋 سجل الأصول'!I331)),('📋 سجل الأصول'!H331-IF('📋 سجل الأصول'!I331="",0,'📋 سجل الأصول'!I331))*'📋 سجل الأصول'!J331/365*MAX(0,MIN(EOMONTH(DATE(2026,2,1),-1),IF('📋 سجل الأصول'!M331="",DATE(9999,12,31),'📋 سجل الأصول'!M331))-'📋 سجل الأصول'!G331+1))),0))</f>
        <v/>
      </c>
      <c r="I331" s="25" t="str">
        <f>IF('📋 سجل الأصول'!C331="","",IFERROR(MAX(0,MIN(('📋 سجل الأصول'!H331-IF('📋 سجل الأصول'!I331="",0,'📋 سجل الأصول'!I331)),('📋 سجل الأصول'!H331-IF('📋 سجل الأصول'!I331="",0,'📋 سجل الأصول'!I331))*'📋 سجل الأصول'!J331/365*MAX(0,MIN(EOMONTH(DATE(2026,3,1),0),IF('📋 سجل الأصول'!M331="",DATE(9999,12,31),'📋 سجل الأصول'!M331))-'📋 سجل الأصول'!G331+1))-MIN(('📋 سجل الأصول'!H331-IF('📋 سجل الأصول'!I331="",0,'📋 سجل الأصول'!I331)),('📋 سجل الأصول'!H331-IF('📋 سجل الأصول'!I331="",0,'📋 سجل الأصول'!I331))*'📋 سجل الأصول'!J331/365*MAX(0,MIN(EOMONTH(DATE(2026,3,1),-1),IF('📋 سجل الأصول'!M331="",DATE(9999,12,31),'📋 سجل الأصول'!M331))-'📋 سجل الأصول'!G331+1))),0))</f>
        <v/>
      </c>
      <c r="J331" s="25" t="str">
        <f>IF('📋 سجل الأصول'!C331="","",IFERROR(MAX(0,MIN(('📋 سجل الأصول'!H331-IF('📋 سجل الأصول'!I331="",0,'📋 سجل الأصول'!I331)),('📋 سجل الأصول'!H331-IF('📋 سجل الأصول'!I331="",0,'📋 سجل الأصول'!I331))*'📋 سجل الأصول'!J331/365*MAX(0,MIN(EOMONTH(DATE(2026,4,1),0),IF('📋 سجل الأصول'!M331="",DATE(9999,12,31),'📋 سجل الأصول'!M331))-'📋 سجل الأصول'!G331+1))-MIN(('📋 سجل الأصول'!H331-IF('📋 سجل الأصول'!I331="",0,'📋 سجل الأصول'!I331)),('📋 سجل الأصول'!H331-IF('📋 سجل الأصول'!I331="",0,'📋 سجل الأصول'!I331))*'📋 سجل الأصول'!J331/365*MAX(0,MIN(EOMONTH(DATE(2026,4,1),-1),IF('📋 سجل الأصول'!M331="",DATE(9999,12,31),'📋 سجل الأصول'!M331))-'📋 سجل الأصول'!G331+1))),0))</f>
        <v/>
      </c>
      <c r="K331" s="25" t="str">
        <f>IF('📋 سجل الأصول'!C331="","",IFERROR(MAX(0,MIN(('📋 سجل الأصول'!H331-IF('📋 سجل الأصول'!I331="",0,'📋 سجل الأصول'!I331)),('📋 سجل الأصول'!H331-IF('📋 سجل الأصول'!I331="",0,'📋 سجل الأصول'!I331))*'📋 سجل الأصول'!J331/365*MAX(0,MIN(EOMONTH(DATE(2026,5,1),0),IF('📋 سجل الأصول'!M331="",DATE(9999,12,31),'📋 سجل الأصول'!M331))-'📋 سجل الأصول'!G331+1))-MIN(('📋 سجل الأصول'!H331-IF('📋 سجل الأصول'!I331="",0,'📋 سجل الأصول'!I331)),('📋 سجل الأصول'!H331-IF('📋 سجل الأصول'!I331="",0,'📋 سجل الأصول'!I331))*'📋 سجل الأصول'!J331/365*MAX(0,MIN(EOMONTH(DATE(2026,5,1),-1),IF('📋 سجل الأصول'!M331="",DATE(9999,12,31),'📋 سجل الأصول'!M331))-'📋 سجل الأصول'!G331+1))),0))</f>
        <v/>
      </c>
      <c r="L331" s="25" t="str">
        <f>IF('📋 سجل الأصول'!C331="","",IFERROR(MAX(0,MIN(('📋 سجل الأصول'!H331-IF('📋 سجل الأصول'!I331="",0,'📋 سجل الأصول'!I331)),('📋 سجل الأصول'!H331-IF('📋 سجل الأصول'!I331="",0,'📋 سجل الأصول'!I331))*'📋 سجل الأصول'!J331/365*MAX(0,MIN(EOMONTH(DATE(2026,6,1),0),IF('📋 سجل الأصول'!M331="",DATE(9999,12,31),'📋 سجل الأصول'!M331))-'📋 سجل الأصول'!G331+1))-MIN(('📋 سجل الأصول'!H331-IF('📋 سجل الأصول'!I331="",0,'📋 سجل الأصول'!I331)),('📋 سجل الأصول'!H331-IF('📋 سجل الأصول'!I331="",0,'📋 سجل الأصول'!I331))*'📋 سجل الأصول'!J331/365*MAX(0,MIN(EOMONTH(DATE(2026,6,1),-1),IF('📋 سجل الأصول'!M331="",DATE(9999,12,31),'📋 سجل الأصول'!M331))-'📋 سجل الأصول'!G331+1))),0))</f>
        <v/>
      </c>
      <c r="M331" s="25" t="str">
        <f>IF('📋 سجل الأصول'!C331="","",IFERROR(MAX(0,MIN(('📋 سجل الأصول'!H331-IF('📋 سجل الأصول'!I331="",0,'📋 سجل الأصول'!I331)),('📋 سجل الأصول'!H331-IF('📋 سجل الأصول'!I331="",0,'📋 سجل الأصول'!I331))*'📋 سجل الأصول'!J331/365*MAX(0,MIN(EOMONTH(DATE(2026,7,1),0),IF('📋 سجل الأصول'!M331="",DATE(9999,12,31),'📋 سجل الأصول'!M331))-'📋 سجل الأصول'!G331+1))-MIN(('📋 سجل الأصول'!H331-IF('📋 سجل الأصول'!I331="",0,'📋 سجل الأصول'!I331)),('📋 سجل الأصول'!H331-IF('📋 سجل الأصول'!I331="",0,'📋 سجل الأصول'!I331))*'📋 سجل الأصول'!J331/365*MAX(0,MIN(EOMONTH(DATE(2026,7,1),-1),IF('📋 سجل الأصول'!M331="",DATE(9999,12,31),'📋 سجل الأصول'!M331))-'📋 سجل الأصول'!G331+1))),0))</f>
        <v/>
      </c>
      <c r="N331" s="25" t="str">
        <f>IF('📋 سجل الأصول'!C331="","",IFERROR(MAX(0,MIN(('📋 سجل الأصول'!H331-IF('📋 سجل الأصول'!I331="",0,'📋 سجل الأصول'!I331)),('📋 سجل الأصول'!H331-IF('📋 سجل الأصول'!I331="",0,'📋 سجل الأصول'!I331))*'📋 سجل الأصول'!J331/365*MAX(0,MIN(EOMONTH(DATE(2026,8,1),0),IF('📋 سجل الأصول'!M331="",DATE(9999,12,31),'📋 سجل الأصول'!M331))-'📋 سجل الأصول'!G331+1))-MIN(('📋 سجل الأصول'!H331-IF('📋 سجل الأصول'!I331="",0,'📋 سجل الأصول'!I331)),('📋 سجل الأصول'!H331-IF('📋 سجل الأصول'!I331="",0,'📋 سجل الأصول'!I331))*'📋 سجل الأصول'!J331/365*MAX(0,MIN(EOMONTH(DATE(2026,8,1),-1),IF('📋 سجل الأصول'!M331="",DATE(9999,12,31),'📋 سجل الأصول'!M331))-'📋 سجل الأصول'!G331+1))),0))</f>
        <v/>
      </c>
      <c r="O331" s="25" t="str">
        <f>IF('📋 سجل الأصول'!C331="","",IFERROR(MAX(0,MIN(('📋 سجل الأصول'!H331-IF('📋 سجل الأصول'!I331="",0,'📋 سجل الأصول'!I331)),('📋 سجل الأصول'!H331-IF('📋 سجل الأصول'!I331="",0,'📋 سجل الأصول'!I331))*'📋 سجل الأصول'!J331/365*MAX(0,MIN(EOMONTH(DATE(2026,9,1),0),IF('📋 سجل الأصول'!M331="",DATE(9999,12,31),'📋 سجل الأصول'!M331))-'📋 سجل الأصول'!G331+1))-MIN(('📋 سجل الأصول'!H331-IF('📋 سجل الأصول'!I331="",0,'📋 سجل الأصول'!I331)),('📋 سجل الأصول'!H331-IF('📋 سجل الأصول'!I331="",0,'📋 سجل الأصول'!I331))*'📋 سجل الأصول'!J331/365*MAX(0,MIN(EOMONTH(DATE(2026,9,1),-1),IF('📋 سجل الأصول'!M331="",DATE(9999,12,31),'📋 سجل الأصول'!M331))-'📋 سجل الأصول'!G331+1))),0))</f>
        <v/>
      </c>
      <c r="P331" s="25" t="str">
        <f>IF('📋 سجل الأصول'!C331="","",IFERROR(MAX(0,MIN(('📋 سجل الأصول'!H331-IF('📋 سجل الأصول'!I331="",0,'📋 سجل الأصول'!I331)),('📋 سجل الأصول'!H331-IF('📋 سجل الأصول'!I331="",0,'📋 سجل الأصول'!I331))*'📋 سجل الأصول'!J331/365*MAX(0,MIN(EOMONTH(DATE(2026,10,1),0),IF('📋 سجل الأصول'!M331="",DATE(9999,12,31),'📋 سجل الأصول'!M331))-'📋 سجل الأصول'!G331+1))-MIN(('📋 سجل الأصول'!H331-IF('📋 سجل الأصول'!I331="",0,'📋 سجل الأصول'!I331)),('📋 سجل الأصول'!H331-IF('📋 سجل الأصول'!I331="",0,'📋 سجل الأصول'!I331))*'📋 سجل الأصول'!J331/365*MAX(0,MIN(EOMONTH(DATE(2026,10,1),-1),IF('📋 سجل الأصول'!M331="",DATE(9999,12,31),'📋 سجل الأصول'!M331))-'📋 سجل الأصول'!G331+1))),0))</f>
        <v/>
      </c>
      <c r="Q331" s="25" t="str">
        <f>IF('📋 سجل الأصول'!C331="","",IFERROR(MAX(0,MIN(('📋 سجل الأصول'!H331-IF('📋 سجل الأصول'!I331="",0,'📋 سجل الأصول'!I331)),('📋 سجل الأصول'!H331-IF('📋 سجل الأصول'!I331="",0,'📋 سجل الأصول'!I331))*'📋 سجل الأصول'!J331/365*MAX(0,MIN(EOMONTH(DATE(2026,11,1),0),IF('📋 سجل الأصول'!M331="",DATE(9999,12,31),'📋 سجل الأصول'!M331))-'📋 سجل الأصول'!G331+1))-MIN(('📋 سجل الأصول'!H331-IF('📋 سجل الأصول'!I331="",0,'📋 سجل الأصول'!I331)),('📋 سجل الأصول'!H331-IF('📋 سجل الأصول'!I331="",0,'📋 سجل الأصول'!I331))*'📋 سجل الأصول'!J331/365*MAX(0,MIN(EOMONTH(DATE(2026,11,1),-1),IF('📋 سجل الأصول'!M331="",DATE(9999,12,31),'📋 سجل الأصول'!M331))-'📋 سجل الأصول'!G331+1))),0))</f>
        <v/>
      </c>
      <c r="R331" s="25" t="str">
        <f>IF('📋 سجل الأصول'!C331="","",IFERROR(MAX(0,MIN(('📋 سجل الأصول'!H331-IF('📋 سجل الأصول'!I331="",0,'📋 سجل الأصول'!I331)),('📋 سجل الأصول'!H331-IF('📋 سجل الأصول'!I331="",0,'📋 سجل الأصول'!I331))*'📋 سجل الأصول'!J331/365*MAX(0,MIN(EOMONTH(DATE(2026,12,1),0),IF('📋 سجل الأصول'!M331="",DATE(9999,12,31),'📋 سجل الأصول'!M331))-'📋 سجل الأصول'!G331+1))-MIN(('📋 سجل الأصول'!H331-IF('📋 سجل الأصول'!I331="",0,'📋 سجل الأصول'!I331)),('📋 سجل الأصول'!H331-IF('📋 سجل الأصول'!I331="",0,'📋 سجل الأصول'!I331))*'📋 سجل الأصول'!J331/365*MAX(0,MIN(EOMONTH(DATE(2026,12,1),-1),IF('📋 سجل الأصول'!M331="",DATE(9999,12,31),'📋 سجل الأصول'!M331))-'📋 سجل الأصول'!G331+1))),0))</f>
        <v/>
      </c>
    </row>
    <row r="332" spans="1:18" ht="24.75" customHeight="1" x14ac:dyDescent="0.25">
      <c r="A332" s="26" t="str">
        <f>IF('📋 سجل الأصول'!C332="","",'📋 سجل الأصول'!A332)</f>
        <v/>
      </c>
      <c r="B332" s="26" t="str">
        <f>IF('📋 سجل الأصول'!C332="","",'📋 سجل الأصول'!B332)</f>
        <v/>
      </c>
      <c r="C332" s="38" t="str">
        <f>IF('📋 سجل الأصول'!C332="","",'📋 سجل الأصول'!C332)</f>
        <v/>
      </c>
      <c r="D332" s="26" t="str">
        <f>IF('📋 سجل الأصول'!C332="","",'📋 سجل الأصول'!E332)</f>
        <v/>
      </c>
      <c r="E332" s="39" t="str">
        <f>IF('📋 سجل الأصول'!C332="","",'📋 سجل الأصول'!G332)</f>
        <v/>
      </c>
      <c r="F332" s="33" t="str">
        <f>IF('📋 سجل الأصول'!C332="","",'📋 سجل الأصول'!H332)</f>
        <v/>
      </c>
      <c r="G332" s="33" t="str">
        <f>IF('📋 سجل الأصول'!C332="","",IFERROR(MAX(0,MIN(('📋 سجل الأصول'!H332-IF('📋 سجل الأصول'!I332="",0,'📋 سجل الأصول'!I332)),('📋 سجل الأصول'!H332-IF('📋 سجل الأصول'!I332="",0,'📋 سجل الأصول'!I332))*'📋 سجل الأصول'!J332/365*MAX(0,MIN(EOMONTH(DATE(2026,1,1),0),IF('📋 سجل الأصول'!M332="",DATE(9999,12,31),'📋 سجل الأصول'!M332))-'📋 سجل الأصول'!G332+1))-MIN(('📋 سجل الأصول'!H332-IF('📋 سجل الأصول'!I332="",0,'📋 سجل الأصول'!I332)),('📋 سجل الأصول'!H332-IF('📋 سجل الأصول'!I332="",0,'📋 سجل الأصول'!I332))*'📋 سجل الأصول'!J332/365*MAX(0,MIN(EOMONTH(DATE(2026,1,1),-1),IF('📋 سجل الأصول'!M332="",DATE(9999,12,31),'📋 سجل الأصول'!M332))-'📋 سجل الأصول'!G332+1))),0))</f>
        <v/>
      </c>
      <c r="H332" s="33" t="str">
        <f>IF('📋 سجل الأصول'!C332="","",IFERROR(MAX(0,MIN(('📋 سجل الأصول'!H332-IF('📋 سجل الأصول'!I332="",0,'📋 سجل الأصول'!I332)),('📋 سجل الأصول'!H332-IF('📋 سجل الأصول'!I332="",0,'📋 سجل الأصول'!I332))*'📋 سجل الأصول'!J332/365*MAX(0,MIN(EOMONTH(DATE(2026,2,1),0),IF('📋 سجل الأصول'!M332="",DATE(9999,12,31),'📋 سجل الأصول'!M332))-'📋 سجل الأصول'!G332+1))-MIN(('📋 سجل الأصول'!H332-IF('📋 سجل الأصول'!I332="",0,'📋 سجل الأصول'!I332)),('📋 سجل الأصول'!H332-IF('📋 سجل الأصول'!I332="",0,'📋 سجل الأصول'!I332))*'📋 سجل الأصول'!J332/365*MAX(0,MIN(EOMONTH(DATE(2026,2,1),-1),IF('📋 سجل الأصول'!M332="",DATE(9999,12,31),'📋 سجل الأصول'!M332))-'📋 سجل الأصول'!G332+1))),0))</f>
        <v/>
      </c>
      <c r="I332" s="33" t="str">
        <f>IF('📋 سجل الأصول'!C332="","",IFERROR(MAX(0,MIN(('📋 سجل الأصول'!H332-IF('📋 سجل الأصول'!I332="",0,'📋 سجل الأصول'!I332)),('📋 سجل الأصول'!H332-IF('📋 سجل الأصول'!I332="",0,'📋 سجل الأصول'!I332))*'📋 سجل الأصول'!J332/365*MAX(0,MIN(EOMONTH(DATE(2026,3,1),0),IF('📋 سجل الأصول'!M332="",DATE(9999,12,31),'📋 سجل الأصول'!M332))-'📋 سجل الأصول'!G332+1))-MIN(('📋 سجل الأصول'!H332-IF('📋 سجل الأصول'!I332="",0,'📋 سجل الأصول'!I332)),('📋 سجل الأصول'!H332-IF('📋 سجل الأصول'!I332="",0,'📋 سجل الأصول'!I332))*'📋 سجل الأصول'!J332/365*MAX(0,MIN(EOMONTH(DATE(2026,3,1),-1),IF('📋 سجل الأصول'!M332="",DATE(9999,12,31),'📋 سجل الأصول'!M332))-'📋 سجل الأصول'!G332+1))),0))</f>
        <v/>
      </c>
      <c r="J332" s="33" t="str">
        <f>IF('📋 سجل الأصول'!C332="","",IFERROR(MAX(0,MIN(('📋 سجل الأصول'!H332-IF('📋 سجل الأصول'!I332="",0,'📋 سجل الأصول'!I332)),('📋 سجل الأصول'!H332-IF('📋 سجل الأصول'!I332="",0,'📋 سجل الأصول'!I332))*'📋 سجل الأصول'!J332/365*MAX(0,MIN(EOMONTH(DATE(2026,4,1),0),IF('📋 سجل الأصول'!M332="",DATE(9999,12,31),'📋 سجل الأصول'!M332))-'📋 سجل الأصول'!G332+1))-MIN(('📋 سجل الأصول'!H332-IF('📋 سجل الأصول'!I332="",0,'📋 سجل الأصول'!I332)),('📋 سجل الأصول'!H332-IF('📋 سجل الأصول'!I332="",0,'📋 سجل الأصول'!I332))*'📋 سجل الأصول'!J332/365*MAX(0,MIN(EOMONTH(DATE(2026,4,1),-1),IF('📋 سجل الأصول'!M332="",DATE(9999,12,31),'📋 سجل الأصول'!M332))-'📋 سجل الأصول'!G332+1))),0))</f>
        <v/>
      </c>
      <c r="K332" s="33" t="str">
        <f>IF('📋 سجل الأصول'!C332="","",IFERROR(MAX(0,MIN(('📋 سجل الأصول'!H332-IF('📋 سجل الأصول'!I332="",0,'📋 سجل الأصول'!I332)),('📋 سجل الأصول'!H332-IF('📋 سجل الأصول'!I332="",0,'📋 سجل الأصول'!I332))*'📋 سجل الأصول'!J332/365*MAX(0,MIN(EOMONTH(DATE(2026,5,1),0),IF('📋 سجل الأصول'!M332="",DATE(9999,12,31),'📋 سجل الأصول'!M332))-'📋 سجل الأصول'!G332+1))-MIN(('📋 سجل الأصول'!H332-IF('📋 سجل الأصول'!I332="",0,'📋 سجل الأصول'!I332)),('📋 سجل الأصول'!H332-IF('📋 سجل الأصول'!I332="",0,'📋 سجل الأصول'!I332))*'📋 سجل الأصول'!J332/365*MAX(0,MIN(EOMONTH(DATE(2026,5,1),-1),IF('📋 سجل الأصول'!M332="",DATE(9999,12,31),'📋 سجل الأصول'!M332))-'📋 سجل الأصول'!G332+1))),0))</f>
        <v/>
      </c>
      <c r="L332" s="33" t="str">
        <f>IF('📋 سجل الأصول'!C332="","",IFERROR(MAX(0,MIN(('📋 سجل الأصول'!H332-IF('📋 سجل الأصول'!I332="",0,'📋 سجل الأصول'!I332)),('📋 سجل الأصول'!H332-IF('📋 سجل الأصول'!I332="",0,'📋 سجل الأصول'!I332))*'📋 سجل الأصول'!J332/365*MAX(0,MIN(EOMONTH(DATE(2026,6,1),0),IF('📋 سجل الأصول'!M332="",DATE(9999,12,31),'📋 سجل الأصول'!M332))-'📋 سجل الأصول'!G332+1))-MIN(('📋 سجل الأصول'!H332-IF('📋 سجل الأصول'!I332="",0,'📋 سجل الأصول'!I332)),('📋 سجل الأصول'!H332-IF('📋 سجل الأصول'!I332="",0,'📋 سجل الأصول'!I332))*'📋 سجل الأصول'!J332/365*MAX(0,MIN(EOMONTH(DATE(2026,6,1),-1),IF('📋 سجل الأصول'!M332="",DATE(9999,12,31),'📋 سجل الأصول'!M332))-'📋 سجل الأصول'!G332+1))),0))</f>
        <v/>
      </c>
      <c r="M332" s="33" t="str">
        <f>IF('📋 سجل الأصول'!C332="","",IFERROR(MAX(0,MIN(('📋 سجل الأصول'!H332-IF('📋 سجل الأصول'!I332="",0,'📋 سجل الأصول'!I332)),('📋 سجل الأصول'!H332-IF('📋 سجل الأصول'!I332="",0,'📋 سجل الأصول'!I332))*'📋 سجل الأصول'!J332/365*MAX(0,MIN(EOMONTH(DATE(2026,7,1),0),IF('📋 سجل الأصول'!M332="",DATE(9999,12,31),'📋 سجل الأصول'!M332))-'📋 سجل الأصول'!G332+1))-MIN(('📋 سجل الأصول'!H332-IF('📋 سجل الأصول'!I332="",0,'📋 سجل الأصول'!I332)),('📋 سجل الأصول'!H332-IF('📋 سجل الأصول'!I332="",0,'📋 سجل الأصول'!I332))*'📋 سجل الأصول'!J332/365*MAX(0,MIN(EOMONTH(DATE(2026,7,1),-1),IF('📋 سجل الأصول'!M332="",DATE(9999,12,31),'📋 سجل الأصول'!M332))-'📋 سجل الأصول'!G332+1))),0))</f>
        <v/>
      </c>
      <c r="N332" s="33" t="str">
        <f>IF('📋 سجل الأصول'!C332="","",IFERROR(MAX(0,MIN(('📋 سجل الأصول'!H332-IF('📋 سجل الأصول'!I332="",0,'📋 سجل الأصول'!I332)),('📋 سجل الأصول'!H332-IF('📋 سجل الأصول'!I332="",0,'📋 سجل الأصول'!I332))*'📋 سجل الأصول'!J332/365*MAX(0,MIN(EOMONTH(DATE(2026,8,1),0),IF('📋 سجل الأصول'!M332="",DATE(9999,12,31),'📋 سجل الأصول'!M332))-'📋 سجل الأصول'!G332+1))-MIN(('📋 سجل الأصول'!H332-IF('📋 سجل الأصول'!I332="",0,'📋 سجل الأصول'!I332)),('📋 سجل الأصول'!H332-IF('📋 سجل الأصول'!I332="",0,'📋 سجل الأصول'!I332))*'📋 سجل الأصول'!J332/365*MAX(0,MIN(EOMONTH(DATE(2026,8,1),-1),IF('📋 سجل الأصول'!M332="",DATE(9999,12,31),'📋 سجل الأصول'!M332))-'📋 سجل الأصول'!G332+1))),0))</f>
        <v/>
      </c>
      <c r="O332" s="33" t="str">
        <f>IF('📋 سجل الأصول'!C332="","",IFERROR(MAX(0,MIN(('📋 سجل الأصول'!H332-IF('📋 سجل الأصول'!I332="",0,'📋 سجل الأصول'!I332)),('📋 سجل الأصول'!H332-IF('📋 سجل الأصول'!I332="",0,'📋 سجل الأصول'!I332))*'📋 سجل الأصول'!J332/365*MAX(0,MIN(EOMONTH(DATE(2026,9,1),0),IF('📋 سجل الأصول'!M332="",DATE(9999,12,31),'📋 سجل الأصول'!M332))-'📋 سجل الأصول'!G332+1))-MIN(('📋 سجل الأصول'!H332-IF('📋 سجل الأصول'!I332="",0,'📋 سجل الأصول'!I332)),('📋 سجل الأصول'!H332-IF('📋 سجل الأصول'!I332="",0,'📋 سجل الأصول'!I332))*'📋 سجل الأصول'!J332/365*MAX(0,MIN(EOMONTH(DATE(2026,9,1),-1),IF('📋 سجل الأصول'!M332="",DATE(9999,12,31),'📋 سجل الأصول'!M332))-'📋 سجل الأصول'!G332+1))),0))</f>
        <v/>
      </c>
      <c r="P332" s="33" t="str">
        <f>IF('📋 سجل الأصول'!C332="","",IFERROR(MAX(0,MIN(('📋 سجل الأصول'!H332-IF('📋 سجل الأصول'!I332="",0,'📋 سجل الأصول'!I332)),('📋 سجل الأصول'!H332-IF('📋 سجل الأصول'!I332="",0,'📋 سجل الأصول'!I332))*'📋 سجل الأصول'!J332/365*MAX(0,MIN(EOMONTH(DATE(2026,10,1),0),IF('📋 سجل الأصول'!M332="",DATE(9999,12,31),'📋 سجل الأصول'!M332))-'📋 سجل الأصول'!G332+1))-MIN(('📋 سجل الأصول'!H332-IF('📋 سجل الأصول'!I332="",0,'📋 سجل الأصول'!I332)),('📋 سجل الأصول'!H332-IF('📋 سجل الأصول'!I332="",0,'📋 سجل الأصول'!I332))*'📋 سجل الأصول'!J332/365*MAX(0,MIN(EOMONTH(DATE(2026,10,1),-1),IF('📋 سجل الأصول'!M332="",DATE(9999,12,31),'📋 سجل الأصول'!M332))-'📋 سجل الأصول'!G332+1))),0))</f>
        <v/>
      </c>
      <c r="Q332" s="33" t="str">
        <f>IF('📋 سجل الأصول'!C332="","",IFERROR(MAX(0,MIN(('📋 سجل الأصول'!H332-IF('📋 سجل الأصول'!I332="",0,'📋 سجل الأصول'!I332)),('📋 سجل الأصول'!H332-IF('📋 سجل الأصول'!I332="",0,'📋 سجل الأصول'!I332))*'📋 سجل الأصول'!J332/365*MAX(0,MIN(EOMONTH(DATE(2026,11,1),0),IF('📋 سجل الأصول'!M332="",DATE(9999,12,31),'📋 سجل الأصول'!M332))-'📋 سجل الأصول'!G332+1))-MIN(('📋 سجل الأصول'!H332-IF('📋 سجل الأصول'!I332="",0,'📋 سجل الأصول'!I332)),('📋 سجل الأصول'!H332-IF('📋 سجل الأصول'!I332="",0,'📋 سجل الأصول'!I332))*'📋 سجل الأصول'!J332/365*MAX(0,MIN(EOMONTH(DATE(2026,11,1),-1),IF('📋 سجل الأصول'!M332="",DATE(9999,12,31),'📋 سجل الأصول'!M332))-'📋 سجل الأصول'!G332+1))),0))</f>
        <v/>
      </c>
      <c r="R332" s="33" t="str">
        <f>IF('📋 سجل الأصول'!C332="","",IFERROR(MAX(0,MIN(('📋 سجل الأصول'!H332-IF('📋 سجل الأصول'!I332="",0,'📋 سجل الأصول'!I332)),('📋 سجل الأصول'!H332-IF('📋 سجل الأصول'!I332="",0,'📋 سجل الأصول'!I332))*'📋 سجل الأصول'!J332/365*MAX(0,MIN(EOMONTH(DATE(2026,12,1),0),IF('📋 سجل الأصول'!M332="",DATE(9999,12,31),'📋 سجل الأصول'!M332))-'📋 سجل الأصول'!G332+1))-MIN(('📋 سجل الأصول'!H332-IF('📋 سجل الأصول'!I332="",0,'📋 سجل الأصول'!I332)),('📋 سجل الأصول'!H332-IF('📋 سجل الأصول'!I332="",0,'📋 سجل الأصول'!I332))*'📋 سجل الأصول'!J332/365*MAX(0,MIN(EOMONTH(DATE(2026,12,1),-1),IF('📋 سجل الأصول'!M332="",DATE(9999,12,31),'📋 سجل الأصول'!M332))-'📋 سجل الأصول'!G332+1))),0))</f>
        <v/>
      </c>
    </row>
    <row r="333" spans="1:18" ht="24.75" customHeight="1" x14ac:dyDescent="0.25">
      <c r="A333" s="18" t="str">
        <f>IF('📋 سجل الأصول'!C333="","",'📋 سجل الأصول'!A333)</f>
        <v/>
      </c>
      <c r="B333" s="18" t="str">
        <f>IF('📋 سجل الأصول'!C333="","",'📋 سجل الأصول'!B333)</f>
        <v/>
      </c>
      <c r="C333" s="36" t="str">
        <f>IF('📋 سجل الأصول'!C333="","",'📋 سجل الأصول'!C333)</f>
        <v/>
      </c>
      <c r="D333" s="18" t="str">
        <f>IF('📋 سجل الأصول'!C333="","",'📋 سجل الأصول'!E333)</f>
        <v/>
      </c>
      <c r="E333" s="37" t="str">
        <f>IF('📋 سجل الأصول'!C333="","",'📋 سجل الأصول'!G333)</f>
        <v/>
      </c>
      <c r="F333" s="25" t="str">
        <f>IF('📋 سجل الأصول'!C333="","",'📋 سجل الأصول'!H333)</f>
        <v/>
      </c>
      <c r="G333" s="25" t="str">
        <f>IF('📋 سجل الأصول'!C333="","",IFERROR(MAX(0,MIN(('📋 سجل الأصول'!H333-IF('📋 سجل الأصول'!I333="",0,'📋 سجل الأصول'!I333)),('📋 سجل الأصول'!H333-IF('📋 سجل الأصول'!I333="",0,'📋 سجل الأصول'!I333))*'📋 سجل الأصول'!J333/365*MAX(0,MIN(EOMONTH(DATE(2026,1,1),0),IF('📋 سجل الأصول'!M333="",DATE(9999,12,31),'📋 سجل الأصول'!M333))-'📋 سجل الأصول'!G333+1))-MIN(('📋 سجل الأصول'!H333-IF('📋 سجل الأصول'!I333="",0,'📋 سجل الأصول'!I333)),('📋 سجل الأصول'!H333-IF('📋 سجل الأصول'!I333="",0,'📋 سجل الأصول'!I333))*'📋 سجل الأصول'!J333/365*MAX(0,MIN(EOMONTH(DATE(2026,1,1),-1),IF('📋 سجل الأصول'!M333="",DATE(9999,12,31),'📋 سجل الأصول'!M333))-'📋 سجل الأصول'!G333+1))),0))</f>
        <v/>
      </c>
      <c r="H333" s="25" t="str">
        <f>IF('📋 سجل الأصول'!C333="","",IFERROR(MAX(0,MIN(('📋 سجل الأصول'!H333-IF('📋 سجل الأصول'!I333="",0,'📋 سجل الأصول'!I333)),('📋 سجل الأصول'!H333-IF('📋 سجل الأصول'!I333="",0,'📋 سجل الأصول'!I333))*'📋 سجل الأصول'!J333/365*MAX(0,MIN(EOMONTH(DATE(2026,2,1),0),IF('📋 سجل الأصول'!M333="",DATE(9999,12,31),'📋 سجل الأصول'!M333))-'📋 سجل الأصول'!G333+1))-MIN(('📋 سجل الأصول'!H333-IF('📋 سجل الأصول'!I333="",0,'📋 سجل الأصول'!I333)),('📋 سجل الأصول'!H333-IF('📋 سجل الأصول'!I333="",0,'📋 سجل الأصول'!I333))*'📋 سجل الأصول'!J333/365*MAX(0,MIN(EOMONTH(DATE(2026,2,1),-1),IF('📋 سجل الأصول'!M333="",DATE(9999,12,31),'📋 سجل الأصول'!M333))-'📋 سجل الأصول'!G333+1))),0))</f>
        <v/>
      </c>
      <c r="I333" s="25" t="str">
        <f>IF('📋 سجل الأصول'!C333="","",IFERROR(MAX(0,MIN(('📋 سجل الأصول'!H333-IF('📋 سجل الأصول'!I333="",0,'📋 سجل الأصول'!I333)),('📋 سجل الأصول'!H333-IF('📋 سجل الأصول'!I333="",0,'📋 سجل الأصول'!I333))*'📋 سجل الأصول'!J333/365*MAX(0,MIN(EOMONTH(DATE(2026,3,1),0),IF('📋 سجل الأصول'!M333="",DATE(9999,12,31),'📋 سجل الأصول'!M333))-'📋 سجل الأصول'!G333+1))-MIN(('📋 سجل الأصول'!H333-IF('📋 سجل الأصول'!I333="",0,'📋 سجل الأصول'!I333)),('📋 سجل الأصول'!H333-IF('📋 سجل الأصول'!I333="",0,'📋 سجل الأصول'!I333))*'📋 سجل الأصول'!J333/365*MAX(0,MIN(EOMONTH(DATE(2026,3,1),-1),IF('📋 سجل الأصول'!M333="",DATE(9999,12,31),'📋 سجل الأصول'!M333))-'📋 سجل الأصول'!G333+1))),0))</f>
        <v/>
      </c>
      <c r="J333" s="25" t="str">
        <f>IF('📋 سجل الأصول'!C333="","",IFERROR(MAX(0,MIN(('📋 سجل الأصول'!H333-IF('📋 سجل الأصول'!I333="",0,'📋 سجل الأصول'!I333)),('📋 سجل الأصول'!H333-IF('📋 سجل الأصول'!I333="",0,'📋 سجل الأصول'!I333))*'📋 سجل الأصول'!J333/365*MAX(0,MIN(EOMONTH(DATE(2026,4,1),0),IF('📋 سجل الأصول'!M333="",DATE(9999,12,31),'📋 سجل الأصول'!M333))-'📋 سجل الأصول'!G333+1))-MIN(('📋 سجل الأصول'!H333-IF('📋 سجل الأصول'!I333="",0,'📋 سجل الأصول'!I333)),('📋 سجل الأصول'!H333-IF('📋 سجل الأصول'!I333="",0,'📋 سجل الأصول'!I333))*'📋 سجل الأصول'!J333/365*MAX(0,MIN(EOMONTH(DATE(2026,4,1),-1),IF('📋 سجل الأصول'!M333="",DATE(9999,12,31),'📋 سجل الأصول'!M333))-'📋 سجل الأصول'!G333+1))),0))</f>
        <v/>
      </c>
      <c r="K333" s="25" t="str">
        <f>IF('📋 سجل الأصول'!C333="","",IFERROR(MAX(0,MIN(('📋 سجل الأصول'!H333-IF('📋 سجل الأصول'!I333="",0,'📋 سجل الأصول'!I333)),('📋 سجل الأصول'!H333-IF('📋 سجل الأصول'!I333="",0,'📋 سجل الأصول'!I333))*'📋 سجل الأصول'!J333/365*MAX(0,MIN(EOMONTH(DATE(2026,5,1),0),IF('📋 سجل الأصول'!M333="",DATE(9999,12,31),'📋 سجل الأصول'!M333))-'📋 سجل الأصول'!G333+1))-MIN(('📋 سجل الأصول'!H333-IF('📋 سجل الأصول'!I333="",0,'📋 سجل الأصول'!I333)),('📋 سجل الأصول'!H333-IF('📋 سجل الأصول'!I333="",0,'📋 سجل الأصول'!I333))*'📋 سجل الأصول'!J333/365*MAX(0,MIN(EOMONTH(DATE(2026,5,1),-1),IF('📋 سجل الأصول'!M333="",DATE(9999,12,31),'📋 سجل الأصول'!M333))-'📋 سجل الأصول'!G333+1))),0))</f>
        <v/>
      </c>
      <c r="L333" s="25" t="str">
        <f>IF('📋 سجل الأصول'!C333="","",IFERROR(MAX(0,MIN(('📋 سجل الأصول'!H333-IF('📋 سجل الأصول'!I333="",0,'📋 سجل الأصول'!I333)),('📋 سجل الأصول'!H333-IF('📋 سجل الأصول'!I333="",0,'📋 سجل الأصول'!I333))*'📋 سجل الأصول'!J333/365*MAX(0,MIN(EOMONTH(DATE(2026,6,1),0),IF('📋 سجل الأصول'!M333="",DATE(9999,12,31),'📋 سجل الأصول'!M333))-'📋 سجل الأصول'!G333+1))-MIN(('📋 سجل الأصول'!H333-IF('📋 سجل الأصول'!I333="",0,'📋 سجل الأصول'!I333)),('📋 سجل الأصول'!H333-IF('📋 سجل الأصول'!I333="",0,'📋 سجل الأصول'!I333))*'📋 سجل الأصول'!J333/365*MAX(0,MIN(EOMONTH(DATE(2026,6,1),-1),IF('📋 سجل الأصول'!M333="",DATE(9999,12,31),'📋 سجل الأصول'!M333))-'📋 سجل الأصول'!G333+1))),0))</f>
        <v/>
      </c>
      <c r="M333" s="25" t="str">
        <f>IF('📋 سجل الأصول'!C333="","",IFERROR(MAX(0,MIN(('📋 سجل الأصول'!H333-IF('📋 سجل الأصول'!I333="",0,'📋 سجل الأصول'!I333)),('📋 سجل الأصول'!H333-IF('📋 سجل الأصول'!I333="",0,'📋 سجل الأصول'!I333))*'📋 سجل الأصول'!J333/365*MAX(0,MIN(EOMONTH(DATE(2026,7,1),0),IF('📋 سجل الأصول'!M333="",DATE(9999,12,31),'📋 سجل الأصول'!M333))-'📋 سجل الأصول'!G333+1))-MIN(('📋 سجل الأصول'!H333-IF('📋 سجل الأصول'!I333="",0,'📋 سجل الأصول'!I333)),('📋 سجل الأصول'!H333-IF('📋 سجل الأصول'!I333="",0,'📋 سجل الأصول'!I333))*'📋 سجل الأصول'!J333/365*MAX(0,MIN(EOMONTH(DATE(2026,7,1),-1),IF('📋 سجل الأصول'!M333="",DATE(9999,12,31),'📋 سجل الأصول'!M333))-'📋 سجل الأصول'!G333+1))),0))</f>
        <v/>
      </c>
      <c r="N333" s="25" t="str">
        <f>IF('📋 سجل الأصول'!C333="","",IFERROR(MAX(0,MIN(('📋 سجل الأصول'!H333-IF('📋 سجل الأصول'!I333="",0,'📋 سجل الأصول'!I333)),('📋 سجل الأصول'!H333-IF('📋 سجل الأصول'!I333="",0,'📋 سجل الأصول'!I333))*'📋 سجل الأصول'!J333/365*MAX(0,MIN(EOMONTH(DATE(2026,8,1),0),IF('📋 سجل الأصول'!M333="",DATE(9999,12,31),'📋 سجل الأصول'!M333))-'📋 سجل الأصول'!G333+1))-MIN(('📋 سجل الأصول'!H333-IF('📋 سجل الأصول'!I333="",0,'📋 سجل الأصول'!I333)),('📋 سجل الأصول'!H333-IF('📋 سجل الأصول'!I333="",0,'📋 سجل الأصول'!I333))*'📋 سجل الأصول'!J333/365*MAX(0,MIN(EOMONTH(DATE(2026,8,1),-1),IF('📋 سجل الأصول'!M333="",DATE(9999,12,31),'📋 سجل الأصول'!M333))-'📋 سجل الأصول'!G333+1))),0))</f>
        <v/>
      </c>
      <c r="O333" s="25" t="str">
        <f>IF('📋 سجل الأصول'!C333="","",IFERROR(MAX(0,MIN(('📋 سجل الأصول'!H333-IF('📋 سجل الأصول'!I333="",0,'📋 سجل الأصول'!I333)),('📋 سجل الأصول'!H333-IF('📋 سجل الأصول'!I333="",0,'📋 سجل الأصول'!I333))*'📋 سجل الأصول'!J333/365*MAX(0,MIN(EOMONTH(DATE(2026,9,1),0),IF('📋 سجل الأصول'!M333="",DATE(9999,12,31),'📋 سجل الأصول'!M333))-'📋 سجل الأصول'!G333+1))-MIN(('📋 سجل الأصول'!H333-IF('📋 سجل الأصول'!I333="",0,'📋 سجل الأصول'!I333)),('📋 سجل الأصول'!H333-IF('📋 سجل الأصول'!I333="",0,'📋 سجل الأصول'!I333))*'📋 سجل الأصول'!J333/365*MAX(0,MIN(EOMONTH(DATE(2026,9,1),-1),IF('📋 سجل الأصول'!M333="",DATE(9999,12,31),'📋 سجل الأصول'!M333))-'📋 سجل الأصول'!G333+1))),0))</f>
        <v/>
      </c>
      <c r="P333" s="25" t="str">
        <f>IF('📋 سجل الأصول'!C333="","",IFERROR(MAX(0,MIN(('📋 سجل الأصول'!H333-IF('📋 سجل الأصول'!I333="",0,'📋 سجل الأصول'!I333)),('📋 سجل الأصول'!H333-IF('📋 سجل الأصول'!I333="",0,'📋 سجل الأصول'!I333))*'📋 سجل الأصول'!J333/365*MAX(0,MIN(EOMONTH(DATE(2026,10,1),0),IF('📋 سجل الأصول'!M333="",DATE(9999,12,31),'📋 سجل الأصول'!M333))-'📋 سجل الأصول'!G333+1))-MIN(('📋 سجل الأصول'!H333-IF('📋 سجل الأصول'!I333="",0,'📋 سجل الأصول'!I333)),('📋 سجل الأصول'!H333-IF('📋 سجل الأصول'!I333="",0,'📋 سجل الأصول'!I333))*'📋 سجل الأصول'!J333/365*MAX(0,MIN(EOMONTH(DATE(2026,10,1),-1),IF('📋 سجل الأصول'!M333="",DATE(9999,12,31),'📋 سجل الأصول'!M333))-'📋 سجل الأصول'!G333+1))),0))</f>
        <v/>
      </c>
      <c r="Q333" s="25" t="str">
        <f>IF('📋 سجل الأصول'!C333="","",IFERROR(MAX(0,MIN(('📋 سجل الأصول'!H333-IF('📋 سجل الأصول'!I333="",0,'📋 سجل الأصول'!I333)),('📋 سجل الأصول'!H333-IF('📋 سجل الأصول'!I333="",0,'📋 سجل الأصول'!I333))*'📋 سجل الأصول'!J333/365*MAX(0,MIN(EOMONTH(DATE(2026,11,1),0),IF('📋 سجل الأصول'!M333="",DATE(9999,12,31),'📋 سجل الأصول'!M333))-'📋 سجل الأصول'!G333+1))-MIN(('📋 سجل الأصول'!H333-IF('📋 سجل الأصول'!I333="",0,'📋 سجل الأصول'!I333)),('📋 سجل الأصول'!H333-IF('📋 سجل الأصول'!I333="",0,'📋 سجل الأصول'!I333))*'📋 سجل الأصول'!J333/365*MAX(0,MIN(EOMONTH(DATE(2026,11,1),-1),IF('📋 سجل الأصول'!M333="",DATE(9999,12,31),'📋 سجل الأصول'!M333))-'📋 سجل الأصول'!G333+1))),0))</f>
        <v/>
      </c>
      <c r="R333" s="25" t="str">
        <f>IF('📋 سجل الأصول'!C333="","",IFERROR(MAX(0,MIN(('📋 سجل الأصول'!H333-IF('📋 سجل الأصول'!I333="",0,'📋 سجل الأصول'!I333)),('📋 سجل الأصول'!H333-IF('📋 سجل الأصول'!I333="",0,'📋 سجل الأصول'!I333))*'📋 سجل الأصول'!J333/365*MAX(0,MIN(EOMONTH(DATE(2026,12,1),0),IF('📋 سجل الأصول'!M333="",DATE(9999,12,31),'📋 سجل الأصول'!M333))-'📋 سجل الأصول'!G333+1))-MIN(('📋 سجل الأصول'!H333-IF('📋 سجل الأصول'!I333="",0,'📋 سجل الأصول'!I333)),('📋 سجل الأصول'!H333-IF('📋 سجل الأصول'!I333="",0,'📋 سجل الأصول'!I333))*'📋 سجل الأصول'!J333/365*MAX(0,MIN(EOMONTH(DATE(2026,12,1),-1),IF('📋 سجل الأصول'!M333="",DATE(9999,12,31),'📋 سجل الأصول'!M333))-'📋 سجل الأصول'!G333+1))),0))</f>
        <v/>
      </c>
    </row>
    <row r="334" spans="1:18" ht="24.75" customHeight="1" x14ac:dyDescent="0.25">
      <c r="A334" s="26" t="str">
        <f>IF('📋 سجل الأصول'!C334="","",'📋 سجل الأصول'!A334)</f>
        <v/>
      </c>
      <c r="B334" s="26" t="str">
        <f>IF('📋 سجل الأصول'!C334="","",'📋 سجل الأصول'!B334)</f>
        <v/>
      </c>
      <c r="C334" s="38" t="str">
        <f>IF('📋 سجل الأصول'!C334="","",'📋 سجل الأصول'!C334)</f>
        <v/>
      </c>
      <c r="D334" s="26" t="str">
        <f>IF('📋 سجل الأصول'!C334="","",'📋 سجل الأصول'!E334)</f>
        <v/>
      </c>
      <c r="E334" s="39" t="str">
        <f>IF('📋 سجل الأصول'!C334="","",'📋 سجل الأصول'!G334)</f>
        <v/>
      </c>
      <c r="F334" s="33" t="str">
        <f>IF('📋 سجل الأصول'!C334="","",'📋 سجل الأصول'!H334)</f>
        <v/>
      </c>
      <c r="G334" s="33" t="str">
        <f>IF('📋 سجل الأصول'!C334="","",IFERROR(MAX(0,MIN(('📋 سجل الأصول'!H334-IF('📋 سجل الأصول'!I334="",0,'📋 سجل الأصول'!I334)),('📋 سجل الأصول'!H334-IF('📋 سجل الأصول'!I334="",0,'📋 سجل الأصول'!I334))*'📋 سجل الأصول'!J334/365*MAX(0,MIN(EOMONTH(DATE(2026,1,1),0),IF('📋 سجل الأصول'!M334="",DATE(9999,12,31),'📋 سجل الأصول'!M334))-'📋 سجل الأصول'!G334+1))-MIN(('📋 سجل الأصول'!H334-IF('📋 سجل الأصول'!I334="",0,'📋 سجل الأصول'!I334)),('📋 سجل الأصول'!H334-IF('📋 سجل الأصول'!I334="",0,'📋 سجل الأصول'!I334))*'📋 سجل الأصول'!J334/365*MAX(0,MIN(EOMONTH(DATE(2026,1,1),-1),IF('📋 سجل الأصول'!M334="",DATE(9999,12,31),'📋 سجل الأصول'!M334))-'📋 سجل الأصول'!G334+1))),0))</f>
        <v/>
      </c>
      <c r="H334" s="33" t="str">
        <f>IF('📋 سجل الأصول'!C334="","",IFERROR(MAX(0,MIN(('📋 سجل الأصول'!H334-IF('📋 سجل الأصول'!I334="",0,'📋 سجل الأصول'!I334)),('📋 سجل الأصول'!H334-IF('📋 سجل الأصول'!I334="",0,'📋 سجل الأصول'!I334))*'📋 سجل الأصول'!J334/365*MAX(0,MIN(EOMONTH(DATE(2026,2,1),0),IF('📋 سجل الأصول'!M334="",DATE(9999,12,31),'📋 سجل الأصول'!M334))-'📋 سجل الأصول'!G334+1))-MIN(('📋 سجل الأصول'!H334-IF('📋 سجل الأصول'!I334="",0,'📋 سجل الأصول'!I334)),('📋 سجل الأصول'!H334-IF('📋 سجل الأصول'!I334="",0,'📋 سجل الأصول'!I334))*'📋 سجل الأصول'!J334/365*MAX(0,MIN(EOMONTH(DATE(2026,2,1),-1),IF('📋 سجل الأصول'!M334="",DATE(9999,12,31),'📋 سجل الأصول'!M334))-'📋 سجل الأصول'!G334+1))),0))</f>
        <v/>
      </c>
      <c r="I334" s="33" t="str">
        <f>IF('📋 سجل الأصول'!C334="","",IFERROR(MAX(0,MIN(('📋 سجل الأصول'!H334-IF('📋 سجل الأصول'!I334="",0,'📋 سجل الأصول'!I334)),('📋 سجل الأصول'!H334-IF('📋 سجل الأصول'!I334="",0,'📋 سجل الأصول'!I334))*'📋 سجل الأصول'!J334/365*MAX(0,MIN(EOMONTH(DATE(2026,3,1),0),IF('📋 سجل الأصول'!M334="",DATE(9999,12,31),'📋 سجل الأصول'!M334))-'📋 سجل الأصول'!G334+1))-MIN(('📋 سجل الأصول'!H334-IF('📋 سجل الأصول'!I334="",0,'📋 سجل الأصول'!I334)),('📋 سجل الأصول'!H334-IF('📋 سجل الأصول'!I334="",0,'📋 سجل الأصول'!I334))*'📋 سجل الأصول'!J334/365*MAX(0,MIN(EOMONTH(DATE(2026,3,1),-1),IF('📋 سجل الأصول'!M334="",DATE(9999,12,31),'📋 سجل الأصول'!M334))-'📋 سجل الأصول'!G334+1))),0))</f>
        <v/>
      </c>
      <c r="J334" s="33" t="str">
        <f>IF('📋 سجل الأصول'!C334="","",IFERROR(MAX(0,MIN(('📋 سجل الأصول'!H334-IF('📋 سجل الأصول'!I334="",0,'📋 سجل الأصول'!I334)),('📋 سجل الأصول'!H334-IF('📋 سجل الأصول'!I334="",0,'📋 سجل الأصول'!I334))*'📋 سجل الأصول'!J334/365*MAX(0,MIN(EOMONTH(DATE(2026,4,1),0),IF('📋 سجل الأصول'!M334="",DATE(9999,12,31),'📋 سجل الأصول'!M334))-'📋 سجل الأصول'!G334+1))-MIN(('📋 سجل الأصول'!H334-IF('📋 سجل الأصول'!I334="",0,'📋 سجل الأصول'!I334)),('📋 سجل الأصول'!H334-IF('📋 سجل الأصول'!I334="",0,'📋 سجل الأصول'!I334))*'📋 سجل الأصول'!J334/365*MAX(0,MIN(EOMONTH(DATE(2026,4,1),-1),IF('📋 سجل الأصول'!M334="",DATE(9999,12,31),'📋 سجل الأصول'!M334))-'📋 سجل الأصول'!G334+1))),0))</f>
        <v/>
      </c>
      <c r="K334" s="33" t="str">
        <f>IF('📋 سجل الأصول'!C334="","",IFERROR(MAX(0,MIN(('📋 سجل الأصول'!H334-IF('📋 سجل الأصول'!I334="",0,'📋 سجل الأصول'!I334)),('📋 سجل الأصول'!H334-IF('📋 سجل الأصول'!I334="",0,'📋 سجل الأصول'!I334))*'📋 سجل الأصول'!J334/365*MAX(0,MIN(EOMONTH(DATE(2026,5,1),0),IF('📋 سجل الأصول'!M334="",DATE(9999,12,31),'📋 سجل الأصول'!M334))-'📋 سجل الأصول'!G334+1))-MIN(('📋 سجل الأصول'!H334-IF('📋 سجل الأصول'!I334="",0,'📋 سجل الأصول'!I334)),('📋 سجل الأصول'!H334-IF('📋 سجل الأصول'!I334="",0,'📋 سجل الأصول'!I334))*'📋 سجل الأصول'!J334/365*MAX(0,MIN(EOMONTH(DATE(2026,5,1),-1),IF('📋 سجل الأصول'!M334="",DATE(9999,12,31),'📋 سجل الأصول'!M334))-'📋 سجل الأصول'!G334+1))),0))</f>
        <v/>
      </c>
      <c r="L334" s="33" t="str">
        <f>IF('📋 سجل الأصول'!C334="","",IFERROR(MAX(0,MIN(('📋 سجل الأصول'!H334-IF('📋 سجل الأصول'!I334="",0,'📋 سجل الأصول'!I334)),('📋 سجل الأصول'!H334-IF('📋 سجل الأصول'!I334="",0,'📋 سجل الأصول'!I334))*'📋 سجل الأصول'!J334/365*MAX(0,MIN(EOMONTH(DATE(2026,6,1),0),IF('📋 سجل الأصول'!M334="",DATE(9999,12,31),'📋 سجل الأصول'!M334))-'📋 سجل الأصول'!G334+1))-MIN(('📋 سجل الأصول'!H334-IF('📋 سجل الأصول'!I334="",0,'📋 سجل الأصول'!I334)),('📋 سجل الأصول'!H334-IF('📋 سجل الأصول'!I334="",0,'📋 سجل الأصول'!I334))*'📋 سجل الأصول'!J334/365*MAX(0,MIN(EOMONTH(DATE(2026,6,1),-1),IF('📋 سجل الأصول'!M334="",DATE(9999,12,31),'📋 سجل الأصول'!M334))-'📋 سجل الأصول'!G334+1))),0))</f>
        <v/>
      </c>
      <c r="M334" s="33" t="str">
        <f>IF('📋 سجل الأصول'!C334="","",IFERROR(MAX(0,MIN(('📋 سجل الأصول'!H334-IF('📋 سجل الأصول'!I334="",0,'📋 سجل الأصول'!I334)),('📋 سجل الأصول'!H334-IF('📋 سجل الأصول'!I334="",0,'📋 سجل الأصول'!I334))*'📋 سجل الأصول'!J334/365*MAX(0,MIN(EOMONTH(DATE(2026,7,1),0),IF('📋 سجل الأصول'!M334="",DATE(9999,12,31),'📋 سجل الأصول'!M334))-'📋 سجل الأصول'!G334+1))-MIN(('📋 سجل الأصول'!H334-IF('📋 سجل الأصول'!I334="",0,'📋 سجل الأصول'!I334)),('📋 سجل الأصول'!H334-IF('📋 سجل الأصول'!I334="",0,'📋 سجل الأصول'!I334))*'📋 سجل الأصول'!J334/365*MAX(0,MIN(EOMONTH(DATE(2026,7,1),-1),IF('📋 سجل الأصول'!M334="",DATE(9999,12,31),'📋 سجل الأصول'!M334))-'📋 سجل الأصول'!G334+1))),0))</f>
        <v/>
      </c>
      <c r="N334" s="33" t="str">
        <f>IF('📋 سجل الأصول'!C334="","",IFERROR(MAX(0,MIN(('📋 سجل الأصول'!H334-IF('📋 سجل الأصول'!I334="",0,'📋 سجل الأصول'!I334)),('📋 سجل الأصول'!H334-IF('📋 سجل الأصول'!I334="",0,'📋 سجل الأصول'!I334))*'📋 سجل الأصول'!J334/365*MAX(0,MIN(EOMONTH(DATE(2026,8,1),0),IF('📋 سجل الأصول'!M334="",DATE(9999,12,31),'📋 سجل الأصول'!M334))-'📋 سجل الأصول'!G334+1))-MIN(('📋 سجل الأصول'!H334-IF('📋 سجل الأصول'!I334="",0,'📋 سجل الأصول'!I334)),('📋 سجل الأصول'!H334-IF('📋 سجل الأصول'!I334="",0,'📋 سجل الأصول'!I334))*'📋 سجل الأصول'!J334/365*MAX(0,MIN(EOMONTH(DATE(2026,8,1),-1),IF('📋 سجل الأصول'!M334="",DATE(9999,12,31),'📋 سجل الأصول'!M334))-'📋 سجل الأصول'!G334+1))),0))</f>
        <v/>
      </c>
      <c r="O334" s="33" t="str">
        <f>IF('📋 سجل الأصول'!C334="","",IFERROR(MAX(0,MIN(('📋 سجل الأصول'!H334-IF('📋 سجل الأصول'!I334="",0,'📋 سجل الأصول'!I334)),('📋 سجل الأصول'!H334-IF('📋 سجل الأصول'!I334="",0,'📋 سجل الأصول'!I334))*'📋 سجل الأصول'!J334/365*MAX(0,MIN(EOMONTH(DATE(2026,9,1),0),IF('📋 سجل الأصول'!M334="",DATE(9999,12,31),'📋 سجل الأصول'!M334))-'📋 سجل الأصول'!G334+1))-MIN(('📋 سجل الأصول'!H334-IF('📋 سجل الأصول'!I334="",0,'📋 سجل الأصول'!I334)),('📋 سجل الأصول'!H334-IF('📋 سجل الأصول'!I334="",0,'📋 سجل الأصول'!I334))*'📋 سجل الأصول'!J334/365*MAX(0,MIN(EOMONTH(DATE(2026,9,1),-1),IF('📋 سجل الأصول'!M334="",DATE(9999,12,31),'📋 سجل الأصول'!M334))-'📋 سجل الأصول'!G334+1))),0))</f>
        <v/>
      </c>
      <c r="P334" s="33" t="str">
        <f>IF('📋 سجل الأصول'!C334="","",IFERROR(MAX(0,MIN(('📋 سجل الأصول'!H334-IF('📋 سجل الأصول'!I334="",0,'📋 سجل الأصول'!I334)),('📋 سجل الأصول'!H334-IF('📋 سجل الأصول'!I334="",0,'📋 سجل الأصول'!I334))*'📋 سجل الأصول'!J334/365*MAX(0,MIN(EOMONTH(DATE(2026,10,1),0),IF('📋 سجل الأصول'!M334="",DATE(9999,12,31),'📋 سجل الأصول'!M334))-'📋 سجل الأصول'!G334+1))-MIN(('📋 سجل الأصول'!H334-IF('📋 سجل الأصول'!I334="",0,'📋 سجل الأصول'!I334)),('📋 سجل الأصول'!H334-IF('📋 سجل الأصول'!I334="",0,'📋 سجل الأصول'!I334))*'📋 سجل الأصول'!J334/365*MAX(0,MIN(EOMONTH(DATE(2026,10,1),-1),IF('📋 سجل الأصول'!M334="",DATE(9999,12,31),'📋 سجل الأصول'!M334))-'📋 سجل الأصول'!G334+1))),0))</f>
        <v/>
      </c>
      <c r="Q334" s="33" t="str">
        <f>IF('📋 سجل الأصول'!C334="","",IFERROR(MAX(0,MIN(('📋 سجل الأصول'!H334-IF('📋 سجل الأصول'!I334="",0,'📋 سجل الأصول'!I334)),('📋 سجل الأصول'!H334-IF('📋 سجل الأصول'!I334="",0,'📋 سجل الأصول'!I334))*'📋 سجل الأصول'!J334/365*MAX(0,MIN(EOMONTH(DATE(2026,11,1),0),IF('📋 سجل الأصول'!M334="",DATE(9999,12,31),'📋 سجل الأصول'!M334))-'📋 سجل الأصول'!G334+1))-MIN(('📋 سجل الأصول'!H334-IF('📋 سجل الأصول'!I334="",0,'📋 سجل الأصول'!I334)),('📋 سجل الأصول'!H334-IF('📋 سجل الأصول'!I334="",0,'📋 سجل الأصول'!I334))*'📋 سجل الأصول'!J334/365*MAX(0,MIN(EOMONTH(DATE(2026,11,1),-1),IF('📋 سجل الأصول'!M334="",DATE(9999,12,31),'📋 سجل الأصول'!M334))-'📋 سجل الأصول'!G334+1))),0))</f>
        <v/>
      </c>
      <c r="R334" s="33" t="str">
        <f>IF('📋 سجل الأصول'!C334="","",IFERROR(MAX(0,MIN(('📋 سجل الأصول'!H334-IF('📋 سجل الأصول'!I334="",0,'📋 سجل الأصول'!I334)),('📋 سجل الأصول'!H334-IF('📋 سجل الأصول'!I334="",0,'📋 سجل الأصول'!I334))*'📋 سجل الأصول'!J334/365*MAX(0,MIN(EOMONTH(DATE(2026,12,1),0),IF('📋 سجل الأصول'!M334="",DATE(9999,12,31),'📋 سجل الأصول'!M334))-'📋 سجل الأصول'!G334+1))-MIN(('📋 سجل الأصول'!H334-IF('📋 سجل الأصول'!I334="",0,'📋 سجل الأصول'!I334)),('📋 سجل الأصول'!H334-IF('📋 سجل الأصول'!I334="",0,'📋 سجل الأصول'!I334))*'📋 سجل الأصول'!J334/365*MAX(0,MIN(EOMONTH(DATE(2026,12,1),-1),IF('📋 سجل الأصول'!M334="",DATE(9999,12,31),'📋 سجل الأصول'!M334))-'📋 سجل الأصول'!G334+1))),0))</f>
        <v/>
      </c>
    </row>
    <row r="335" spans="1:18" ht="24.75" customHeight="1" x14ac:dyDescent="0.25">
      <c r="A335" s="18" t="str">
        <f>IF('📋 سجل الأصول'!C335="","",'📋 سجل الأصول'!A335)</f>
        <v/>
      </c>
      <c r="B335" s="18" t="str">
        <f>IF('📋 سجل الأصول'!C335="","",'📋 سجل الأصول'!B335)</f>
        <v/>
      </c>
      <c r="C335" s="36" t="str">
        <f>IF('📋 سجل الأصول'!C335="","",'📋 سجل الأصول'!C335)</f>
        <v/>
      </c>
      <c r="D335" s="18" t="str">
        <f>IF('📋 سجل الأصول'!C335="","",'📋 سجل الأصول'!E335)</f>
        <v/>
      </c>
      <c r="E335" s="37" t="str">
        <f>IF('📋 سجل الأصول'!C335="","",'📋 سجل الأصول'!G335)</f>
        <v/>
      </c>
      <c r="F335" s="25" t="str">
        <f>IF('📋 سجل الأصول'!C335="","",'📋 سجل الأصول'!H335)</f>
        <v/>
      </c>
      <c r="G335" s="25" t="str">
        <f>IF('📋 سجل الأصول'!C335="","",IFERROR(MAX(0,MIN(('📋 سجل الأصول'!H335-IF('📋 سجل الأصول'!I335="",0,'📋 سجل الأصول'!I335)),('📋 سجل الأصول'!H335-IF('📋 سجل الأصول'!I335="",0,'📋 سجل الأصول'!I335))*'📋 سجل الأصول'!J335/365*MAX(0,MIN(EOMONTH(DATE(2026,1,1),0),IF('📋 سجل الأصول'!M335="",DATE(9999,12,31),'📋 سجل الأصول'!M335))-'📋 سجل الأصول'!G335+1))-MIN(('📋 سجل الأصول'!H335-IF('📋 سجل الأصول'!I335="",0,'📋 سجل الأصول'!I335)),('📋 سجل الأصول'!H335-IF('📋 سجل الأصول'!I335="",0,'📋 سجل الأصول'!I335))*'📋 سجل الأصول'!J335/365*MAX(0,MIN(EOMONTH(DATE(2026,1,1),-1),IF('📋 سجل الأصول'!M335="",DATE(9999,12,31),'📋 سجل الأصول'!M335))-'📋 سجل الأصول'!G335+1))),0))</f>
        <v/>
      </c>
      <c r="H335" s="25" t="str">
        <f>IF('📋 سجل الأصول'!C335="","",IFERROR(MAX(0,MIN(('📋 سجل الأصول'!H335-IF('📋 سجل الأصول'!I335="",0,'📋 سجل الأصول'!I335)),('📋 سجل الأصول'!H335-IF('📋 سجل الأصول'!I335="",0,'📋 سجل الأصول'!I335))*'📋 سجل الأصول'!J335/365*MAX(0,MIN(EOMONTH(DATE(2026,2,1),0),IF('📋 سجل الأصول'!M335="",DATE(9999,12,31),'📋 سجل الأصول'!M335))-'📋 سجل الأصول'!G335+1))-MIN(('📋 سجل الأصول'!H335-IF('📋 سجل الأصول'!I335="",0,'📋 سجل الأصول'!I335)),('📋 سجل الأصول'!H335-IF('📋 سجل الأصول'!I335="",0,'📋 سجل الأصول'!I335))*'📋 سجل الأصول'!J335/365*MAX(0,MIN(EOMONTH(DATE(2026,2,1),-1),IF('📋 سجل الأصول'!M335="",DATE(9999,12,31),'📋 سجل الأصول'!M335))-'📋 سجل الأصول'!G335+1))),0))</f>
        <v/>
      </c>
      <c r="I335" s="25" t="str">
        <f>IF('📋 سجل الأصول'!C335="","",IFERROR(MAX(0,MIN(('📋 سجل الأصول'!H335-IF('📋 سجل الأصول'!I335="",0,'📋 سجل الأصول'!I335)),('📋 سجل الأصول'!H335-IF('📋 سجل الأصول'!I335="",0,'📋 سجل الأصول'!I335))*'📋 سجل الأصول'!J335/365*MAX(0,MIN(EOMONTH(DATE(2026,3,1),0),IF('📋 سجل الأصول'!M335="",DATE(9999,12,31),'📋 سجل الأصول'!M335))-'📋 سجل الأصول'!G335+1))-MIN(('📋 سجل الأصول'!H335-IF('📋 سجل الأصول'!I335="",0,'📋 سجل الأصول'!I335)),('📋 سجل الأصول'!H335-IF('📋 سجل الأصول'!I335="",0,'📋 سجل الأصول'!I335))*'📋 سجل الأصول'!J335/365*MAX(0,MIN(EOMONTH(DATE(2026,3,1),-1),IF('📋 سجل الأصول'!M335="",DATE(9999,12,31),'📋 سجل الأصول'!M335))-'📋 سجل الأصول'!G335+1))),0))</f>
        <v/>
      </c>
      <c r="J335" s="25" t="str">
        <f>IF('📋 سجل الأصول'!C335="","",IFERROR(MAX(0,MIN(('📋 سجل الأصول'!H335-IF('📋 سجل الأصول'!I335="",0,'📋 سجل الأصول'!I335)),('📋 سجل الأصول'!H335-IF('📋 سجل الأصول'!I335="",0,'📋 سجل الأصول'!I335))*'📋 سجل الأصول'!J335/365*MAX(0,MIN(EOMONTH(DATE(2026,4,1),0),IF('📋 سجل الأصول'!M335="",DATE(9999,12,31),'📋 سجل الأصول'!M335))-'📋 سجل الأصول'!G335+1))-MIN(('📋 سجل الأصول'!H335-IF('📋 سجل الأصول'!I335="",0,'📋 سجل الأصول'!I335)),('📋 سجل الأصول'!H335-IF('📋 سجل الأصول'!I335="",0,'📋 سجل الأصول'!I335))*'📋 سجل الأصول'!J335/365*MAX(0,MIN(EOMONTH(DATE(2026,4,1),-1),IF('📋 سجل الأصول'!M335="",DATE(9999,12,31),'📋 سجل الأصول'!M335))-'📋 سجل الأصول'!G335+1))),0))</f>
        <v/>
      </c>
      <c r="K335" s="25" t="str">
        <f>IF('📋 سجل الأصول'!C335="","",IFERROR(MAX(0,MIN(('📋 سجل الأصول'!H335-IF('📋 سجل الأصول'!I335="",0,'📋 سجل الأصول'!I335)),('📋 سجل الأصول'!H335-IF('📋 سجل الأصول'!I335="",0,'📋 سجل الأصول'!I335))*'📋 سجل الأصول'!J335/365*MAX(0,MIN(EOMONTH(DATE(2026,5,1),0),IF('📋 سجل الأصول'!M335="",DATE(9999,12,31),'📋 سجل الأصول'!M335))-'📋 سجل الأصول'!G335+1))-MIN(('📋 سجل الأصول'!H335-IF('📋 سجل الأصول'!I335="",0,'📋 سجل الأصول'!I335)),('📋 سجل الأصول'!H335-IF('📋 سجل الأصول'!I335="",0,'📋 سجل الأصول'!I335))*'📋 سجل الأصول'!J335/365*MAX(0,MIN(EOMONTH(DATE(2026,5,1),-1),IF('📋 سجل الأصول'!M335="",DATE(9999,12,31),'📋 سجل الأصول'!M335))-'📋 سجل الأصول'!G335+1))),0))</f>
        <v/>
      </c>
      <c r="L335" s="25" t="str">
        <f>IF('📋 سجل الأصول'!C335="","",IFERROR(MAX(0,MIN(('📋 سجل الأصول'!H335-IF('📋 سجل الأصول'!I335="",0,'📋 سجل الأصول'!I335)),('📋 سجل الأصول'!H335-IF('📋 سجل الأصول'!I335="",0,'📋 سجل الأصول'!I335))*'📋 سجل الأصول'!J335/365*MAX(0,MIN(EOMONTH(DATE(2026,6,1),0),IF('📋 سجل الأصول'!M335="",DATE(9999,12,31),'📋 سجل الأصول'!M335))-'📋 سجل الأصول'!G335+1))-MIN(('📋 سجل الأصول'!H335-IF('📋 سجل الأصول'!I335="",0,'📋 سجل الأصول'!I335)),('📋 سجل الأصول'!H335-IF('📋 سجل الأصول'!I335="",0,'📋 سجل الأصول'!I335))*'📋 سجل الأصول'!J335/365*MAX(0,MIN(EOMONTH(DATE(2026,6,1),-1),IF('📋 سجل الأصول'!M335="",DATE(9999,12,31),'📋 سجل الأصول'!M335))-'📋 سجل الأصول'!G335+1))),0))</f>
        <v/>
      </c>
      <c r="M335" s="25" t="str">
        <f>IF('📋 سجل الأصول'!C335="","",IFERROR(MAX(0,MIN(('📋 سجل الأصول'!H335-IF('📋 سجل الأصول'!I335="",0,'📋 سجل الأصول'!I335)),('📋 سجل الأصول'!H335-IF('📋 سجل الأصول'!I335="",0,'📋 سجل الأصول'!I335))*'📋 سجل الأصول'!J335/365*MAX(0,MIN(EOMONTH(DATE(2026,7,1),0),IF('📋 سجل الأصول'!M335="",DATE(9999,12,31),'📋 سجل الأصول'!M335))-'📋 سجل الأصول'!G335+1))-MIN(('📋 سجل الأصول'!H335-IF('📋 سجل الأصول'!I335="",0,'📋 سجل الأصول'!I335)),('📋 سجل الأصول'!H335-IF('📋 سجل الأصول'!I335="",0,'📋 سجل الأصول'!I335))*'📋 سجل الأصول'!J335/365*MAX(0,MIN(EOMONTH(DATE(2026,7,1),-1),IF('📋 سجل الأصول'!M335="",DATE(9999,12,31),'📋 سجل الأصول'!M335))-'📋 سجل الأصول'!G335+1))),0))</f>
        <v/>
      </c>
      <c r="N335" s="25" t="str">
        <f>IF('📋 سجل الأصول'!C335="","",IFERROR(MAX(0,MIN(('📋 سجل الأصول'!H335-IF('📋 سجل الأصول'!I335="",0,'📋 سجل الأصول'!I335)),('📋 سجل الأصول'!H335-IF('📋 سجل الأصول'!I335="",0,'📋 سجل الأصول'!I335))*'📋 سجل الأصول'!J335/365*MAX(0,MIN(EOMONTH(DATE(2026,8,1),0),IF('📋 سجل الأصول'!M335="",DATE(9999,12,31),'📋 سجل الأصول'!M335))-'📋 سجل الأصول'!G335+1))-MIN(('📋 سجل الأصول'!H335-IF('📋 سجل الأصول'!I335="",0,'📋 سجل الأصول'!I335)),('📋 سجل الأصول'!H335-IF('📋 سجل الأصول'!I335="",0,'📋 سجل الأصول'!I335))*'📋 سجل الأصول'!J335/365*MAX(0,MIN(EOMONTH(DATE(2026,8,1),-1),IF('📋 سجل الأصول'!M335="",DATE(9999,12,31),'📋 سجل الأصول'!M335))-'📋 سجل الأصول'!G335+1))),0))</f>
        <v/>
      </c>
      <c r="O335" s="25" t="str">
        <f>IF('📋 سجل الأصول'!C335="","",IFERROR(MAX(0,MIN(('📋 سجل الأصول'!H335-IF('📋 سجل الأصول'!I335="",0,'📋 سجل الأصول'!I335)),('📋 سجل الأصول'!H335-IF('📋 سجل الأصول'!I335="",0,'📋 سجل الأصول'!I335))*'📋 سجل الأصول'!J335/365*MAX(0,MIN(EOMONTH(DATE(2026,9,1),0),IF('📋 سجل الأصول'!M335="",DATE(9999,12,31),'📋 سجل الأصول'!M335))-'📋 سجل الأصول'!G335+1))-MIN(('📋 سجل الأصول'!H335-IF('📋 سجل الأصول'!I335="",0,'📋 سجل الأصول'!I335)),('📋 سجل الأصول'!H335-IF('📋 سجل الأصول'!I335="",0,'📋 سجل الأصول'!I335))*'📋 سجل الأصول'!J335/365*MAX(0,MIN(EOMONTH(DATE(2026,9,1),-1),IF('📋 سجل الأصول'!M335="",DATE(9999,12,31),'📋 سجل الأصول'!M335))-'📋 سجل الأصول'!G335+1))),0))</f>
        <v/>
      </c>
      <c r="P335" s="25" t="str">
        <f>IF('📋 سجل الأصول'!C335="","",IFERROR(MAX(0,MIN(('📋 سجل الأصول'!H335-IF('📋 سجل الأصول'!I335="",0,'📋 سجل الأصول'!I335)),('📋 سجل الأصول'!H335-IF('📋 سجل الأصول'!I335="",0,'📋 سجل الأصول'!I335))*'📋 سجل الأصول'!J335/365*MAX(0,MIN(EOMONTH(DATE(2026,10,1),0),IF('📋 سجل الأصول'!M335="",DATE(9999,12,31),'📋 سجل الأصول'!M335))-'📋 سجل الأصول'!G335+1))-MIN(('📋 سجل الأصول'!H335-IF('📋 سجل الأصول'!I335="",0,'📋 سجل الأصول'!I335)),('📋 سجل الأصول'!H335-IF('📋 سجل الأصول'!I335="",0,'📋 سجل الأصول'!I335))*'📋 سجل الأصول'!J335/365*MAX(0,MIN(EOMONTH(DATE(2026,10,1),-1),IF('📋 سجل الأصول'!M335="",DATE(9999,12,31),'📋 سجل الأصول'!M335))-'📋 سجل الأصول'!G335+1))),0))</f>
        <v/>
      </c>
      <c r="Q335" s="25" t="str">
        <f>IF('📋 سجل الأصول'!C335="","",IFERROR(MAX(0,MIN(('📋 سجل الأصول'!H335-IF('📋 سجل الأصول'!I335="",0,'📋 سجل الأصول'!I335)),('📋 سجل الأصول'!H335-IF('📋 سجل الأصول'!I335="",0,'📋 سجل الأصول'!I335))*'📋 سجل الأصول'!J335/365*MAX(0,MIN(EOMONTH(DATE(2026,11,1),0),IF('📋 سجل الأصول'!M335="",DATE(9999,12,31),'📋 سجل الأصول'!M335))-'📋 سجل الأصول'!G335+1))-MIN(('📋 سجل الأصول'!H335-IF('📋 سجل الأصول'!I335="",0,'📋 سجل الأصول'!I335)),('📋 سجل الأصول'!H335-IF('📋 سجل الأصول'!I335="",0,'📋 سجل الأصول'!I335))*'📋 سجل الأصول'!J335/365*MAX(0,MIN(EOMONTH(DATE(2026,11,1),-1),IF('📋 سجل الأصول'!M335="",DATE(9999,12,31),'📋 سجل الأصول'!M335))-'📋 سجل الأصول'!G335+1))),0))</f>
        <v/>
      </c>
      <c r="R335" s="25" t="str">
        <f>IF('📋 سجل الأصول'!C335="","",IFERROR(MAX(0,MIN(('📋 سجل الأصول'!H335-IF('📋 سجل الأصول'!I335="",0,'📋 سجل الأصول'!I335)),('📋 سجل الأصول'!H335-IF('📋 سجل الأصول'!I335="",0,'📋 سجل الأصول'!I335))*'📋 سجل الأصول'!J335/365*MAX(0,MIN(EOMONTH(DATE(2026,12,1),0),IF('📋 سجل الأصول'!M335="",DATE(9999,12,31),'📋 سجل الأصول'!M335))-'📋 سجل الأصول'!G335+1))-MIN(('📋 سجل الأصول'!H335-IF('📋 سجل الأصول'!I335="",0,'📋 سجل الأصول'!I335)),('📋 سجل الأصول'!H335-IF('📋 سجل الأصول'!I335="",0,'📋 سجل الأصول'!I335))*'📋 سجل الأصول'!J335/365*MAX(0,MIN(EOMONTH(DATE(2026,12,1),-1),IF('📋 سجل الأصول'!M335="",DATE(9999,12,31),'📋 سجل الأصول'!M335))-'📋 سجل الأصول'!G335+1))),0))</f>
        <v/>
      </c>
    </row>
    <row r="336" spans="1:18" ht="24.75" customHeight="1" x14ac:dyDescent="0.25">
      <c r="A336" s="26" t="str">
        <f>IF('📋 سجل الأصول'!C336="","",'📋 سجل الأصول'!A336)</f>
        <v/>
      </c>
      <c r="B336" s="26" t="str">
        <f>IF('📋 سجل الأصول'!C336="","",'📋 سجل الأصول'!B336)</f>
        <v/>
      </c>
      <c r="C336" s="38" t="str">
        <f>IF('📋 سجل الأصول'!C336="","",'📋 سجل الأصول'!C336)</f>
        <v/>
      </c>
      <c r="D336" s="26" t="str">
        <f>IF('📋 سجل الأصول'!C336="","",'📋 سجل الأصول'!E336)</f>
        <v/>
      </c>
      <c r="E336" s="39" t="str">
        <f>IF('📋 سجل الأصول'!C336="","",'📋 سجل الأصول'!G336)</f>
        <v/>
      </c>
      <c r="F336" s="33" t="str">
        <f>IF('📋 سجل الأصول'!C336="","",'📋 سجل الأصول'!H336)</f>
        <v/>
      </c>
      <c r="G336" s="33" t="str">
        <f>IF('📋 سجل الأصول'!C336="","",IFERROR(MAX(0,MIN(('📋 سجل الأصول'!H336-IF('📋 سجل الأصول'!I336="",0,'📋 سجل الأصول'!I336)),('📋 سجل الأصول'!H336-IF('📋 سجل الأصول'!I336="",0,'📋 سجل الأصول'!I336))*'📋 سجل الأصول'!J336/365*MAX(0,MIN(EOMONTH(DATE(2026,1,1),0),IF('📋 سجل الأصول'!M336="",DATE(9999,12,31),'📋 سجل الأصول'!M336))-'📋 سجل الأصول'!G336+1))-MIN(('📋 سجل الأصول'!H336-IF('📋 سجل الأصول'!I336="",0,'📋 سجل الأصول'!I336)),('📋 سجل الأصول'!H336-IF('📋 سجل الأصول'!I336="",0,'📋 سجل الأصول'!I336))*'📋 سجل الأصول'!J336/365*MAX(0,MIN(EOMONTH(DATE(2026,1,1),-1),IF('📋 سجل الأصول'!M336="",DATE(9999,12,31),'📋 سجل الأصول'!M336))-'📋 سجل الأصول'!G336+1))),0))</f>
        <v/>
      </c>
      <c r="H336" s="33" t="str">
        <f>IF('📋 سجل الأصول'!C336="","",IFERROR(MAX(0,MIN(('📋 سجل الأصول'!H336-IF('📋 سجل الأصول'!I336="",0,'📋 سجل الأصول'!I336)),('📋 سجل الأصول'!H336-IF('📋 سجل الأصول'!I336="",0,'📋 سجل الأصول'!I336))*'📋 سجل الأصول'!J336/365*MAX(0,MIN(EOMONTH(DATE(2026,2,1),0),IF('📋 سجل الأصول'!M336="",DATE(9999,12,31),'📋 سجل الأصول'!M336))-'📋 سجل الأصول'!G336+1))-MIN(('📋 سجل الأصول'!H336-IF('📋 سجل الأصول'!I336="",0,'📋 سجل الأصول'!I336)),('📋 سجل الأصول'!H336-IF('📋 سجل الأصول'!I336="",0,'📋 سجل الأصول'!I336))*'📋 سجل الأصول'!J336/365*MAX(0,MIN(EOMONTH(DATE(2026,2,1),-1),IF('📋 سجل الأصول'!M336="",DATE(9999,12,31),'📋 سجل الأصول'!M336))-'📋 سجل الأصول'!G336+1))),0))</f>
        <v/>
      </c>
      <c r="I336" s="33" t="str">
        <f>IF('📋 سجل الأصول'!C336="","",IFERROR(MAX(0,MIN(('📋 سجل الأصول'!H336-IF('📋 سجل الأصول'!I336="",0,'📋 سجل الأصول'!I336)),('📋 سجل الأصول'!H336-IF('📋 سجل الأصول'!I336="",0,'📋 سجل الأصول'!I336))*'📋 سجل الأصول'!J336/365*MAX(0,MIN(EOMONTH(DATE(2026,3,1),0),IF('📋 سجل الأصول'!M336="",DATE(9999,12,31),'📋 سجل الأصول'!M336))-'📋 سجل الأصول'!G336+1))-MIN(('📋 سجل الأصول'!H336-IF('📋 سجل الأصول'!I336="",0,'📋 سجل الأصول'!I336)),('📋 سجل الأصول'!H336-IF('📋 سجل الأصول'!I336="",0,'📋 سجل الأصول'!I336))*'📋 سجل الأصول'!J336/365*MAX(0,MIN(EOMONTH(DATE(2026,3,1),-1),IF('📋 سجل الأصول'!M336="",DATE(9999,12,31),'📋 سجل الأصول'!M336))-'📋 سجل الأصول'!G336+1))),0))</f>
        <v/>
      </c>
      <c r="J336" s="33" t="str">
        <f>IF('📋 سجل الأصول'!C336="","",IFERROR(MAX(0,MIN(('📋 سجل الأصول'!H336-IF('📋 سجل الأصول'!I336="",0,'📋 سجل الأصول'!I336)),('📋 سجل الأصول'!H336-IF('📋 سجل الأصول'!I336="",0,'📋 سجل الأصول'!I336))*'📋 سجل الأصول'!J336/365*MAX(0,MIN(EOMONTH(DATE(2026,4,1),0),IF('📋 سجل الأصول'!M336="",DATE(9999,12,31),'📋 سجل الأصول'!M336))-'📋 سجل الأصول'!G336+1))-MIN(('📋 سجل الأصول'!H336-IF('📋 سجل الأصول'!I336="",0,'📋 سجل الأصول'!I336)),('📋 سجل الأصول'!H336-IF('📋 سجل الأصول'!I336="",0,'📋 سجل الأصول'!I336))*'📋 سجل الأصول'!J336/365*MAX(0,MIN(EOMONTH(DATE(2026,4,1),-1),IF('📋 سجل الأصول'!M336="",DATE(9999,12,31),'📋 سجل الأصول'!M336))-'📋 سجل الأصول'!G336+1))),0))</f>
        <v/>
      </c>
      <c r="K336" s="33" t="str">
        <f>IF('📋 سجل الأصول'!C336="","",IFERROR(MAX(0,MIN(('📋 سجل الأصول'!H336-IF('📋 سجل الأصول'!I336="",0,'📋 سجل الأصول'!I336)),('📋 سجل الأصول'!H336-IF('📋 سجل الأصول'!I336="",0,'📋 سجل الأصول'!I336))*'📋 سجل الأصول'!J336/365*MAX(0,MIN(EOMONTH(DATE(2026,5,1),0),IF('📋 سجل الأصول'!M336="",DATE(9999,12,31),'📋 سجل الأصول'!M336))-'📋 سجل الأصول'!G336+1))-MIN(('📋 سجل الأصول'!H336-IF('📋 سجل الأصول'!I336="",0,'📋 سجل الأصول'!I336)),('📋 سجل الأصول'!H336-IF('📋 سجل الأصول'!I336="",0,'📋 سجل الأصول'!I336))*'📋 سجل الأصول'!J336/365*MAX(0,MIN(EOMONTH(DATE(2026,5,1),-1),IF('📋 سجل الأصول'!M336="",DATE(9999,12,31),'📋 سجل الأصول'!M336))-'📋 سجل الأصول'!G336+1))),0))</f>
        <v/>
      </c>
      <c r="L336" s="33" t="str">
        <f>IF('📋 سجل الأصول'!C336="","",IFERROR(MAX(0,MIN(('📋 سجل الأصول'!H336-IF('📋 سجل الأصول'!I336="",0,'📋 سجل الأصول'!I336)),('📋 سجل الأصول'!H336-IF('📋 سجل الأصول'!I336="",0,'📋 سجل الأصول'!I336))*'📋 سجل الأصول'!J336/365*MAX(0,MIN(EOMONTH(DATE(2026,6,1),0),IF('📋 سجل الأصول'!M336="",DATE(9999,12,31),'📋 سجل الأصول'!M336))-'📋 سجل الأصول'!G336+1))-MIN(('📋 سجل الأصول'!H336-IF('📋 سجل الأصول'!I336="",0,'📋 سجل الأصول'!I336)),('📋 سجل الأصول'!H336-IF('📋 سجل الأصول'!I336="",0,'📋 سجل الأصول'!I336))*'📋 سجل الأصول'!J336/365*MAX(0,MIN(EOMONTH(DATE(2026,6,1),-1),IF('📋 سجل الأصول'!M336="",DATE(9999,12,31),'📋 سجل الأصول'!M336))-'📋 سجل الأصول'!G336+1))),0))</f>
        <v/>
      </c>
      <c r="M336" s="33" t="str">
        <f>IF('📋 سجل الأصول'!C336="","",IFERROR(MAX(0,MIN(('📋 سجل الأصول'!H336-IF('📋 سجل الأصول'!I336="",0,'📋 سجل الأصول'!I336)),('📋 سجل الأصول'!H336-IF('📋 سجل الأصول'!I336="",0,'📋 سجل الأصول'!I336))*'📋 سجل الأصول'!J336/365*MAX(0,MIN(EOMONTH(DATE(2026,7,1),0),IF('📋 سجل الأصول'!M336="",DATE(9999,12,31),'📋 سجل الأصول'!M336))-'📋 سجل الأصول'!G336+1))-MIN(('📋 سجل الأصول'!H336-IF('📋 سجل الأصول'!I336="",0,'📋 سجل الأصول'!I336)),('📋 سجل الأصول'!H336-IF('📋 سجل الأصول'!I336="",0,'📋 سجل الأصول'!I336))*'📋 سجل الأصول'!J336/365*MAX(0,MIN(EOMONTH(DATE(2026,7,1),-1),IF('📋 سجل الأصول'!M336="",DATE(9999,12,31),'📋 سجل الأصول'!M336))-'📋 سجل الأصول'!G336+1))),0))</f>
        <v/>
      </c>
      <c r="N336" s="33" t="str">
        <f>IF('📋 سجل الأصول'!C336="","",IFERROR(MAX(0,MIN(('📋 سجل الأصول'!H336-IF('📋 سجل الأصول'!I336="",0,'📋 سجل الأصول'!I336)),('📋 سجل الأصول'!H336-IF('📋 سجل الأصول'!I336="",0,'📋 سجل الأصول'!I336))*'📋 سجل الأصول'!J336/365*MAX(0,MIN(EOMONTH(DATE(2026,8,1),0),IF('📋 سجل الأصول'!M336="",DATE(9999,12,31),'📋 سجل الأصول'!M336))-'📋 سجل الأصول'!G336+1))-MIN(('📋 سجل الأصول'!H336-IF('📋 سجل الأصول'!I336="",0,'📋 سجل الأصول'!I336)),('📋 سجل الأصول'!H336-IF('📋 سجل الأصول'!I336="",0,'📋 سجل الأصول'!I336))*'📋 سجل الأصول'!J336/365*MAX(0,MIN(EOMONTH(DATE(2026,8,1),-1),IF('📋 سجل الأصول'!M336="",DATE(9999,12,31),'📋 سجل الأصول'!M336))-'📋 سجل الأصول'!G336+1))),0))</f>
        <v/>
      </c>
      <c r="O336" s="33" t="str">
        <f>IF('📋 سجل الأصول'!C336="","",IFERROR(MAX(0,MIN(('📋 سجل الأصول'!H336-IF('📋 سجل الأصول'!I336="",0,'📋 سجل الأصول'!I336)),('📋 سجل الأصول'!H336-IF('📋 سجل الأصول'!I336="",0,'📋 سجل الأصول'!I336))*'📋 سجل الأصول'!J336/365*MAX(0,MIN(EOMONTH(DATE(2026,9,1),0),IF('📋 سجل الأصول'!M336="",DATE(9999,12,31),'📋 سجل الأصول'!M336))-'📋 سجل الأصول'!G336+1))-MIN(('📋 سجل الأصول'!H336-IF('📋 سجل الأصول'!I336="",0,'📋 سجل الأصول'!I336)),('📋 سجل الأصول'!H336-IF('📋 سجل الأصول'!I336="",0,'📋 سجل الأصول'!I336))*'📋 سجل الأصول'!J336/365*MAX(0,MIN(EOMONTH(DATE(2026,9,1),-1),IF('📋 سجل الأصول'!M336="",DATE(9999,12,31),'📋 سجل الأصول'!M336))-'📋 سجل الأصول'!G336+1))),0))</f>
        <v/>
      </c>
      <c r="P336" s="33" t="str">
        <f>IF('📋 سجل الأصول'!C336="","",IFERROR(MAX(0,MIN(('📋 سجل الأصول'!H336-IF('📋 سجل الأصول'!I336="",0,'📋 سجل الأصول'!I336)),('📋 سجل الأصول'!H336-IF('📋 سجل الأصول'!I336="",0,'📋 سجل الأصول'!I336))*'📋 سجل الأصول'!J336/365*MAX(0,MIN(EOMONTH(DATE(2026,10,1),0),IF('📋 سجل الأصول'!M336="",DATE(9999,12,31),'📋 سجل الأصول'!M336))-'📋 سجل الأصول'!G336+1))-MIN(('📋 سجل الأصول'!H336-IF('📋 سجل الأصول'!I336="",0,'📋 سجل الأصول'!I336)),('📋 سجل الأصول'!H336-IF('📋 سجل الأصول'!I336="",0,'📋 سجل الأصول'!I336))*'📋 سجل الأصول'!J336/365*MAX(0,MIN(EOMONTH(DATE(2026,10,1),-1),IF('📋 سجل الأصول'!M336="",DATE(9999,12,31),'📋 سجل الأصول'!M336))-'📋 سجل الأصول'!G336+1))),0))</f>
        <v/>
      </c>
      <c r="Q336" s="33" t="str">
        <f>IF('📋 سجل الأصول'!C336="","",IFERROR(MAX(0,MIN(('📋 سجل الأصول'!H336-IF('📋 سجل الأصول'!I336="",0,'📋 سجل الأصول'!I336)),('📋 سجل الأصول'!H336-IF('📋 سجل الأصول'!I336="",0,'📋 سجل الأصول'!I336))*'📋 سجل الأصول'!J336/365*MAX(0,MIN(EOMONTH(DATE(2026,11,1),0),IF('📋 سجل الأصول'!M336="",DATE(9999,12,31),'📋 سجل الأصول'!M336))-'📋 سجل الأصول'!G336+1))-MIN(('📋 سجل الأصول'!H336-IF('📋 سجل الأصول'!I336="",0,'📋 سجل الأصول'!I336)),('📋 سجل الأصول'!H336-IF('📋 سجل الأصول'!I336="",0,'📋 سجل الأصول'!I336))*'📋 سجل الأصول'!J336/365*MAX(0,MIN(EOMONTH(DATE(2026,11,1),-1),IF('📋 سجل الأصول'!M336="",DATE(9999,12,31),'📋 سجل الأصول'!M336))-'📋 سجل الأصول'!G336+1))),0))</f>
        <v/>
      </c>
      <c r="R336" s="33" t="str">
        <f>IF('📋 سجل الأصول'!C336="","",IFERROR(MAX(0,MIN(('📋 سجل الأصول'!H336-IF('📋 سجل الأصول'!I336="",0,'📋 سجل الأصول'!I336)),('📋 سجل الأصول'!H336-IF('📋 سجل الأصول'!I336="",0,'📋 سجل الأصول'!I336))*'📋 سجل الأصول'!J336/365*MAX(0,MIN(EOMONTH(DATE(2026,12,1),0),IF('📋 سجل الأصول'!M336="",DATE(9999,12,31),'📋 سجل الأصول'!M336))-'📋 سجل الأصول'!G336+1))-MIN(('📋 سجل الأصول'!H336-IF('📋 سجل الأصول'!I336="",0,'📋 سجل الأصول'!I336)),('📋 سجل الأصول'!H336-IF('📋 سجل الأصول'!I336="",0,'📋 سجل الأصول'!I336))*'📋 سجل الأصول'!J336/365*MAX(0,MIN(EOMONTH(DATE(2026,12,1),-1),IF('📋 سجل الأصول'!M336="",DATE(9999,12,31),'📋 سجل الأصول'!M336))-'📋 سجل الأصول'!G336+1))),0))</f>
        <v/>
      </c>
    </row>
    <row r="337" spans="1:18" ht="24.75" customHeight="1" x14ac:dyDescent="0.25">
      <c r="A337" s="18" t="str">
        <f>IF('📋 سجل الأصول'!C337="","",'📋 سجل الأصول'!A337)</f>
        <v/>
      </c>
      <c r="B337" s="18" t="str">
        <f>IF('📋 سجل الأصول'!C337="","",'📋 سجل الأصول'!B337)</f>
        <v/>
      </c>
      <c r="C337" s="36" t="str">
        <f>IF('📋 سجل الأصول'!C337="","",'📋 سجل الأصول'!C337)</f>
        <v/>
      </c>
      <c r="D337" s="18" t="str">
        <f>IF('📋 سجل الأصول'!C337="","",'📋 سجل الأصول'!E337)</f>
        <v/>
      </c>
      <c r="E337" s="37" t="str">
        <f>IF('📋 سجل الأصول'!C337="","",'📋 سجل الأصول'!G337)</f>
        <v/>
      </c>
      <c r="F337" s="25" t="str">
        <f>IF('📋 سجل الأصول'!C337="","",'📋 سجل الأصول'!H337)</f>
        <v/>
      </c>
      <c r="G337" s="25" t="str">
        <f>IF('📋 سجل الأصول'!C337="","",IFERROR(MAX(0,MIN(('📋 سجل الأصول'!H337-IF('📋 سجل الأصول'!I337="",0,'📋 سجل الأصول'!I337)),('📋 سجل الأصول'!H337-IF('📋 سجل الأصول'!I337="",0,'📋 سجل الأصول'!I337))*'📋 سجل الأصول'!J337/365*MAX(0,MIN(EOMONTH(DATE(2026,1,1),0),IF('📋 سجل الأصول'!M337="",DATE(9999,12,31),'📋 سجل الأصول'!M337))-'📋 سجل الأصول'!G337+1))-MIN(('📋 سجل الأصول'!H337-IF('📋 سجل الأصول'!I337="",0,'📋 سجل الأصول'!I337)),('📋 سجل الأصول'!H337-IF('📋 سجل الأصول'!I337="",0,'📋 سجل الأصول'!I337))*'📋 سجل الأصول'!J337/365*MAX(0,MIN(EOMONTH(DATE(2026,1,1),-1),IF('📋 سجل الأصول'!M337="",DATE(9999,12,31),'📋 سجل الأصول'!M337))-'📋 سجل الأصول'!G337+1))),0))</f>
        <v/>
      </c>
      <c r="H337" s="25" t="str">
        <f>IF('📋 سجل الأصول'!C337="","",IFERROR(MAX(0,MIN(('📋 سجل الأصول'!H337-IF('📋 سجل الأصول'!I337="",0,'📋 سجل الأصول'!I337)),('📋 سجل الأصول'!H337-IF('📋 سجل الأصول'!I337="",0,'📋 سجل الأصول'!I337))*'📋 سجل الأصول'!J337/365*MAX(0,MIN(EOMONTH(DATE(2026,2,1),0),IF('📋 سجل الأصول'!M337="",DATE(9999,12,31),'📋 سجل الأصول'!M337))-'📋 سجل الأصول'!G337+1))-MIN(('📋 سجل الأصول'!H337-IF('📋 سجل الأصول'!I337="",0,'📋 سجل الأصول'!I337)),('📋 سجل الأصول'!H337-IF('📋 سجل الأصول'!I337="",0,'📋 سجل الأصول'!I337))*'📋 سجل الأصول'!J337/365*MAX(0,MIN(EOMONTH(DATE(2026,2,1),-1),IF('📋 سجل الأصول'!M337="",DATE(9999,12,31),'📋 سجل الأصول'!M337))-'📋 سجل الأصول'!G337+1))),0))</f>
        <v/>
      </c>
      <c r="I337" s="25" t="str">
        <f>IF('📋 سجل الأصول'!C337="","",IFERROR(MAX(0,MIN(('📋 سجل الأصول'!H337-IF('📋 سجل الأصول'!I337="",0,'📋 سجل الأصول'!I337)),('📋 سجل الأصول'!H337-IF('📋 سجل الأصول'!I337="",0,'📋 سجل الأصول'!I337))*'📋 سجل الأصول'!J337/365*MAX(0,MIN(EOMONTH(DATE(2026,3,1),0),IF('📋 سجل الأصول'!M337="",DATE(9999,12,31),'📋 سجل الأصول'!M337))-'📋 سجل الأصول'!G337+1))-MIN(('📋 سجل الأصول'!H337-IF('📋 سجل الأصول'!I337="",0,'📋 سجل الأصول'!I337)),('📋 سجل الأصول'!H337-IF('📋 سجل الأصول'!I337="",0,'📋 سجل الأصول'!I337))*'📋 سجل الأصول'!J337/365*MAX(0,MIN(EOMONTH(DATE(2026,3,1),-1),IF('📋 سجل الأصول'!M337="",DATE(9999,12,31),'📋 سجل الأصول'!M337))-'📋 سجل الأصول'!G337+1))),0))</f>
        <v/>
      </c>
      <c r="J337" s="25" t="str">
        <f>IF('📋 سجل الأصول'!C337="","",IFERROR(MAX(0,MIN(('📋 سجل الأصول'!H337-IF('📋 سجل الأصول'!I337="",0,'📋 سجل الأصول'!I337)),('📋 سجل الأصول'!H337-IF('📋 سجل الأصول'!I337="",0,'📋 سجل الأصول'!I337))*'📋 سجل الأصول'!J337/365*MAX(0,MIN(EOMONTH(DATE(2026,4,1),0),IF('📋 سجل الأصول'!M337="",DATE(9999,12,31),'📋 سجل الأصول'!M337))-'📋 سجل الأصول'!G337+1))-MIN(('📋 سجل الأصول'!H337-IF('📋 سجل الأصول'!I337="",0,'📋 سجل الأصول'!I337)),('📋 سجل الأصول'!H337-IF('📋 سجل الأصول'!I337="",0,'📋 سجل الأصول'!I337))*'📋 سجل الأصول'!J337/365*MAX(0,MIN(EOMONTH(DATE(2026,4,1),-1),IF('📋 سجل الأصول'!M337="",DATE(9999,12,31),'📋 سجل الأصول'!M337))-'📋 سجل الأصول'!G337+1))),0))</f>
        <v/>
      </c>
      <c r="K337" s="25" t="str">
        <f>IF('📋 سجل الأصول'!C337="","",IFERROR(MAX(0,MIN(('📋 سجل الأصول'!H337-IF('📋 سجل الأصول'!I337="",0,'📋 سجل الأصول'!I337)),('📋 سجل الأصول'!H337-IF('📋 سجل الأصول'!I337="",0,'📋 سجل الأصول'!I337))*'📋 سجل الأصول'!J337/365*MAX(0,MIN(EOMONTH(DATE(2026,5,1),0),IF('📋 سجل الأصول'!M337="",DATE(9999,12,31),'📋 سجل الأصول'!M337))-'📋 سجل الأصول'!G337+1))-MIN(('📋 سجل الأصول'!H337-IF('📋 سجل الأصول'!I337="",0,'📋 سجل الأصول'!I337)),('📋 سجل الأصول'!H337-IF('📋 سجل الأصول'!I337="",0,'📋 سجل الأصول'!I337))*'📋 سجل الأصول'!J337/365*MAX(0,MIN(EOMONTH(DATE(2026,5,1),-1),IF('📋 سجل الأصول'!M337="",DATE(9999,12,31),'📋 سجل الأصول'!M337))-'📋 سجل الأصول'!G337+1))),0))</f>
        <v/>
      </c>
      <c r="L337" s="25" t="str">
        <f>IF('📋 سجل الأصول'!C337="","",IFERROR(MAX(0,MIN(('📋 سجل الأصول'!H337-IF('📋 سجل الأصول'!I337="",0,'📋 سجل الأصول'!I337)),('📋 سجل الأصول'!H337-IF('📋 سجل الأصول'!I337="",0,'📋 سجل الأصول'!I337))*'📋 سجل الأصول'!J337/365*MAX(0,MIN(EOMONTH(DATE(2026,6,1),0),IF('📋 سجل الأصول'!M337="",DATE(9999,12,31),'📋 سجل الأصول'!M337))-'📋 سجل الأصول'!G337+1))-MIN(('📋 سجل الأصول'!H337-IF('📋 سجل الأصول'!I337="",0,'📋 سجل الأصول'!I337)),('📋 سجل الأصول'!H337-IF('📋 سجل الأصول'!I337="",0,'📋 سجل الأصول'!I337))*'📋 سجل الأصول'!J337/365*MAX(0,MIN(EOMONTH(DATE(2026,6,1),-1),IF('📋 سجل الأصول'!M337="",DATE(9999,12,31),'📋 سجل الأصول'!M337))-'📋 سجل الأصول'!G337+1))),0))</f>
        <v/>
      </c>
      <c r="M337" s="25" t="str">
        <f>IF('📋 سجل الأصول'!C337="","",IFERROR(MAX(0,MIN(('📋 سجل الأصول'!H337-IF('📋 سجل الأصول'!I337="",0,'📋 سجل الأصول'!I337)),('📋 سجل الأصول'!H337-IF('📋 سجل الأصول'!I337="",0,'📋 سجل الأصول'!I337))*'📋 سجل الأصول'!J337/365*MAX(0,MIN(EOMONTH(DATE(2026,7,1),0),IF('📋 سجل الأصول'!M337="",DATE(9999,12,31),'📋 سجل الأصول'!M337))-'📋 سجل الأصول'!G337+1))-MIN(('📋 سجل الأصول'!H337-IF('📋 سجل الأصول'!I337="",0,'📋 سجل الأصول'!I337)),('📋 سجل الأصول'!H337-IF('📋 سجل الأصول'!I337="",0,'📋 سجل الأصول'!I337))*'📋 سجل الأصول'!J337/365*MAX(0,MIN(EOMONTH(DATE(2026,7,1),-1),IF('📋 سجل الأصول'!M337="",DATE(9999,12,31),'📋 سجل الأصول'!M337))-'📋 سجل الأصول'!G337+1))),0))</f>
        <v/>
      </c>
      <c r="N337" s="25" t="str">
        <f>IF('📋 سجل الأصول'!C337="","",IFERROR(MAX(0,MIN(('📋 سجل الأصول'!H337-IF('📋 سجل الأصول'!I337="",0,'📋 سجل الأصول'!I337)),('📋 سجل الأصول'!H337-IF('📋 سجل الأصول'!I337="",0,'📋 سجل الأصول'!I337))*'📋 سجل الأصول'!J337/365*MAX(0,MIN(EOMONTH(DATE(2026,8,1),0),IF('📋 سجل الأصول'!M337="",DATE(9999,12,31),'📋 سجل الأصول'!M337))-'📋 سجل الأصول'!G337+1))-MIN(('📋 سجل الأصول'!H337-IF('📋 سجل الأصول'!I337="",0,'📋 سجل الأصول'!I337)),('📋 سجل الأصول'!H337-IF('📋 سجل الأصول'!I337="",0,'📋 سجل الأصول'!I337))*'📋 سجل الأصول'!J337/365*MAX(0,MIN(EOMONTH(DATE(2026,8,1),-1),IF('📋 سجل الأصول'!M337="",DATE(9999,12,31),'📋 سجل الأصول'!M337))-'📋 سجل الأصول'!G337+1))),0))</f>
        <v/>
      </c>
      <c r="O337" s="25" t="str">
        <f>IF('📋 سجل الأصول'!C337="","",IFERROR(MAX(0,MIN(('📋 سجل الأصول'!H337-IF('📋 سجل الأصول'!I337="",0,'📋 سجل الأصول'!I337)),('📋 سجل الأصول'!H337-IF('📋 سجل الأصول'!I337="",0,'📋 سجل الأصول'!I337))*'📋 سجل الأصول'!J337/365*MAX(0,MIN(EOMONTH(DATE(2026,9,1),0),IF('📋 سجل الأصول'!M337="",DATE(9999,12,31),'📋 سجل الأصول'!M337))-'📋 سجل الأصول'!G337+1))-MIN(('📋 سجل الأصول'!H337-IF('📋 سجل الأصول'!I337="",0,'📋 سجل الأصول'!I337)),('📋 سجل الأصول'!H337-IF('📋 سجل الأصول'!I337="",0,'📋 سجل الأصول'!I337))*'📋 سجل الأصول'!J337/365*MAX(0,MIN(EOMONTH(DATE(2026,9,1),-1),IF('📋 سجل الأصول'!M337="",DATE(9999,12,31),'📋 سجل الأصول'!M337))-'📋 سجل الأصول'!G337+1))),0))</f>
        <v/>
      </c>
      <c r="P337" s="25" t="str">
        <f>IF('📋 سجل الأصول'!C337="","",IFERROR(MAX(0,MIN(('📋 سجل الأصول'!H337-IF('📋 سجل الأصول'!I337="",0,'📋 سجل الأصول'!I337)),('📋 سجل الأصول'!H337-IF('📋 سجل الأصول'!I337="",0,'📋 سجل الأصول'!I337))*'📋 سجل الأصول'!J337/365*MAX(0,MIN(EOMONTH(DATE(2026,10,1),0),IF('📋 سجل الأصول'!M337="",DATE(9999,12,31),'📋 سجل الأصول'!M337))-'📋 سجل الأصول'!G337+1))-MIN(('📋 سجل الأصول'!H337-IF('📋 سجل الأصول'!I337="",0,'📋 سجل الأصول'!I337)),('📋 سجل الأصول'!H337-IF('📋 سجل الأصول'!I337="",0,'📋 سجل الأصول'!I337))*'📋 سجل الأصول'!J337/365*MAX(0,MIN(EOMONTH(DATE(2026,10,1),-1),IF('📋 سجل الأصول'!M337="",DATE(9999,12,31),'📋 سجل الأصول'!M337))-'📋 سجل الأصول'!G337+1))),0))</f>
        <v/>
      </c>
      <c r="Q337" s="25" t="str">
        <f>IF('📋 سجل الأصول'!C337="","",IFERROR(MAX(0,MIN(('📋 سجل الأصول'!H337-IF('📋 سجل الأصول'!I337="",0,'📋 سجل الأصول'!I337)),('📋 سجل الأصول'!H337-IF('📋 سجل الأصول'!I337="",0,'📋 سجل الأصول'!I337))*'📋 سجل الأصول'!J337/365*MAX(0,MIN(EOMONTH(DATE(2026,11,1),0),IF('📋 سجل الأصول'!M337="",DATE(9999,12,31),'📋 سجل الأصول'!M337))-'📋 سجل الأصول'!G337+1))-MIN(('📋 سجل الأصول'!H337-IF('📋 سجل الأصول'!I337="",0,'📋 سجل الأصول'!I337)),('📋 سجل الأصول'!H337-IF('📋 سجل الأصول'!I337="",0,'📋 سجل الأصول'!I337))*'📋 سجل الأصول'!J337/365*MAX(0,MIN(EOMONTH(DATE(2026,11,1),-1),IF('📋 سجل الأصول'!M337="",DATE(9999,12,31),'📋 سجل الأصول'!M337))-'📋 سجل الأصول'!G337+1))),0))</f>
        <v/>
      </c>
      <c r="R337" s="25" t="str">
        <f>IF('📋 سجل الأصول'!C337="","",IFERROR(MAX(0,MIN(('📋 سجل الأصول'!H337-IF('📋 سجل الأصول'!I337="",0,'📋 سجل الأصول'!I337)),('📋 سجل الأصول'!H337-IF('📋 سجل الأصول'!I337="",0,'📋 سجل الأصول'!I337))*'📋 سجل الأصول'!J337/365*MAX(0,MIN(EOMONTH(DATE(2026,12,1),0),IF('📋 سجل الأصول'!M337="",DATE(9999,12,31),'📋 سجل الأصول'!M337))-'📋 سجل الأصول'!G337+1))-MIN(('📋 سجل الأصول'!H337-IF('📋 سجل الأصول'!I337="",0,'📋 سجل الأصول'!I337)),('📋 سجل الأصول'!H337-IF('📋 سجل الأصول'!I337="",0,'📋 سجل الأصول'!I337))*'📋 سجل الأصول'!J337/365*MAX(0,MIN(EOMONTH(DATE(2026,12,1),-1),IF('📋 سجل الأصول'!M337="",DATE(9999,12,31),'📋 سجل الأصول'!M337))-'📋 سجل الأصول'!G337+1))),0))</f>
        <v/>
      </c>
    </row>
    <row r="338" spans="1:18" ht="24.75" customHeight="1" x14ac:dyDescent="0.25">
      <c r="A338" s="26" t="str">
        <f>IF('📋 سجل الأصول'!C338="","",'📋 سجل الأصول'!A338)</f>
        <v/>
      </c>
      <c r="B338" s="26" t="str">
        <f>IF('📋 سجل الأصول'!C338="","",'📋 سجل الأصول'!B338)</f>
        <v/>
      </c>
      <c r="C338" s="38" t="str">
        <f>IF('📋 سجل الأصول'!C338="","",'📋 سجل الأصول'!C338)</f>
        <v/>
      </c>
      <c r="D338" s="26" t="str">
        <f>IF('📋 سجل الأصول'!C338="","",'📋 سجل الأصول'!E338)</f>
        <v/>
      </c>
      <c r="E338" s="39" t="str">
        <f>IF('📋 سجل الأصول'!C338="","",'📋 سجل الأصول'!G338)</f>
        <v/>
      </c>
      <c r="F338" s="33" t="str">
        <f>IF('📋 سجل الأصول'!C338="","",'📋 سجل الأصول'!H338)</f>
        <v/>
      </c>
      <c r="G338" s="33" t="str">
        <f>IF('📋 سجل الأصول'!C338="","",IFERROR(MAX(0,MIN(('📋 سجل الأصول'!H338-IF('📋 سجل الأصول'!I338="",0,'📋 سجل الأصول'!I338)),('📋 سجل الأصول'!H338-IF('📋 سجل الأصول'!I338="",0,'📋 سجل الأصول'!I338))*'📋 سجل الأصول'!J338/365*MAX(0,MIN(EOMONTH(DATE(2026,1,1),0),IF('📋 سجل الأصول'!M338="",DATE(9999,12,31),'📋 سجل الأصول'!M338))-'📋 سجل الأصول'!G338+1))-MIN(('📋 سجل الأصول'!H338-IF('📋 سجل الأصول'!I338="",0,'📋 سجل الأصول'!I338)),('📋 سجل الأصول'!H338-IF('📋 سجل الأصول'!I338="",0,'📋 سجل الأصول'!I338))*'📋 سجل الأصول'!J338/365*MAX(0,MIN(EOMONTH(DATE(2026,1,1),-1),IF('📋 سجل الأصول'!M338="",DATE(9999,12,31),'📋 سجل الأصول'!M338))-'📋 سجل الأصول'!G338+1))),0))</f>
        <v/>
      </c>
      <c r="H338" s="33" t="str">
        <f>IF('📋 سجل الأصول'!C338="","",IFERROR(MAX(0,MIN(('📋 سجل الأصول'!H338-IF('📋 سجل الأصول'!I338="",0,'📋 سجل الأصول'!I338)),('📋 سجل الأصول'!H338-IF('📋 سجل الأصول'!I338="",0,'📋 سجل الأصول'!I338))*'📋 سجل الأصول'!J338/365*MAX(0,MIN(EOMONTH(DATE(2026,2,1),0),IF('📋 سجل الأصول'!M338="",DATE(9999,12,31),'📋 سجل الأصول'!M338))-'📋 سجل الأصول'!G338+1))-MIN(('📋 سجل الأصول'!H338-IF('📋 سجل الأصول'!I338="",0,'📋 سجل الأصول'!I338)),('📋 سجل الأصول'!H338-IF('📋 سجل الأصول'!I338="",0,'📋 سجل الأصول'!I338))*'📋 سجل الأصول'!J338/365*MAX(0,MIN(EOMONTH(DATE(2026,2,1),-1),IF('📋 سجل الأصول'!M338="",DATE(9999,12,31),'📋 سجل الأصول'!M338))-'📋 سجل الأصول'!G338+1))),0))</f>
        <v/>
      </c>
      <c r="I338" s="33" t="str">
        <f>IF('📋 سجل الأصول'!C338="","",IFERROR(MAX(0,MIN(('📋 سجل الأصول'!H338-IF('📋 سجل الأصول'!I338="",0,'📋 سجل الأصول'!I338)),('📋 سجل الأصول'!H338-IF('📋 سجل الأصول'!I338="",0,'📋 سجل الأصول'!I338))*'📋 سجل الأصول'!J338/365*MAX(0,MIN(EOMONTH(DATE(2026,3,1),0),IF('📋 سجل الأصول'!M338="",DATE(9999,12,31),'📋 سجل الأصول'!M338))-'📋 سجل الأصول'!G338+1))-MIN(('📋 سجل الأصول'!H338-IF('📋 سجل الأصول'!I338="",0,'📋 سجل الأصول'!I338)),('📋 سجل الأصول'!H338-IF('📋 سجل الأصول'!I338="",0,'📋 سجل الأصول'!I338))*'📋 سجل الأصول'!J338/365*MAX(0,MIN(EOMONTH(DATE(2026,3,1),-1),IF('📋 سجل الأصول'!M338="",DATE(9999,12,31),'📋 سجل الأصول'!M338))-'📋 سجل الأصول'!G338+1))),0))</f>
        <v/>
      </c>
      <c r="J338" s="33" t="str">
        <f>IF('📋 سجل الأصول'!C338="","",IFERROR(MAX(0,MIN(('📋 سجل الأصول'!H338-IF('📋 سجل الأصول'!I338="",0,'📋 سجل الأصول'!I338)),('📋 سجل الأصول'!H338-IF('📋 سجل الأصول'!I338="",0,'📋 سجل الأصول'!I338))*'📋 سجل الأصول'!J338/365*MAX(0,MIN(EOMONTH(DATE(2026,4,1),0),IF('📋 سجل الأصول'!M338="",DATE(9999,12,31),'📋 سجل الأصول'!M338))-'📋 سجل الأصول'!G338+1))-MIN(('📋 سجل الأصول'!H338-IF('📋 سجل الأصول'!I338="",0,'📋 سجل الأصول'!I338)),('📋 سجل الأصول'!H338-IF('📋 سجل الأصول'!I338="",0,'📋 سجل الأصول'!I338))*'📋 سجل الأصول'!J338/365*MAX(0,MIN(EOMONTH(DATE(2026,4,1),-1),IF('📋 سجل الأصول'!M338="",DATE(9999,12,31),'📋 سجل الأصول'!M338))-'📋 سجل الأصول'!G338+1))),0))</f>
        <v/>
      </c>
      <c r="K338" s="33" t="str">
        <f>IF('📋 سجل الأصول'!C338="","",IFERROR(MAX(0,MIN(('📋 سجل الأصول'!H338-IF('📋 سجل الأصول'!I338="",0,'📋 سجل الأصول'!I338)),('📋 سجل الأصول'!H338-IF('📋 سجل الأصول'!I338="",0,'📋 سجل الأصول'!I338))*'📋 سجل الأصول'!J338/365*MAX(0,MIN(EOMONTH(DATE(2026,5,1),0),IF('📋 سجل الأصول'!M338="",DATE(9999,12,31),'📋 سجل الأصول'!M338))-'📋 سجل الأصول'!G338+1))-MIN(('📋 سجل الأصول'!H338-IF('📋 سجل الأصول'!I338="",0,'📋 سجل الأصول'!I338)),('📋 سجل الأصول'!H338-IF('📋 سجل الأصول'!I338="",0,'📋 سجل الأصول'!I338))*'📋 سجل الأصول'!J338/365*MAX(0,MIN(EOMONTH(DATE(2026,5,1),-1),IF('📋 سجل الأصول'!M338="",DATE(9999,12,31),'📋 سجل الأصول'!M338))-'📋 سجل الأصول'!G338+1))),0))</f>
        <v/>
      </c>
      <c r="L338" s="33" t="str">
        <f>IF('📋 سجل الأصول'!C338="","",IFERROR(MAX(0,MIN(('📋 سجل الأصول'!H338-IF('📋 سجل الأصول'!I338="",0,'📋 سجل الأصول'!I338)),('📋 سجل الأصول'!H338-IF('📋 سجل الأصول'!I338="",0,'📋 سجل الأصول'!I338))*'📋 سجل الأصول'!J338/365*MAX(0,MIN(EOMONTH(DATE(2026,6,1),0),IF('📋 سجل الأصول'!M338="",DATE(9999,12,31),'📋 سجل الأصول'!M338))-'📋 سجل الأصول'!G338+1))-MIN(('📋 سجل الأصول'!H338-IF('📋 سجل الأصول'!I338="",0,'📋 سجل الأصول'!I338)),('📋 سجل الأصول'!H338-IF('📋 سجل الأصول'!I338="",0,'📋 سجل الأصول'!I338))*'📋 سجل الأصول'!J338/365*MAX(0,MIN(EOMONTH(DATE(2026,6,1),-1),IF('📋 سجل الأصول'!M338="",DATE(9999,12,31),'📋 سجل الأصول'!M338))-'📋 سجل الأصول'!G338+1))),0))</f>
        <v/>
      </c>
      <c r="M338" s="33" t="str">
        <f>IF('📋 سجل الأصول'!C338="","",IFERROR(MAX(0,MIN(('📋 سجل الأصول'!H338-IF('📋 سجل الأصول'!I338="",0,'📋 سجل الأصول'!I338)),('📋 سجل الأصول'!H338-IF('📋 سجل الأصول'!I338="",0,'📋 سجل الأصول'!I338))*'📋 سجل الأصول'!J338/365*MAX(0,MIN(EOMONTH(DATE(2026,7,1),0),IF('📋 سجل الأصول'!M338="",DATE(9999,12,31),'📋 سجل الأصول'!M338))-'📋 سجل الأصول'!G338+1))-MIN(('📋 سجل الأصول'!H338-IF('📋 سجل الأصول'!I338="",0,'📋 سجل الأصول'!I338)),('📋 سجل الأصول'!H338-IF('📋 سجل الأصول'!I338="",0,'📋 سجل الأصول'!I338))*'📋 سجل الأصول'!J338/365*MAX(0,MIN(EOMONTH(DATE(2026,7,1),-1),IF('📋 سجل الأصول'!M338="",DATE(9999,12,31),'📋 سجل الأصول'!M338))-'📋 سجل الأصول'!G338+1))),0))</f>
        <v/>
      </c>
      <c r="N338" s="33" t="str">
        <f>IF('📋 سجل الأصول'!C338="","",IFERROR(MAX(0,MIN(('📋 سجل الأصول'!H338-IF('📋 سجل الأصول'!I338="",0,'📋 سجل الأصول'!I338)),('📋 سجل الأصول'!H338-IF('📋 سجل الأصول'!I338="",0,'📋 سجل الأصول'!I338))*'📋 سجل الأصول'!J338/365*MAX(0,MIN(EOMONTH(DATE(2026,8,1),0),IF('📋 سجل الأصول'!M338="",DATE(9999,12,31),'📋 سجل الأصول'!M338))-'📋 سجل الأصول'!G338+1))-MIN(('📋 سجل الأصول'!H338-IF('📋 سجل الأصول'!I338="",0,'📋 سجل الأصول'!I338)),('📋 سجل الأصول'!H338-IF('📋 سجل الأصول'!I338="",0,'📋 سجل الأصول'!I338))*'📋 سجل الأصول'!J338/365*MAX(0,MIN(EOMONTH(DATE(2026,8,1),-1),IF('📋 سجل الأصول'!M338="",DATE(9999,12,31),'📋 سجل الأصول'!M338))-'📋 سجل الأصول'!G338+1))),0))</f>
        <v/>
      </c>
      <c r="O338" s="33" t="str">
        <f>IF('📋 سجل الأصول'!C338="","",IFERROR(MAX(0,MIN(('📋 سجل الأصول'!H338-IF('📋 سجل الأصول'!I338="",0,'📋 سجل الأصول'!I338)),('📋 سجل الأصول'!H338-IF('📋 سجل الأصول'!I338="",0,'📋 سجل الأصول'!I338))*'📋 سجل الأصول'!J338/365*MAX(0,MIN(EOMONTH(DATE(2026,9,1),0),IF('📋 سجل الأصول'!M338="",DATE(9999,12,31),'📋 سجل الأصول'!M338))-'📋 سجل الأصول'!G338+1))-MIN(('📋 سجل الأصول'!H338-IF('📋 سجل الأصول'!I338="",0,'📋 سجل الأصول'!I338)),('📋 سجل الأصول'!H338-IF('📋 سجل الأصول'!I338="",0,'📋 سجل الأصول'!I338))*'📋 سجل الأصول'!J338/365*MAX(0,MIN(EOMONTH(DATE(2026,9,1),-1),IF('📋 سجل الأصول'!M338="",DATE(9999,12,31),'📋 سجل الأصول'!M338))-'📋 سجل الأصول'!G338+1))),0))</f>
        <v/>
      </c>
      <c r="P338" s="33" t="str">
        <f>IF('📋 سجل الأصول'!C338="","",IFERROR(MAX(0,MIN(('📋 سجل الأصول'!H338-IF('📋 سجل الأصول'!I338="",0,'📋 سجل الأصول'!I338)),('📋 سجل الأصول'!H338-IF('📋 سجل الأصول'!I338="",0,'📋 سجل الأصول'!I338))*'📋 سجل الأصول'!J338/365*MAX(0,MIN(EOMONTH(DATE(2026,10,1),0),IF('📋 سجل الأصول'!M338="",DATE(9999,12,31),'📋 سجل الأصول'!M338))-'📋 سجل الأصول'!G338+1))-MIN(('📋 سجل الأصول'!H338-IF('📋 سجل الأصول'!I338="",0,'📋 سجل الأصول'!I338)),('📋 سجل الأصول'!H338-IF('📋 سجل الأصول'!I338="",0,'📋 سجل الأصول'!I338))*'📋 سجل الأصول'!J338/365*MAX(0,MIN(EOMONTH(DATE(2026,10,1),-1),IF('📋 سجل الأصول'!M338="",DATE(9999,12,31),'📋 سجل الأصول'!M338))-'📋 سجل الأصول'!G338+1))),0))</f>
        <v/>
      </c>
      <c r="Q338" s="33" t="str">
        <f>IF('📋 سجل الأصول'!C338="","",IFERROR(MAX(0,MIN(('📋 سجل الأصول'!H338-IF('📋 سجل الأصول'!I338="",0,'📋 سجل الأصول'!I338)),('📋 سجل الأصول'!H338-IF('📋 سجل الأصول'!I338="",0,'📋 سجل الأصول'!I338))*'📋 سجل الأصول'!J338/365*MAX(0,MIN(EOMONTH(DATE(2026,11,1),0),IF('📋 سجل الأصول'!M338="",DATE(9999,12,31),'📋 سجل الأصول'!M338))-'📋 سجل الأصول'!G338+1))-MIN(('📋 سجل الأصول'!H338-IF('📋 سجل الأصول'!I338="",0,'📋 سجل الأصول'!I338)),('📋 سجل الأصول'!H338-IF('📋 سجل الأصول'!I338="",0,'📋 سجل الأصول'!I338))*'📋 سجل الأصول'!J338/365*MAX(0,MIN(EOMONTH(DATE(2026,11,1),-1),IF('📋 سجل الأصول'!M338="",DATE(9999,12,31),'📋 سجل الأصول'!M338))-'📋 سجل الأصول'!G338+1))),0))</f>
        <v/>
      </c>
      <c r="R338" s="33" t="str">
        <f>IF('📋 سجل الأصول'!C338="","",IFERROR(MAX(0,MIN(('📋 سجل الأصول'!H338-IF('📋 سجل الأصول'!I338="",0,'📋 سجل الأصول'!I338)),('📋 سجل الأصول'!H338-IF('📋 سجل الأصول'!I338="",0,'📋 سجل الأصول'!I338))*'📋 سجل الأصول'!J338/365*MAX(0,MIN(EOMONTH(DATE(2026,12,1),0),IF('📋 سجل الأصول'!M338="",DATE(9999,12,31),'📋 سجل الأصول'!M338))-'📋 سجل الأصول'!G338+1))-MIN(('📋 سجل الأصول'!H338-IF('📋 سجل الأصول'!I338="",0,'📋 سجل الأصول'!I338)),('📋 سجل الأصول'!H338-IF('📋 سجل الأصول'!I338="",0,'📋 سجل الأصول'!I338))*'📋 سجل الأصول'!J338/365*MAX(0,MIN(EOMONTH(DATE(2026,12,1),-1),IF('📋 سجل الأصول'!M338="",DATE(9999,12,31),'📋 سجل الأصول'!M338))-'📋 سجل الأصول'!G338+1))),0))</f>
        <v/>
      </c>
    </row>
    <row r="339" spans="1:18" ht="24.75" customHeight="1" x14ac:dyDescent="0.25">
      <c r="A339" s="18" t="str">
        <f>IF('📋 سجل الأصول'!C339="","",'📋 سجل الأصول'!A339)</f>
        <v/>
      </c>
      <c r="B339" s="18" t="str">
        <f>IF('📋 سجل الأصول'!C339="","",'📋 سجل الأصول'!B339)</f>
        <v/>
      </c>
      <c r="C339" s="36" t="str">
        <f>IF('📋 سجل الأصول'!C339="","",'📋 سجل الأصول'!C339)</f>
        <v/>
      </c>
      <c r="D339" s="18" t="str">
        <f>IF('📋 سجل الأصول'!C339="","",'📋 سجل الأصول'!E339)</f>
        <v/>
      </c>
      <c r="E339" s="37" t="str">
        <f>IF('📋 سجل الأصول'!C339="","",'📋 سجل الأصول'!G339)</f>
        <v/>
      </c>
      <c r="F339" s="25" t="str">
        <f>IF('📋 سجل الأصول'!C339="","",'📋 سجل الأصول'!H339)</f>
        <v/>
      </c>
      <c r="G339" s="25" t="str">
        <f>IF('📋 سجل الأصول'!C339="","",IFERROR(MAX(0,MIN(('📋 سجل الأصول'!H339-IF('📋 سجل الأصول'!I339="",0,'📋 سجل الأصول'!I339)),('📋 سجل الأصول'!H339-IF('📋 سجل الأصول'!I339="",0,'📋 سجل الأصول'!I339))*'📋 سجل الأصول'!J339/365*MAX(0,MIN(EOMONTH(DATE(2026,1,1),0),IF('📋 سجل الأصول'!M339="",DATE(9999,12,31),'📋 سجل الأصول'!M339))-'📋 سجل الأصول'!G339+1))-MIN(('📋 سجل الأصول'!H339-IF('📋 سجل الأصول'!I339="",0,'📋 سجل الأصول'!I339)),('📋 سجل الأصول'!H339-IF('📋 سجل الأصول'!I339="",0,'📋 سجل الأصول'!I339))*'📋 سجل الأصول'!J339/365*MAX(0,MIN(EOMONTH(DATE(2026,1,1),-1),IF('📋 سجل الأصول'!M339="",DATE(9999,12,31),'📋 سجل الأصول'!M339))-'📋 سجل الأصول'!G339+1))),0))</f>
        <v/>
      </c>
      <c r="H339" s="25" t="str">
        <f>IF('📋 سجل الأصول'!C339="","",IFERROR(MAX(0,MIN(('📋 سجل الأصول'!H339-IF('📋 سجل الأصول'!I339="",0,'📋 سجل الأصول'!I339)),('📋 سجل الأصول'!H339-IF('📋 سجل الأصول'!I339="",0,'📋 سجل الأصول'!I339))*'📋 سجل الأصول'!J339/365*MAX(0,MIN(EOMONTH(DATE(2026,2,1),0),IF('📋 سجل الأصول'!M339="",DATE(9999,12,31),'📋 سجل الأصول'!M339))-'📋 سجل الأصول'!G339+1))-MIN(('📋 سجل الأصول'!H339-IF('📋 سجل الأصول'!I339="",0,'📋 سجل الأصول'!I339)),('📋 سجل الأصول'!H339-IF('📋 سجل الأصول'!I339="",0,'📋 سجل الأصول'!I339))*'📋 سجل الأصول'!J339/365*MAX(0,MIN(EOMONTH(DATE(2026,2,1),-1),IF('📋 سجل الأصول'!M339="",DATE(9999,12,31),'📋 سجل الأصول'!M339))-'📋 سجل الأصول'!G339+1))),0))</f>
        <v/>
      </c>
      <c r="I339" s="25" t="str">
        <f>IF('📋 سجل الأصول'!C339="","",IFERROR(MAX(0,MIN(('📋 سجل الأصول'!H339-IF('📋 سجل الأصول'!I339="",0,'📋 سجل الأصول'!I339)),('📋 سجل الأصول'!H339-IF('📋 سجل الأصول'!I339="",0,'📋 سجل الأصول'!I339))*'📋 سجل الأصول'!J339/365*MAX(0,MIN(EOMONTH(DATE(2026,3,1),0),IF('📋 سجل الأصول'!M339="",DATE(9999,12,31),'📋 سجل الأصول'!M339))-'📋 سجل الأصول'!G339+1))-MIN(('📋 سجل الأصول'!H339-IF('📋 سجل الأصول'!I339="",0,'📋 سجل الأصول'!I339)),('📋 سجل الأصول'!H339-IF('📋 سجل الأصول'!I339="",0,'📋 سجل الأصول'!I339))*'📋 سجل الأصول'!J339/365*MAX(0,MIN(EOMONTH(DATE(2026,3,1),-1),IF('📋 سجل الأصول'!M339="",DATE(9999,12,31),'📋 سجل الأصول'!M339))-'📋 سجل الأصول'!G339+1))),0))</f>
        <v/>
      </c>
      <c r="J339" s="25" t="str">
        <f>IF('📋 سجل الأصول'!C339="","",IFERROR(MAX(0,MIN(('📋 سجل الأصول'!H339-IF('📋 سجل الأصول'!I339="",0,'📋 سجل الأصول'!I339)),('📋 سجل الأصول'!H339-IF('📋 سجل الأصول'!I339="",0,'📋 سجل الأصول'!I339))*'📋 سجل الأصول'!J339/365*MAX(0,MIN(EOMONTH(DATE(2026,4,1),0),IF('📋 سجل الأصول'!M339="",DATE(9999,12,31),'📋 سجل الأصول'!M339))-'📋 سجل الأصول'!G339+1))-MIN(('📋 سجل الأصول'!H339-IF('📋 سجل الأصول'!I339="",0,'📋 سجل الأصول'!I339)),('📋 سجل الأصول'!H339-IF('📋 سجل الأصول'!I339="",0,'📋 سجل الأصول'!I339))*'📋 سجل الأصول'!J339/365*MAX(0,MIN(EOMONTH(DATE(2026,4,1),-1),IF('📋 سجل الأصول'!M339="",DATE(9999,12,31),'📋 سجل الأصول'!M339))-'📋 سجل الأصول'!G339+1))),0))</f>
        <v/>
      </c>
      <c r="K339" s="25" t="str">
        <f>IF('📋 سجل الأصول'!C339="","",IFERROR(MAX(0,MIN(('📋 سجل الأصول'!H339-IF('📋 سجل الأصول'!I339="",0,'📋 سجل الأصول'!I339)),('📋 سجل الأصول'!H339-IF('📋 سجل الأصول'!I339="",0,'📋 سجل الأصول'!I339))*'📋 سجل الأصول'!J339/365*MAX(0,MIN(EOMONTH(DATE(2026,5,1),0),IF('📋 سجل الأصول'!M339="",DATE(9999,12,31),'📋 سجل الأصول'!M339))-'📋 سجل الأصول'!G339+1))-MIN(('📋 سجل الأصول'!H339-IF('📋 سجل الأصول'!I339="",0,'📋 سجل الأصول'!I339)),('📋 سجل الأصول'!H339-IF('📋 سجل الأصول'!I339="",0,'📋 سجل الأصول'!I339))*'📋 سجل الأصول'!J339/365*MAX(0,MIN(EOMONTH(DATE(2026,5,1),-1),IF('📋 سجل الأصول'!M339="",DATE(9999,12,31),'📋 سجل الأصول'!M339))-'📋 سجل الأصول'!G339+1))),0))</f>
        <v/>
      </c>
      <c r="L339" s="25" t="str">
        <f>IF('📋 سجل الأصول'!C339="","",IFERROR(MAX(0,MIN(('📋 سجل الأصول'!H339-IF('📋 سجل الأصول'!I339="",0,'📋 سجل الأصول'!I339)),('📋 سجل الأصول'!H339-IF('📋 سجل الأصول'!I339="",0,'📋 سجل الأصول'!I339))*'📋 سجل الأصول'!J339/365*MAX(0,MIN(EOMONTH(DATE(2026,6,1),0),IF('📋 سجل الأصول'!M339="",DATE(9999,12,31),'📋 سجل الأصول'!M339))-'📋 سجل الأصول'!G339+1))-MIN(('📋 سجل الأصول'!H339-IF('📋 سجل الأصول'!I339="",0,'📋 سجل الأصول'!I339)),('📋 سجل الأصول'!H339-IF('📋 سجل الأصول'!I339="",0,'📋 سجل الأصول'!I339))*'📋 سجل الأصول'!J339/365*MAX(0,MIN(EOMONTH(DATE(2026,6,1),-1),IF('📋 سجل الأصول'!M339="",DATE(9999,12,31),'📋 سجل الأصول'!M339))-'📋 سجل الأصول'!G339+1))),0))</f>
        <v/>
      </c>
      <c r="M339" s="25" t="str">
        <f>IF('📋 سجل الأصول'!C339="","",IFERROR(MAX(0,MIN(('📋 سجل الأصول'!H339-IF('📋 سجل الأصول'!I339="",0,'📋 سجل الأصول'!I339)),('📋 سجل الأصول'!H339-IF('📋 سجل الأصول'!I339="",0,'📋 سجل الأصول'!I339))*'📋 سجل الأصول'!J339/365*MAX(0,MIN(EOMONTH(DATE(2026,7,1),0),IF('📋 سجل الأصول'!M339="",DATE(9999,12,31),'📋 سجل الأصول'!M339))-'📋 سجل الأصول'!G339+1))-MIN(('📋 سجل الأصول'!H339-IF('📋 سجل الأصول'!I339="",0,'📋 سجل الأصول'!I339)),('📋 سجل الأصول'!H339-IF('📋 سجل الأصول'!I339="",0,'📋 سجل الأصول'!I339))*'📋 سجل الأصول'!J339/365*MAX(0,MIN(EOMONTH(DATE(2026,7,1),-1),IF('📋 سجل الأصول'!M339="",DATE(9999,12,31),'📋 سجل الأصول'!M339))-'📋 سجل الأصول'!G339+1))),0))</f>
        <v/>
      </c>
      <c r="N339" s="25" t="str">
        <f>IF('📋 سجل الأصول'!C339="","",IFERROR(MAX(0,MIN(('📋 سجل الأصول'!H339-IF('📋 سجل الأصول'!I339="",0,'📋 سجل الأصول'!I339)),('📋 سجل الأصول'!H339-IF('📋 سجل الأصول'!I339="",0,'📋 سجل الأصول'!I339))*'📋 سجل الأصول'!J339/365*MAX(0,MIN(EOMONTH(DATE(2026,8,1),0),IF('📋 سجل الأصول'!M339="",DATE(9999,12,31),'📋 سجل الأصول'!M339))-'📋 سجل الأصول'!G339+1))-MIN(('📋 سجل الأصول'!H339-IF('📋 سجل الأصول'!I339="",0,'📋 سجل الأصول'!I339)),('📋 سجل الأصول'!H339-IF('📋 سجل الأصول'!I339="",0,'📋 سجل الأصول'!I339))*'📋 سجل الأصول'!J339/365*MAX(0,MIN(EOMONTH(DATE(2026,8,1),-1),IF('📋 سجل الأصول'!M339="",DATE(9999,12,31),'📋 سجل الأصول'!M339))-'📋 سجل الأصول'!G339+1))),0))</f>
        <v/>
      </c>
      <c r="O339" s="25" t="str">
        <f>IF('📋 سجل الأصول'!C339="","",IFERROR(MAX(0,MIN(('📋 سجل الأصول'!H339-IF('📋 سجل الأصول'!I339="",0,'📋 سجل الأصول'!I339)),('📋 سجل الأصول'!H339-IF('📋 سجل الأصول'!I339="",0,'📋 سجل الأصول'!I339))*'📋 سجل الأصول'!J339/365*MAX(0,MIN(EOMONTH(DATE(2026,9,1),0),IF('📋 سجل الأصول'!M339="",DATE(9999,12,31),'📋 سجل الأصول'!M339))-'📋 سجل الأصول'!G339+1))-MIN(('📋 سجل الأصول'!H339-IF('📋 سجل الأصول'!I339="",0,'📋 سجل الأصول'!I339)),('📋 سجل الأصول'!H339-IF('📋 سجل الأصول'!I339="",0,'📋 سجل الأصول'!I339))*'📋 سجل الأصول'!J339/365*MAX(0,MIN(EOMONTH(DATE(2026,9,1),-1),IF('📋 سجل الأصول'!M339="",DATE(9999,12,31),'📋 سجل الأصول'!M339))-'📋 سجل الأصول'!G339+1))),0))</f>
        <v/>
      </c>
      <c r="P339" s="25" t="str">
        <f>IF('📋 سجل الأصول'!C339="","",IFERROR(MAX(0,MIN(('📋 سجل الأصول'!H339-IF('📋 سجل الأصول'!I339="",0,'📋 سجل الأصول'!I339)),('📋 سجل الأصول'!H339-IF('📋 سجل الأصول'!I339="",0,'📋 سجل الأصول'!I339))*'📋 سجل الأصول'!J339/365*MAX(0,MIN(EOMONTH(DATE(2026,10,1),0),IF('📋 سجل الأصول'!M339="",DATE(9999,12,31),'📋 سجل الأصول'!M339))-'📋 سجل الأصول'!G339+1))-MIN(('📋 سجل الأصول'!H339-IF('📋 سجل الأصول'!I339="",0,'📋 سجل الأصول'!I339)),('📋 سجل الأصول'!H339-IF('📋 سجل الأصول'!I339="",0,'📋 سجل الأصول'!I339))*'📋 سجل الأصول'!J339/365*MAX(0,MIN(EOMONTH(DATE(2026,10,1),-1),IF('📋 سجل الأصول'!M339="",DATE(9999,12,31),'📋 سجل الأصول'!M339))-'📋 سجل الأصول'!G339+1))),0))</f>
        <v/>
      </c>
      <c r="Q339" s="25" t="str">
        <f>IF('📋 سجل الأصول'!C339="","",IFERROR(MAX(0,MIN(('📋 سجل الأصول'!H339-IF('📋 سجل الأصول'!I339="",0,'📋 سجل الأصول'!I339)),('📋 سجل الأصول'!H339-IF('📋 سجل الأصول'!I339="",0,'📋 سجل الأصول'!I339))*'📋 سجل الأصول'!J339/365*MAX(0,MIN(EOMONTH(DATE(2026,11,1),0),IF('📋 سجل الأصول'!M339="",DATE(9999,12,31),'📋 سجل الأصول'!M339))-'📋 سجل الأصول'!G339+1))-MIN(('📋 سجل الأصول'!H339-IF('📋 سجل الأصول'!I339="",0,'📋 سجل الأصول'!I339)),('📋 سجل الأصول'!H339-IF('📋 سجل الأصول'!I339="",0,'📋 سجل الأصول'!I339))*'📋 سجل الأصول'!J339/365*MAX(0,MIN(EOMONTH(DATE(2026,11,1),-1),IF('📋 سجل الأصول'!M339="",DATE(9999,12,31),'📋 سجل الأصول'!M339))-'📋 سجل الأصول'!G339+1))),0))</f>
        <v/>
      </c>
      <c r="R339" s="25" t="str">
        <f>IF('📋 سجل الأصول'!C339="","",IFERROR(MAX(0,MIN(('📋 سجل الأصول'!H339-IF('📋 سجل الأصول'!I339="",0,'📋 سجل الأصول'!I339)),('📋 سجل الأصول'!H339-IF('📋 سجل الأصول'!I339="",0,'📋 سجل الأصول'!I339))*'📋 سجل الأصول'!J339/365*MAX(0,MIN(EOMONTH(DATE(2026,12,1),0),IF('📋 سجل الأصول'!M339="",DATE(9999,12,31),'📋 سجل الأصول'!M339))-'📋 سجل الأصول'!G339+1))-MIN(('📋 سجل الأصول'!H339-IF('📋 سجل الأصول'!I339="",0,'📋 سجل الأصول'!I339)),('📋 سجل الأصول'!H339-IF('📋 سجل الأصول'!I339="",0,'📋 سجل الأصول'!I339))*'📋 سجل الأصول'!J339/365*MAX(0,MIN(EOMONTH(DATE(2026,12,1),-1),IF('📋 سجل الأصول'!M339="",DATE(9999,12,31),'📋 سجل الأصول'!M339))-'📋 سجل الأصول'!G339+1))),0))</f>
        <v/>
      </c>
    </row>
    <row r="340" spans="1:18" ht="24.75" customHeight="1" x14ac:dyDescent="0.25">
      <c r="A340" s="26" t="str">
        <f>IF('📋 سجل الأصول'!C340="","",'📋 سجل الأصول'!A340)</f>
        <v/>
      </c>
      <c r="B340" s="26" t="str">
        <f>IF('📋 سجل الأصول'!C340="","",'📋 سجل الأصول'!B340)</f>
        <v/>
      </c>
      <c r="C340" s="38" t="str">
        <f>IF('📋 سجل الأصول'!C340="","",'📋 سجل الأصول'!C340)</f>
        <v/>
      </c>
      <c r="D340" s="26" t="str">
        <f>IF('📋 سجل الأصول'!C340="","",'📋 سجل الأصول'!E340)</f>
        <v/>
      </c>
      <c r="E340" s="39" t="str">
        <f>IF('📋 سجل الأصول'!C340="","",'📋 سجل الأصول'!G340)</f>
        <v/>
      </c>
      <c r="F340" s="33" t="str">
        <f>IF('📋 سجل الأصول'!C340="","",'📋 سجل الأصول'!H340)</f>
        <v/>
      </c>
      <c r="G340" s="33" t="str">
        <f>IF('📋 سجل الأصول'!C340="","",IFERROR(MAX(0,MIN(('📋 سجل الأصول'!H340-IF('📋 سجل الأصول'!I340="",0,'📋 سجل الأصول'!I340)),('📋 سجل الأصول'!H340-IF('📋 سجل الأصول'!I340="",0,'📋 سجل الأصول'!I340))*'📋 سجل الأصول'!J340/365*MAX(0,MIN(EOMONTH(DATE(2026,1,1),0),IF('📋 سجل الأصول'!M340="",DATE(9999,12,31),'📋 سجل الأصول'!M340))-'📋 سجل الأصول'!G340+1))-MIN(('📋 سجل الأصول'!H340-IF('📋 سجل الأصول'!I340="",0,'📋 سجل الأصول'!I340)),('📋 سجل الأصول'!H340-IF('📋 سجل الأصول'!I340="",0,'📋 سجل الأصول'!I340))*'📋 سجل الأصول'!J340/365*MAX(0,MIN(EOMONTH(DATE(2026,1,1),-1),IF('📋 سجل الأصول'!M340="",DATE(9999,12,31),'📋 سجل الأصول'!M340))-'📋 سجل الأصول'!G340+1))),0))</f>
        <v/>
      </c>
      <c r="H340" s="33" t="str">
        <f>IF('📋 سجل الأصول'!C340="","",IFERROR(MAX(0,MIN(('📋 سجل الأصول'!H340-IF('📋 سجل الأصول'!I340="",0,'📋 سجل الأصول'!I340)),('📋 سجل الأصول'!H340-IF('📋 سجل الأصول'!I340="",0,'📋 سجل الأصول'!I340))*'📋 سجل الأصول'!J340/365*MAX(0,MIN(EOMONTH(DATE(2026,2,1),0),IF('📋 سجل الأصول'!M340="",DATE(9999,12,31),'📋 سجل الأصول'!M340))-'📋 سجل الأصول'!G340+1))-MIN(('📋 سجل الأصول'!H340-IF('📋 سجل الأصول'!I340="",0,'📋 سجل الأصول'!I340)),('📋 سجل الأصول'!H340-IF('📋 سجل الأصول'!I340="",0,'📋 سجل الأصول'!I340))*'📋 سجل الأصول'!J340/365*MAX(0,MIN(EOMONTH(DATE(2026,2,1),-1),IF('📋 سجل الأصول'!M340="",DATE(9999,12,31),'📋 سجل الأصول'!M340))-'📋 سجل الأصول'!G340+1))),0))</f>
        <v/>
      </c>
      <c r="I340" s="33" t="str">
        <f>IF('📋 سجل الأصول'!C340="","",IFERROR(MAX(0,MIN(('📋 سجل الأصول'!H340-IF('📋 سجل الأصول'!I340="",0,'📋 سجل الأصول'!I340)),('📋 سجل الأصول'!H340-IF('📋 سجل الأصول'!I340="",0,'📋 سجل الأصول'!I340))*'📋 سجل الأصول'!J340/365*MAX(0,MIN(EOMONTH(DATE(2026,3,1),0),IF('📋 سجل الأصول'!M340="",DATE(9999,12,31),'📋 سجل الأصول'!M340))-'📋 سجل الأصول'!G340+1))-MIN(('📋 سجل الأصول'!H340-IF('📋 سجل الأصول'!I340="",0,'📋 سجل الأصول'!I340)),('📋 سجل الأصول'!H340-IF('📋 سجل الأصول'!I340="",0,'📋 سجل الأصول'!I340))*'📋 سجل الأصول'!J340/365*MAX(0,MIN(EOMONTH(DATE(2026,3,1),-1),IF('📋 سجل الأصول'!M340="",DATE(9999,12,31),'📋 سجل الأصول'!M340))-'📋 سجل الأصول'!G340+1))),0))</f>
        <v/>
      </c>
      <c r="J340" s="33" t="str">
        <f>IF('📋 سجل الأصول'!C340="","",IFERROR(MAX(0,MIN(('📋 سجل الأصول'!H340-IF('📋 سجل الأصول'!I340="",0,'📋 سجل الأصول'!I340)),('📋 سجل الأصول'!H340-IF('📋 سجل الأصول'!I340="",0,'📋 سجل الأصول'!I340))*'📋 سجل الأصول'!J340/365*MAX(0,MIN(EOMONTH(DATE(2026,4,1),0),IF('📋 سجل الأصول'!M340="",DATE(9999,12,31),'📋 سجل الأصول'!M340))-'📋 سجل الأصول'!G340+1))-MIN(('📋 سجل الأصول'!H340-IF('📋 سجل الأصول'!I340="",0,'📋 سجل الأصول'!I340)),('📋 سجل الأصول'!H340-IF('📋 سجل الأصول'!I340="",0,'📋 سجل الأصول'!I340))*'📋 سجل الأصول'!J340/365*MAX(0,MIN(EOMONTH(DATE(2026,4,1),-1),IF('📋 سجل الأصول'!M340="",DATE(9999,12,31),'📋 سجل الأصول'!M340))-'📋 سجل الأصول'!G340+1))),0))</f>
        <v/>
      </c>
      <c r="K340" s="33" t="str">
        <f>IF('📋 سجل الأصول'!C340="","",IFERROR(MAX(0,MIN(('📋 سجل الأصول'!H340-IF('📋 سجل الأصول'!I340="",0,'📋 سجل الأصول'!I340)),('📋 سجل الأصول'!H340-IF('📋 سجل الأصول'!I340="",0,'📋 سجل الأصول'!I340))*'📋 سجل الأصول'!J340/365*MAX(0,MIN(EOMONTH(DATE(2026,5,1),0),IF('📋 سجل الأصول'!M340="",DATE(9999,12,31),'📋 سجل الأصول'!M340))-'📋 سجل الأصول'!G340+1))-MIN(('📋 سجل الأصول'!H340-IF('📋 سجل الأصول'!I340="",0,'📋 سجل الأصول'!I340)),('📋 سجل الأصول'!H340-IF('📋 سجل الأصول'!I340="",0,'📋 سجل الأصول'!I340))*'📋 سجل الأصول'!J340/365*MAX(0,MIN(EOMONTH(DATE(2026,5,1),-1),IF('📋 سجل الأصول'!M340="",DATE(9999,12,31),'📋 سجل الأصول'!M340))-'📋 سجل الأصول'!G340+1))),0))</f>
        <v/>
      </c>
      <c r="L340" s="33" t="str">
        <f>IF('📋 سجل الأصول'!C340="","",IFERROR(MAX(0,MIN(('📋 سجل الأصول'!H340-IF('📋 سجل الأصول'!I340="",0,'📋 سجل الأصول'!I340)),('📋 سجل الأصول'!H340-IF('📋 سجل الأصول'!I340="",0,'📋 سجل الأصول'!I340))*'📋 سجل الأصول'!J340/365*MAX(0,MIN(EOMONTH(DATE(2026,6,1),0),IF('📋 سجل الأصول'!M340="",DATE(9999,12,31),'📋 سجل الأصول'!M340))-'📋 سجل الأصول'!G340+1))-MIN(('📋 سجل الأصول'!H340-IF('📋 سجل الأصول'!I340="",0,'📋 سجل الأصول'!I340)),('📋 سجل الأصول'!H340-IF('📋 سجل الأصول'!I340="",0,'📋 سجل الأصول'!I340))*'📋 سجل الأصول'!J340/365*MAX(0,MIN(EOMONTH(DATE(2026,6,1),-1),IF('📋 سجل الأصول'!M340="",DATE(9999,12,31),'📋 سجل الأصول'!M340))-'📋 سجل الأصول'!G340+1))),0))</f>
        <v/>
      </c>
      <c r="M340" s="33" t="str">
        <f>IF('📋 سجل الأصول'!C340="","",IFERROR(MAX(0,MIN(('📋 سجل الأصول'!H340-IF('📋 سجل الأصول'!I340="",0,'📋 سجل الأصول'!I340)),('📋 سجل الأصول'!H340-IF('📋 سجل الأصول'!I340="",0,'📋 سجل الأصول'!I340))*'📋 سجل الأصول'!J340/365*MAX(0,MIN(EOMONTH(DATE(2026,7,1),0),IF('📋 سجل الأصول'!M340="",DATE(9999,12,31),'📋 سجل الأصول'!M340))-'📋 سجل الأصول'!G340+1))-MIN(('📋 سجل الأصول'!H340-IF('📋 سجل الأصول'!I340="",0,'📋 سجل الأصول'!I340)),('📋 سجل الأصول'!H340-IF('📋 سجل الأصول'!I340="",0,'📋 سجل الأصول'!I340))*'📋 سجل الأصول'!J340/365*MAX(0,MIN(EOMONTH(DATE(2026,7,1),-1),IF('📋 سجل الأصول'!M340="",DATE(9999,12,31),'📋 سجل الأصول'!M340))-'📋 سجل الأصول'!G340+1))),0))</f>
        <v/>
      </c>
      <c r="N340" s="33" t="str">
        <f>IF('📋 سجل الأصول'!C340="","",IFERROR(MAX(0,MIN(('📋 سجل الأصول'!H340-IF('📋 سجل الأصول'!I340="",0,'📋 سجل الأصول'!I340)),('📋 سجل الأصول'!H340-IF('📋 سجل الأصول'!I340="",0,'📋 سجل الأصول'!I340))*'📋 سجل الأصول'!J340/365*MAX(0,MIN(EOMONTH(DATE(2026,8,1),0),IF('📋 سجل الأصول'!M340="",DATE(9999,12,31),'📋 سجل الأصول'!M340))-'📋 سجل الأصول'!G340+1))-MIN(('📋 سجل الأصول'!H340-IF('📋 سجل الأصول'!I340="",0,'📋 سجل الأصول'!I340)),('📋 سجل الأصول'!H340-IF('📋 سجل الأصول'!I340="",0,'📋 سجل الأصول'!I340))*'📋 سجل الأصول'!J340/365*MAX(0,MIN(EOMONTH(DATE(2026,8,1),-1),IF('📋 سجل الأصول'!M340="",DATE(9999,12,31),'📋 سجل الأصول'!M340))-'📋 سجل الأصول'!G340+1))),0))</f>
        <v/>
      </c>
      <c r="O340" s="33" t="str">
        <f>IF('📋 سجل الأصول'!C340="","",IFERROR(MAX(0,MIN(('📋 سجل الأصول'!H340-IF('📋 سجل الأصول'!I340="",0,'📋 سجل الأصول'!I340)),('📋 سجل الأصول'!H340-IF('📋 سجل الأصول'!I340="",0,'📋 سجل الأصول'!I340))*'📋 سجل الأصول'!J340/365*MAX(0,MIN(EOMONTH(DATE(2026,9,1),0),IF('📋 سجل الأصول'!M340="",DATE(9999,12,31),'📋 سجل الأصول'!M340))-'📋 سجل الأصول'!G340+1))-MIN(('📋 سجل الأصول'!H340-IF('📋 سجل الأصول'!I340="",0,'📋 سجل الأصول'!I340)),('📋 سجل الأصول'!H340-IF('📋 سجل الأصول'!I340="",0,'📋 سجل الأصول'!I340))*'📋 سجل الأصول'!J340/365*MAX(0,MIN(EOMONTH(DATE(2026,9,1),-1),IF('📋 سجل الأصول'!M340="",DATE(9999,12,31),'📋 سجل الأصول'!M340))-'📋 سجل الأصول'!G340+1))),0))</f>
        <v/>
      </c>
      <c r="P340" s="33" t="str">
        <f>IF('📋 سجل الأصول'!C340="","",IFERROR(MAX(0,MIN(('📋 سجل الأصول'!H340-IF('📋 سجل الأصول'!I340="",0,'📋 سجل الأصول'!I340)),('📋 سجل الأصول'!H340-IF('📋 سجل الأصول'!I340="",0,'📋 سجل الأصول'!I340))*'📋 سجل الأصول'!J340/365*MAX(0,MIN(EOMONTH(DATE(2026,10,1),0),IF('📋 سجل الأصول'!M340="",DATE(9999,12,31),'📋 سجل الأصول'!M340))-'📋 سجل الأصول'!G340+1))-MIN(('📋 سجل الأصول'!H340-IF('📋 سجل الأصول'!I340="",0,'📋 سجل الأصول'!I340)),('📋 سجل الأصول'!H340-IF('📋 سجل الأصول'!I340="",0,'📋 سجل الأصول'!I340))*'📋 سجل الأصول'!J340/365*MAX(0,MIN(EOMONTH(DATE(2026,10,1),-1),IF('📋 سجل الأصول'!M340="",DATE(9999,12,31),'📋 سجل الأصول'!M340))-'📋 سجل الأصول'!G340+1))),0))</f>
        <v/>
      </c>
      <c r="Q340" s="33" t="str">
        <f>IF('📋 سجل الأصول'!C340="","",IFERROR(MAX(0,MIN(('📋 سجل الأصول'!H340-IF('📋 سجل الأصول'!I340="",0,'📋 سجل الأصول'!I340)),('📋 سجل الأصول'!H340-IF('📋 سجل الأصول'!I340="",0,'📋 سجل الأصول'!I340))*'📋 سجل الأصول'!J340/365*MAX(0,MIN(EOMONTH(DATE(2026,11,1),0),IF('📋 سجل الأصول'!M340="",DATE(9999,12,31),'📋 سجل الأصول'!M340))-'📋 سجل الأصول'!G340+1))-MIN(('📋 سجل الأصول'!H340-IF('📋 سجل الأصول'!I340="",0,'📋 سجل الأصول'!I340)),('📋 سجل الأصول'!H340-IF('📋 سجل الأصول'!I340="",0,'📋 سجل الأصول'!I340))*'📋 سجل الأصول'!J340/365*MAX(0,MIN(EOMONTH(DATE(2026,11,1),-1),IF('📋 سجل الأصول'!M340="",DATE(9999,12,31),'📋 سجل الأصول'!M340))-'📋 سجل الأصول'!G340+1))),0))</f>
        <v/>
      </c>
      <c r="R340" s="33" t="str">
        <f>IF('📋 سجل الأصول'!C340="","",IFERROR(MAX(0,MIN(('📋 سجل الأصول'!H340-IF('📋 سجل الأصول'!I340="",0,'📋 سجل الأصول'!I340)),('📋 سجل الأصول'!H340-IF('📋 سجل الأصول'!I340="",0,'📋 سجل الأصول'!I340))*'📋 سجل الأصول'!J340/365*MAX(0,MIN(EOMONTH(DATE(2026,12,1),0),IF('📋 سجل الأصول'!M340="",DATE(9999,12,31),'📋 سجل الأصول'!M340))-'📋 سجل الأصول'!G340+1))-MIN(('📋 سجل الأصول'!H340-IF('📋 سجل الأصول'!I340="",0,'📋 سجل الأصول'!I340)),('📋 سجل الأصول'!H340-IF('📋 سجل الأصول'!I340="",0,'📋 سجل الأصول'!I340))*'📋 سجل الأصول'!J340/365*MAX(0,MIN(EOMONTH(DATE(2026,12,1),-1),IF('📋 سجل الأصول'!M340="",DATE(9999,12,31),'📋 سجل الأصول'!M340))-'📋 سجل الأصول'!G340+1))),0))</f>
        <v/>
      </c>
    </row>
    <row r="341" spans="1:18" ht="24.75" customHeight="1" x14ac:dyDescent="0.25">
      <c r="A341" s="18" t="str">
        <f>IF('📋 سجل الأصول'!C341="","",'📋 سجل الأصول'!A341)</f>
        <v/>
      </c>
      <c r="B341" s="18" t="str">
        <f>IF('📋 سجل الأصول'!C341="","",'📋 سجل الأصول'!B341)</f>
        <v/>
      </c>
      <c r="C341" s="36" t="str">
        <f>IF('📋 سجل الأصول'!C341="","",'📋 سجل الأصول'!C341)</f>
        <v/>
      </c>
      <c r="D341" s="18" t="str">
        <f>IF('📋 سجل الأصول'!C341="","",'📋 سجل الأصول'!E341)</f>
        <v/>
      </c>
      <c r="E341" s="37" t="str">
        <f>IF('📋 سجل الأصول'!C341="","",'📋 سجل الأصول'!G341)</f>
        <v/>
      </c>
      <c r="F341" s="25" t="str">
        <f>IF('📋 سجل الأصول'!C341="","",'📋 سجل الأصول'!H341)</f>
        <v/>
      </c>
      <c r="G341" s="25" t="str">
        <f>IF('📋 سجل الأصول'!C341="","",IFERROR(MAX(0,MIN(('📋 سجل الأصول'!H341-IF('📋 سجل الأصول'!I341="",0,'📋 سجل الأصول'!I341)),('📋 سجل الأصول'!H341-IF('📋 سجل الأصول'!I341="",0,'📋 سجل الأصول'!I341))*'📋 سجل الأصول'!J341/365*MAX(0,MIN(EOMONTH(DATE(2026,1,1),0),IF('📋 سجل الأصول'!M341="",DATE(9999,12,31),'📋 سجل الأصول'!M341))-'📋 سجل الأصول'!G341+1))-MIN(('📋 سجل الأصول'!H341-IF('📋 سجل الأصول'!I341="",0,'📋 سجل الأصول'!I341)),('📋 سجل الأصول'!H341-IF('📋 سجل الأصول'!I341="",0,'📋 سجل الأصول'!I341))*'📋 سجل الأصول'!J341/365*MAX(0,MIN(EOMONTH(DATE(2026,1,1),-1),IF('📋 سجل الأصول'!M341="",DATE(9999,12,31),'📋 سجل الأصول'!M341))-'📋 سجل الأصول'!G341+1))),0))</f>
        <v/>
      </c>
      <c r="H341" s="25" t="str">
        <f>IF('📋 سجل الأصول'!C341="","",IFERROR(MAX(0,MIN(('📋 سجل الأصول'!H341-IF('📋 سجل الأصول'!I341="",0,'📋 سجل الأصول'!I341)),('📋 سجل الأصول'!H341-IF('📋 سجل الأصول'!I341="",0,'📋 سجل الأصول'!I341))*'📋 سجل الأصول'!J341/365*MAX(0,MIN(EOMONTH(DATE(2026,2,1),0),IF('📋 سجل الأصول'!M341="",DATE(9999,12,31),'📋 سجل الأصول'!M341))-'📋 سجل الأصول'!G341+1))-MIN(('📋 سجل الأصول'!H341-IF('📋 سجل الأصول'!I341="",0,'📋 سجل الأصول'!I341)),('📋 سجل الأصول'!H341-IF('📋 سجل الأصول'!I341="",0,'📋 سجل الأصول'!I341))*'📋 سجل الأصول'!J341/365*MAX(0,MIN(EOMONTH(DATE(2026,2,1),-1),IF('📋 سجل الأصول'!M341="",DATE(9999,12,31),'📋 سجل الأصول'!M341))-'📋 سجل الأصول'!G341+1))),0))</f>
        <v/>
      </c>
      <c r="I341" s="25" t="str">
        <f>IF('📋 سجل الأصول'!C341="","",IFERROR(MAX(0,MIN(('📋 سجل الأصول'!H341-IF('📋 سجل الأصول'!I341="",0,'📋 سجل الأصول'!I341)),('📋 سجل الأصول'!H341-IF('📋 سجل الأصول'!I341="",0,'📋 سجل الأصول'!I341))*'📋 سجل الأصول'!J341/365*MAX(0,MIN(EOMONTH(DATE(2026,3,1),0),IF('📋 سجل الأصول'!M341="",DATE(9999,12,31),'📋 سجل الأصول'!M341))-'📋 سجل الأصول'!G341+1))-MIN(('📋 سجل الأصول'!H341-IF('📋 سجل الأصول'!I341="",0,'📋 سجل الأصول'!I341)),('📋 سجل الأصول'!H341-IF('📋 سجل الأصول'!I341="",0,'📋 سجل الأصول'!I341))*'📋 سجل الأصول'!J341/365*MAX(0,MIN(EOMONTH(DATE(2026,3,1),-1),IF('📋 سجل الأصول'!M341="",DATE(9999,12,31),'📋 سجل الأصول'!M341))-'📋 سجل الأصول'!G341+1))),0))</f>
        <v/>
      </c>
      <c r="J341" s="25" t="str">
        <f>IF('📋 سجل الأصول'!C341="","",IFERROR(MAX(0,MIN(('📋 سجل الأصول'!H341-IF('📋 سجل الأصول'!I341="",0,'📋 سجل الأصول'!I341)),('📋 سجل الأصول'!H341-IF('📋 سجل الأصول'!I341="",0,'📋 سجل الأصول'!I341))*'📋 سجل الأصول'!J341/365*MAX(0,MIN(EOMONTH(DATE(2026,4,1),0),IF('📋 سجل الأصول'!M341="",DATE(9999,12,31),'📋 سجل الأصول'!M341))-'📋 سجل الأصول'!G341+1))-MIN(('📋 سجل الأصول'!H341-IF('📋 سجل الأصول'!I341="",0,'📋 سجل الأصول'!I341)),('📋 سجل الأصول'!H341-IF('📋 سجل الأصول'!I341="",0,'📋 سجل الأصول'!I341))*'📋 سجل الأصول'!J341/365*MAX(0,MIN(EOMONTH(DATE(2026,4,1),-1),IF('📋 سجل الأصول'!M341="",DATE(9999,12,31),'📋 سجل الأصول'!M341))-'📋 سجل الأصول'!G341+1))),0))</f>
        <v/>
      </c>
      <c r="K341" s="25" t="str">
        <f>IF('📋 سجل الأصول'!C341="","",IFERROR(MAX(0,MIN(('📋 سجل الأصول'!H341-IF('📋 سجل الأصول'!I341="",0,'📋 سجل الأصول'!I341)),('📋 سجل الأصول'!H341-IF('📋 سجل الأصول'!I341="",0,'📋 سجل الأصول'!I341))*'📋 سجل الأصول'!J341/365*MAX(0,MIN(EOMONTH(DATE(2026,5,1),0),IF('📋 سجل الأصول'!M341="",DATE(9999,12,31),'📋 سجل الأصول'!M341))-'📋 سجل الأصول'!G341+1))-MIN(('📋 سجل الأصول'!H341-IF('📋 سجل الأصول'!I341="",0,'📋 سجل الأصول'!I341)),('📋 سجل الأصول'!H341-IF('📋 سجل الأصول'!I341="",0,'📋 سجل الأصول'!I341))*'📋 سجل الأصول'!J341/365*MAX(0,MIN(EOMONTH(DATE(2026,5,1),-1),IF('📋 سجل الأصول'!M341="",DATE(9999,12,31),'📋 سجل الأصول'!M341))-'📋 سجل الأصول'!G341+1))),0))</f>
        <v/>
      </c>
      <c r="L341" s="25" t="str">
        <f>IF('📋 سجل الأصول'!C341="","",IFERROR(MAX(0,MIN(('📋 سجل الأصول'!H341-IF('📋 سجل الأصول'!I341="",0,'📋 سجل الأصول'!I341)),('📋 سجل الأصول'!H341-IF('📋 سجل الأصول'!I341="",0,'📋 سجل الأصول'!I341))*'📋 سجل الأصول'!J341/365*MAX(0,MIN(EOMONTH(DATE(2026,6,1),0),IF('📋 سجل الأصول'!M341="",DATE(9999,12,31),'📋 سجل الأصول'!M341))-'📋 سجل الأصول'!G341+1))-MIN(('📋 سجل الأصول'!H341-IF('📋 سجل الأصول'!I341="",0,'📋 سجل الأصول'!I341)),('📋 سجل الأصول'!H341-IF('📋 سجل الأصول'!I341="",0,'📋 سجل الأصول'!I341))*'📋 سجل الأصول'!J341/365*MAX(0,MIN(EOMONTH(DATE(2026,6,1),-1),IF('📋 سجل الأصول'!M341="",DATE(9999,12,31),'📋 سجل الأصول'!M341))-'📋 سجل الأصول'!G341+1))),0))</f>
        <v/>
      </c>
      <c r="M341" s="25" t="str">
        <f>IF('📋 سجل الأصول'!C341="","",IFERROR(MAX(0,MIN(('📋 سجل الأصول'!H341-IF('📋 سجل الأصول'!I341="",0,'📋 سجل الأصول'!I341)),('📋 سجل الأصول'!H341-IF('📋 سجل الأصول'!I341="",0,'📋 سجل الأصول'!I341))*'📋 سجل الأصول'!J341/365*MAX(0,MIN(EOMONTH(DATE(2026,7,1),0),IF('📋 سجل الأصول'!M341="",DATE(9999,12,31),'📋 سجل الأصول'!M341))-'📋 سجل الأصول'!G341+1))-MIN(('📋 سجل الأصول'!H341-IF('📋 سجل الأصول'!I341="",0,'📋 سجل الأصول'!I341)),('📋 سجل الأصول'!H341-IF('📋 سجل الأصول'!I341="",0,'📋 سجل الأصول'!I341))*'📋 سجل الأصول'!J341/365*MAX(0,MIN(EOMONTH(DATE(2026,7,1),-1),IF('📋 سجل الأصول'!M341="",DATE(9999,12,31),'📋 سجل الأصول'!M341))-'📋 سجل الأصول'!G341+1))),0))</f>
        <v/>
      </c>
      <c r="N341" s="25" t="str">
        <f>IF('📋 سجل الأصول'!C341="","",IFERROR(MAX(0,MIN(('📋 سجل الأصول'!H341-IF('📋 سجل الأصول'!I341="",0,'📋 سجل الأصول'!I341)),('📋 سجل الأصول'!H341-IF('📋 سجل الأصول'!I341="",0,'📋 سجل الأصول'!I341))*'📋 سجل الأصول'!J341/365*MAX(0,MIN(EOMONTH(DATE(2026,8,1),0),IF('📋 سجل الأصول'!M341="",DATE(9999,12,31),'📋 سجل الأصول'!M341))-'📋 سجل الأصول'!G341+1))-MIN(('📋 سجل الأصول'!H341-IF('📋 سجل الأصول'!I341="",0,'📋 سجل الأصول'!I341)),('📋 سجل الأصول'!H341-IF('📋 سجل الأصول'!I341="",0,'📋 سجل الأصول'!I341))*'📋 سجل الأصول'!J341/365*MAX(0,MIN(EOMONTH(DATE(2026,8,1),-1),IF('📋 سجل الأصول'!M341="",DATE(9999,12,31),'📋 سجل الأصول'!M341))-'📋 سجل الأصول'!G341+1))),0))</f>
        <v/>
      </c>
      <c r="O341" s="25" t="str">
        <f>IF('📋 سجل الأصول'!C341="","",IFERROR(MAX(0,MIN(('📋 سجل الأصول'!H341-IF('📋 سجل الأصول'!I341="",0,'📋 سجل الأصول'!I341)),('📋 سجل الأصول'!H341-IF('📋 سجل الأصول'!I341="",0,'📋 سجل الأصول'!I341))*'📋 سجل الأصول'!J341/365*MAX(0,MIN(EOMONTH(DATE(2026,9,1),0),IF('📋 سجل الأصول'!M341="",DATE(9999,12,31),'📋 سجل الأصول'!M341))-'📋 سجل الأصول'!G341+1))-MIN(('📋 سجل الأصول'!H341-IF('📋 سجل الأصول'!I341="",0,'📋 سجل الأصول'!I341)),('📋 سجل الأصول'!H341-IF('📋 سجل الأصول'!I341="",0,'📋 سجل الأصول'!I341))*'📋 سجل الأصول'!J341/365*MAX(0,MIN(EOMONTH(DATE(2026,9,1),-1),IF('📋 سجل الأصول'!M341="",DATE(9999,12,31),'📋 سجل الأصول'!M341))-'📋 سجل الأصول'!G341+1))),0))</f>
        <v/>
      </c>
      <c r="P341" s="25" t="str">
        <f>IF('📋 سجل الأصول'!C341="","",IFERROR(MAX(0,MIN(('📋 سجل الأصول'!H341-IF('📋 سجل الأصول'!I341="",0,'📋 سجل الأصول'!I341)),('📋 سجل الأصول'!H341-IF('📋 سجل الأصول'!I341="",0,'📋 سجل الأصول'!I341))*'📋 سجل الأصول'!J341/365*MAX(0,MIN(EOMONTH(DATE(2026,10,1),0),IF('📋 سجل الأصول'!M341="",DATE(9999,12,31),'📋 سجل الأصول'!M341))-'📋 سجل الأصول'!G341+1))-MIN(('📋 سجل الأصول'!H341-IF('📋 سجل الأصول'!I341="",0,'📋 سجل الأصول'!I341)),('📋 سجل الأصول'!H341-IF('📋 سجل الأصول'!I341="",0,'📋 سجل الأصول'!I341))*'📋 سجل الأصول'!J341/365*MAX(0,MIN(EOMONTH(DATE(2026,10,1),-1),IF('📋 سجل الأصول'!M341="",DATE(9999,12,31),'📋 سجل الأصول'!M341))-'📋 سجل الأصول'!G341+1))),0))</f>
        <v/>
      </c>
      <c r="Q341" s="25" t="str">
        <f>IF('📋 سجل الأصول'!C341="","",IFERROR(MAX(0,MIN(('📋 سجل الأصول'!H341-IF('📋 سجل الأصول'!I341="",0,'📋 سجل الأصول'!I341)),('📋 سجل الأصول'!H341-IF('📋 سجل الأصول'!I341="",0,'📋 سجل الأصول'!I341))*'📋 سجل الأصول'!J341/365*MAX(0,MIN(EOMONTH(DATE(2026,11,1),0),IF('📋 سجل الأصول'!M341="",DATE(9999,12,31),'📋 سجل الأصول'!M341))-'📋 سجل الأصول'!G341+1))-MIN(('📋 سجل الأصول'!H341-IF('📋 سجل الأصول'!I341="",0,'📋 سجل الأصول'!I341)),('📋 سجل الأصول'!H341-IF('📋 سجل الأصول'!I341="",0,'📋 سجل الأصول'!I341))*'📋 سجل الأصول'!J341/365*MAX(0,MIN(EOMONTH(DATE(2026,11,1),-1),IF('📋 سجل الأصول'!M341="",DATE(9999,12,31),'📋 سجل الأصول'!M341))-'📋 سجل الأصول'!G341+1))),0))</f>
        <v/>
      </c>
      <c r="R341" s="25" t="str">
        <f>IF('📋 سجل الأصول'!C341="","",IFERROR(MAX(0,MIN(('📋 سجل الأصول'!H341-IF('📋 سجل الأصول'!I341="",0,'📋 سجل الأصول'!I341)),('📋 سجل الأصول'!H341-IF('📋 سجل الأصول'!I341="",0,'📋 سجل الأصول'!I341))*'📋 سجل الأصول'!J341/365*MAX(0,MIN(EOMONTH(DATE(2026,12,1),0),IF('📋 سجل الأصول'!M341="",DATE(9999,12,31),'📋 سجل الأصول'!M341))-'📋 سجل الأصول'!G341+1))-MIN(('📋 سجل الأصول'!H341-IF('📋 سجل الأصول'!I341="",0,'📋 سجل الأصول'!I341)),('📋 سجل الأصول'!H341-IF('📋 سجل الأصول'!I341="",0,'📋 سجل الأصول'!I341))*'📋 سجل الأصول'!J341/365*MAX(0,MIN(EOMONTH(DATE(2026,12,1),-1),IF('📋 سجل الأصول'!M341="",DATE(9999,12,31),'📋 سجل الأصول'!M341))-'📋 سجل الأصول'!G341+1))),0))</f>
        <v/>
      </c>
    </row>
    <row r="342" spans="1:18" ht="24.75" customHeight="1" x14ac:dyDescent="0.25">
      <c r="A342" s="26" t="str">
        <f>IF('📋 سجل الأصول'!C342="","",'📋 سجل الأصول'!A342)</f>
        <v/>
      </c>
      <c r="B342" s="26" t="str">
        <f>IF('📋 سجل الأصول'!C342="","",'📋 سجل الأصول'!B342)</f>
        <v/>
      </c>
      <c r="C342" s="38" t="str">
        <f>IF('📋 سجل الأصول'!C342="","",'📋 سجل الأصول'!C342)</f>
        <v/>
      </c>
      <c r="D342" s="26" t="str">
        <f>IF('📋 سجل الأصول'!C342="","",'📋 سجل الأصول'!E342)</f>
        <v/>
      </c>
      <c r="E342" s="39" t="str">
        <f>IF('📋 سجل الأصول'!C342="","",'📋 سجل الأصول'!G342)</f>
        <v/>
      </c>
      <c r="F342" s="33" t="str">
        <f>IF('📋 سجل الأصول'!C342="","",'📋 سجل الأصول'!H342)</f>
        <v/>
      </c>
      <c r="G342" s="33" t="str">
        <f>IF('📋 سجل الأصول'!C342="","",IFERROR(MAX(0,MIN(('📋 سجل الأصول'!H342-IF('📋 سجل الأصول'!I342="",0,'📋 سجل الأصول'!I342)),('📋 سجل الأصول'!H342-IF('📋 سجل الأصول'!I342="",0,'📋 سجل الأصول'!I342))*'📋 سجل الأصول'!J342/365*MAX(0,MIN(EOMONTH(DATE(2026,1,1),0),IF('📋 سجل الأصول'!M342="",DATE(9999,12,31),'📋 سجل الأصول'!M342))-'📋 سجل الأصول'!G342+1))-MIN(('📋 سجل الأصول'!H342-IF('📋 سجل الأصول'!I342="",0,'📋 سجل الأصول'!I342)),('📋 سجل الأصول'!H342-IF('📋 سجل الأصول'!I342="",0,'📋 سجل الأصول'!I342))*'📋 سجل الأصول'!J342/365*MAX(0,MIN(EOMONTH(DATE(2026,1,1),-1),IF('📋 سجل الأصول'!M342="",DATE(9999,12,31),'📋 سجل الأصول'!M342))-'📋 سجل الأصول'!G342+1))),0))</f>
        <v/>
      </c>
      <c r="H342" s="33" t="str">
        <f>IF('📋 سجل الأصول'!C342="","",IFERROR(MAX(0,MIN(('📋 سجل الأصول'!H342-IF('📋 سجل الأصول'!I342="",0,'📋 سجل الأصول'!I342)),('📋 سجل الأصول'!H342-IF('📋 سجل الأصول'!I342="",0,'📋 سجل الأصول'!I342))*'📋 سجل الأصول'!J342/365*MAX(0,MIN(EOMONTH(DATE(2026,2,1),0),IF('📋 سجل الأصول'!M342="",DATE(9999,12,31),'📋 سجل الأصول'!M342))-'📋 سجل الأصول'!G342+1))-MIN(('📋 سجل الأصول'!H342-IF('📋 سجل الأصول'!I342="",0,'📋 سجل الأصول'!I342)),('📋 سجل الأصول'!H342-IF('📋 سجل الأصول'!I342="",0,'📋 سجل الأصول'!I342))*'📋 سجل الأصول'!J342/365*MAX(0,MIN(EOMONTH(DATE(2026,2,1),-1),IF('📋 سجل الأصول'!M342="",DATE(9999,12,31),'📋 سجل الأصول'!M342))-'📋 سجل الأصول'!G342+1))),0))</f>
        <v/>
      </c>
      <c r="I342" s="33" t="str">
        <f>IF('📋 سجل الأصول'!C342="","",IFERROR(MAX(0,MIN(('📋 سجل الأصول'!H342-IF('📋 سجل الأصول'!I342="",0,'📋 سجل الأصول'!I342)),('📋 سجل الأصول'!H342-IF('📋 سجل الأصول'!I342="",0,'📋 سجل الأصول'!I342))*'📋 سجل الأصول'!J342/365*MAX(0,MIN(EOMONTH(DATE(2026,3,1),0),IF('📋 سجل الأصول'!M342="",DATE(9999,12,31),'📋 سجل الأصول'!M342))-'📋 سجل الأصول'!G342+1))-MIN(('📋 سجل الأصول'!H342-IF('📋 سجل الأصول'!I342="",0,'📋 سجل الأصول'!I342)),('📋 سجل الأصول'!H342-IF('📋 سجل الأصول'!I342="",0,'📋 سجل الأصول'!I342))*'📋 سجل الأصول'!J342/365*MAX(0,MIN(EOMONTH(DATE(2026,3,1),-1),IF('📋 سجل الأصول'!M342="",DATE(9999,12,31),'📋 سجل الأصول'!M342))-'📋 سجل الأصول'!G342+1))),0))</f>
        <v/>
      </c>
      <c r="J342" s="33" t="str">
        <f>IF('📋 سجل الأصول'!C342="","",IFERROR(MAX(0,MIN(('📋 سجل الأصول'!H342-IF('📋 سجل الأصول'!I342="",0,'📋 سجل الأصول'!I342)),('📋 سجل الأصول'!H342-IF('📋 سجل الأصول'!I342="",0,'📋 سجل الأصول'!I342))*'📋 سجل الأصول'!J342/365*MAX(0,MIN(EOMONTH(DATE(2026,4,1),0),IF('📋 سجل الأصول'!M342="",DATE(9999,12,31),'📋 سجل الأصول'!M342))-'📋 سجل الأصول'!G342+1))-MIN(('📋 سجل الأصول'!H342-IF('📋 سجل الأصول'!I342="",0,'📋 سجل الأصول'!I342)),('📋 سجل الأصول'!H342-IF('📋 سجل الأصول'!I342="",0,'📋 سجل الأصول'!I342))*'📋 سجل الأصول'!J342/365*MAX(0,MIN(EOMONTH(DATE(2026,4,1),-1),IF('📋 سجل الأصول'!M342="",DATE(9999,12,31),'📋 سجل الأصول'!M342))-'📋 سجل الأصول'!G342+1))),0))</f>
        <v/>
      </c>
      <c r="K342" s="33" t="str">
        <f>IF('📋 سجل الأصول'!C342="","",IFERROR(MAX(0,MIN(('📋 سجل الأصول'!H342-IF('📋 سجل الأصول'!I342="",0,'📋 سجل الأصول'!I342)),('📋 سجل الأصول'!H342-IF('📋 سجل الأصول'!I342="",0,'📋 سجل الأصول'!I342))*'📋 سجل الأصول'!J342/365*MAX(0,MIN(EOMONTH(DATE(2026,5,1),0),IF('📋 سجل الأصول'!M342="",DATE(9999,12,31),'📋 سجل الأصول'!M342))-'📋 سجل الأصول'!G342+1))-MIN(('📋 سجل الأصول'!H342-IF('📋 سجل الأصول'!I342="",0,'📋 سجل الأصول'!I342)),('📋 سجل الأصول'!H342-IF('📋 سجل الأصول'!I342="",0,'📋 سجل الأصول'!I342))*'📋 سجل الأصول'!J342/365*MAX(0,MIN(EOMONTH(DATE(2026,5,1),-1),IF('📋 سجل الأصول'!M342="",DATE(9999,12,31),'📋 سجل الأصول'!M342))-'📋 سجل الأصول'!G342+1))),0))</f>
        <v/>
      </c>
      <c r="L342" s="33" t="str">
        <f>IF('📋 سجل الأصول'!C342="","",IFERROR(MAX(0,MIN(('📋 سجل الأصول'!H342-IF('📋 سجل الأصول'!I342="",0,'📋 سجل الأصول'!I342)),('📋 سجل الأصول'!H342-IF('📋 سجل الأصول'!I342="",0,'📋 سجل الأصول'!I342))*'📋 سجل الأصول'!J342/365*MAX(0,MIN(EOMONTH(DATE(2026,6,1),0),IF('📋 سجل الأصول'!M342="",DATE(9999,12,31),'📋 سجل الأصول'!M342))-'📋 سجل الأصول'!G342+1))-MIN(('📋 سجل الأصول'!H342-IF('📋 سجل الأصول'!I342="",0,'📋 سجل الأصول'!I342)),('📋 سجل الأصول'!H342-IF('📋 سجل الأصول'!I342="",0,'📋 سجل الأصول'!I342))*'📋 سجل الأصول'!J342/365*MAX(0,MIN(EOMONTH(DATE(2026,6,1),-1),IF('📋 سجل الأصول'!M342="",DATE(9999,12,31),'📋 سجل الأصول'!M342))-'📋 سجل الأصول'!G342+1))),0))</f>
        <v/>
      </c>
      <c r="M342" s="33" t="str">
        <f>IF('📋 سجل الأصول'!C342="","",IFERROR(MAX(0,MIN(('📋 سجل الأصول'!H342-IF('📋 سجل الأصول'!I342="",0,'📋 سجل الأصول'!I342)),('📋 سجل الأصول'!H342-IF('📋 سجل الأصول'!I342="",0,'📋 سجل الأصول'!I342))*'📋 سجل الأصول'!J342/365*MAX(0,MIN(EOMONTH(DATE(2026,7,1),0),IF('📋 سجل الأصول'!M342="",DATE(9999,12,31),'📋 سجل الأصول'!M342))-'📋 سجل الأصول'!G342+1))-MIN(('📋 سجل الأصول'!H342-IF('📋 سجل الأصول'!I342="",0,'📋 سجل الأصول'!I342)),('📋 سجل الأصول'!H342-IF('📋 سجل الأصول'!I342="",0,'📋 سجل الأصول'!I342))*'📋 سجل الأصول'!J342/365*MAX(0,MIN(EOMONTH(DATE(2026,7,1),-1),IF('📋 سجل الأصول'!M342="",DATE(9999,12,31),'📋 سجل الأصول'!M342))-'📋 سجل الأصول'!G342+1))),0))</f>
        <v/>
      </c>
      <c r="N342" s="33" t="str">
        <f>IF('📋 سجل الأصول'!C342="","",IFERROR(MAX(0,MIN(('📋 سجل الأصول'!H342-IF('📋 سجل الأصول'!I342="",0,'📋 سجل الأصول'!I342)),('📋 سجل الأصول'!H342-IF('📋 سجل الأصول'!I342="",0,'📋 سجل الأصول'!I342))*'📋 سجل الأصول'!J342/365*MAX(0,MIN(EOMONTH(DATE(2026,8,1),0),IF('📋 سجل الأصول'!M342="",DATE(9999,12,31),'📋 سجل الأصول'!M342))-'📋 سجل الأصول'!G342+1))-MIN(('📋 سجل الأصول'!H342-IF('📋 سجل الأصول'!I342="",0,'📋 سجل الأصول'!I342)),('📋 سجل الأصول'!H342-IF('📋 سجل الأصول'!I342="",0,'📋 سجل الأصول'!I342))*'📋 سجل الأصول'!J342/365*MAX(0,MIN(EOMONTH(DATE(2026,8,1),-1),IF('📋 سجل الأصول'!M342="",DATE(9999,12,31),'📋 سجل الأصول'!M342))-'📋 سجل الأصول'!G342+1))),0))</f>
        <v/>
      </c>
      <c r="O342" s="33" t="str">
        <f>IF('📋 سجل الأصول'!C342="","",IFERROR(MAX(0,MIN(('📋 سجل الأصول'!H342-IF('📋 سجل الأصول'!I342="",0,'📋 سجل الأصول'!I342)),('📋 سجل الأصول'!H342-IF('📋 سجل الأصول'!I342="",0,'📋 سجل الأصول'!I342))*'📋 سجل الأصول'!J342/365*MAX(0,MIN(EOMONTH(DATE(2026,9,1),0),IF('📋 سجل الأصول'!M342="",DATE(9999,12,31),'📋 سجل الأصول'!M342))-'📋 سجل الأصول'!G342+1))-MIN(('📋 سجل الأصول'!H342-IF('📋 سجل الأصول'!I342="",0,'📋 سجل الأصول'!I342)),('📋 سجل الأصول'!H342-IF('📋 سجل الأصول'!I342="",0,'📋 سجل الأصول'!I342))*'📋 سجل الأصول'!J342/365*MAX(0,MIN(EOMONTH(DATE(2026,9,1),-1),IF('📋 سجل الأصول'!M342="",DATE(9999,12,31),'📋 سجل الأصول'!M342))-'📋 سجل الأصول'!G342+1))),0))</f>
        <v/>
      </c>
      <c r="P342" s="33" t="str">
        <f>IF('📋 سجل الأصول'!C342="","",IFERROR(MAX(0,MIN(('📋 سجل الأصول'!H342-IF('📋 سجل الأصول'!I342="",0,'📋 سجل الأصول'!I342)),('📋 سجل الأصول'!H342-IF('📋 سجل الأصول'!I342="",0,'📋 سجل الأصول'!I342))*'📋 سجل الأصول'!J342/365*MAX(0,MIN(EOMONTH(DATE(2026,10,1),0),IF('📋 سجل الأصول'!M342="",DATE(9999,12,31),'📋 سجل الأصول'!M342))-'📋 سجل الأصول'!G342+1))-MIN(('📋 سجل الأصول'!H342-IF('📋 سجل الأصول'!I342="",0,'📋 سجل الأصول'!I342)),('📋 سجل الأصول'!H342-IF('📋 سجل الأصول'!I342="",0,'📋 سجل الأصول'!I342))*'📋 سجل الأصول'!J342/365*MAX(0,MIN(EOMONTH(DATE(2026,10,1),-1),IF('📋 سجل الأصول'!M342="",DATE(9999,12,31),'📋 سجل الأصول'!M342))-'📋 سجل الأصول'!G342+1))),0))</f>
        <v/>
      </c>
      <c r="Q342" s="33" t="str">
        <f>IF('📋 سجل الأصول'!C342="","",IFERROR(MAX(0,MIN(('📋 سجل الأصول'!H342-IF('📋 سجل الأصول'!I342="",0,'📋 سجل الأصول'!I342)),('📋 سجل الأصول'!H342-IF('📋 سجل الأصول'!I342="",0,'📋 سجل الأصول'!I342))*'📋 سجل الأصول'!J342/365*MAX(0,MIN(EOMONTH(DATE(2026,11,1),0),IF('📋 سجل الأصول'!M342="",DATE(9999,12,31),'📋 سجل الأصول'!M342))-'📋 سجل الأصول'!G342+1))-MIN(('📋 سجل الأصول'!H342-IF('📋 سجل الأصول'!I342="",0,'📋 سجل الأصول'!I342)),('📋 سجل الأصول'!H342-IF('📋 سجل الأصول'!I342="",0,'📋 سجل الأصول'!I342))*'📋 سجل الأصول'!J342/365*MAX(0,MIN(EOMONTH(DATE(2026,11,1),-1),IF('📋 سجل الأصول'!M342="",DATE(9999,12,31),'📋 سجل الأصول'!M342))-'📋 سجل الأصول'!G342+1))),0))</f>
        <v/>
      </c>
      <c r="R342" s="33" t="str">
        <f>IF('📋 سجل الأصول'!C342="","",IFERROR(MAX(0,MIN(('📋 سجل الأصول'!H342-IF('📋 سجل الأصول'!I342="",0,'📋 سجل الأصول'!I342)),('📋 سجل الأصول'!H342-IF('📋 سجل الأصول'!I342="",0,'📋 سجل الأصول'!I342))*'📋 سجل الأصول'!J342/365*MAX(0,MIN(EOMONTH(DATE(2026,12,1),0),IF('📋 سجل الأصول'!M342="",DATE(9999,12,31),'📋 سجل الأصول'!M342))-'📋 سجل الأصول'!G342+1))-MIN(('📋 سجل الأصول'!H342-IF('📋 سجل الأصول'!I342="",0,'📋 سجل الأصول'!I342)),('📋 سجل الأصول'!H342-IF('📋 سجل الأصول'!I342="",0,'📋 سجل الأصول'!I342))*'📋 سجل الأصول'!J342/365*MAX(0,MIN(EOMONTH(DATE(2026,12,1),-1),IF('📋 سجل الأصول'!M342="",DATE(9999,12,31),'📋 سجل الأصول'!M342))-'📋 سجل الأصول'!G342+1))),0))</f>
        <v/>
      </c>
    </row>
    <row r="343" spans="1:18" ht="24.75" customHeight="1" x14ac:dyDescent="0.25">
      <c r="A343" s="18" t="str">
        <f>IF('📋 سجل الأصول'!C343="","",'📋 سجل الأصول'!A343)</f>
        <v/>
      </c>
      <c r="B343" s="18" t="str">
        <f>IF('📋 سجل الأصول'!C343="","",'📋 سجل الأصول'!B343)</f>
        <v/>
      </c>
      <c r="C343" s="36" t="str">
        <f>IF('📋 سجل الأصول'!C343="","",'📋 سجل الأصول'!C343)</f>
        <v/>
      </c>
      <c r="D343" s="18" t="str">
        <f>IF('📋 سجل الأصول'!C343="","",'📋 سجل الأصول'!E343)</f>
        <v/>
      </c>
      <c r="E343" s="37" t="str">
        <f>IF('📋 سجل الأصول'!C343="","",'📋 سجل الأصول'!G343)</f>
        <v/>
      </c>
      <c r="F343" s="25" t="str">
        <f>IF('📋 سجل الأصول'!C343="","",'📋 سجل الأصول'!H343)</f>
        <v/>
      </c>
      <c r="G343" s="25" t="str">
        <f>IF('📋 سجل الأصول'!C343="","",IFERROR(MAX(0,MIN(('📋 سجل الأصول'!H343-IF('📋 سجل الأصول'!I343="",0,'📋 سجل الأصول'!I343)),('📋 سجل الأصول'!H343-IF('📋 سجل الأصول'!I343="",0,'📋 سجل الأصول'!I343))*'📋 سجل الأصول'!J343/365*MAX(0,MIN(EOMONTH(DATE(2026,1,1),0),IF('📋 سجل الأصول'!M343="",DATE(9999,12,31),'📋 سجل الأصول'!M343))-'📋 سجل الأصول'!G343+1))-MIN(('📋 سجل الأصول'!H343-IF('📋 سجل الأصول'!I343="",0,'📋 سجل الأصول'!I343)),('📋 سجل الأصول'!H343-IF('📋 سجل الأصول'!I343="",0,'📋 سجل الأصول'!I343))*'📋 سجل الأصول'!J343/365*MAX(0,MIN(EOMONTH(DATE(2026,1,1),-1),IF('📋 سجل الأصول'!M343="",DATE(9999,12,31),'📋 سجل الأصول'!M343))-'📋 سجل الأصول'!G343+1))),0))</f>
        <v/>
      </c>
      <c r="H343" s="25" t="str">
        <f>IF('📋 سجل الأصول'!C343="","",IFERROR(MAX(0,MIN(('📋 سجل الأصول'!H343-IF('📋 سجل الأصول'!I343="",0,'📋 سجل الأصول'!I343)),('📋 سجل الأصول'!H343-IF('📋 سجل الأصول'!I343="",0,'📋 سجل الأصول'!I343))*'📋 سجل الأصول'!J343/365*MAX(0,MIN(EOMONTH(DATE(2026,2,1),0),IF('📋 سجل الأصول'!M343="",DATE(9999,12,31),'📋 سجل الأصول'!M343))-'📋 سجل الأصول'!G343+1))-MIN(('📋 سجل الأصول'!H343-IF('📋 سجل الأصول'!I343="",0,'📋 سجل الأصول'!I343)),('📋 سجل الأصول'!H343-IF('📋 سجل الأصول'!I343="",0,'📋 سجل الأصول'!I343))*'📋 سجل الأصول'!J343/365*MAX(0,MIN(EOMONTH(DATE(2026,2,1),-1),IF('📋 سجل الأصول'!M343="",DATE(9999,12,31),'📋 سجل الأصول'!M343))-'📋 سجل الأصول'!G343+1))),0))</f>
        <v/>
      </c>
      <c r="I343" s="25" t="str">
        <f>IF('📋 سجل الأصول'!C343="","",IFERROR(MAX(0,MIN(('📋 سجل الأصول'!H343-IF('📋 سجل الأصول'!I343="",0,'📋 سجل الأصول'!I343)),('📋 سجل الأصول'!H343-IF('📋 سجل الأصول'!I343="",0,'📋 سجل الأصول'!I343))*'📋 سجل الأصول'!J343/365*MAX(0,MIN(EOMONTH(DATE(2026,3,1),0),IF('📋 سجل الأصول'!M343="",DATE(9999,12,31),'📋 سجل الأصول'!M343))-'📋 سجل الأصول'!G343+1))-MIN(('📋 سجل الأصول'!H343-IF('📋 سجل الأصول'!I343="",0,'📋 سجل الأصول'!I343)),('📋 سجل الأصول'!H343-IF('📋 سجل الأصول'!I343="",0,'📋 سجل الأصول'!I343))*'📋 سجل الأصول'!J343/365*MAX(0,MIN(EOMONTH(DATE(2026,3,1),-1),IF('📋 سجل الأصول'!M343="",DATE(9999,12,31),'📋 سجل الأصول'!M343))-'📋 سجل الأصول'!G343+1))),0))</f>
        <v/>
      </c>
      <c r="J343" s="25" t="str">
        <f>IF('📋 سجل الأصول'!C343="","",IFERROR(MAX(0,MIN(('📋 سجل الأصول'!H343-IF('📋 سجل الأصول'!I343="",0,'📋 سجل الأصول'!I343)),('📋 سجل الأصول'!H343-IF('📋 سجل الأصول'!I343="",0,'📋 سجل الأصول'!I343))*'📋 سجل الأصول'!J343/365*MAX(0,MIN(EOMONTH(DATE(2026,4,1),0),IF('📋 سجل الأصول'!M343="",DATE(9999,12,31),'📋 سجل الأصول'!M343))-'📋 سجل الأصول'!G343+1))-MIN(('📋 سجل الأصول'!H343-IF('📋 سجل الأصول'!I343="",0,'📋 سجل الأصول'!I343)),('📋 سجل الأصول'!H343-IF('📋 سجل الأصول'!I343="",0,'📋 سجل الأصول'!I343))*'📋 سجل الأصول'!J343/365*MAX(0,MIN(EOMONTH(DATE(2026,4,1),-1),IF('📋 سجل الأصول'!M343="",DATE(9999,12,31),'📋 سجل الأصول'!M343))-'📋 سجل الأصول'!G343+1))),0))</f>
        <v/>
      </c>
      <c r="K343" s="25" t="str">
        <f>IF('📋 سجل الأصول'!C343="","",IFERROR(MAX(0,MIN(('📋 سجل الأصول'!H343-IF('📋 سجل الأصول'!I343="",0,'📋 سجل الأصول'!I343)),('📋 سجل الأصول'!H343-IF('📋 سجل الأصول'!I343="",0,'📋 سجل الأصول'!I343))*'📋 سجل الأصول'!J343/365*MAX(0,MIN(EOMONTH(DATE(2026,5,1),0),IF('📋 سجل الأصول'!M343="",DATE(9999,12,31),'📋 سجل الأصول'!M343))-'📋 سجل الأصول'!G343+1))-MIN(('📋 سجل الأصول'!H343-IF('📋 سجل الأصول'!I343="",0,'📋 سجل الأصول'!I343)),('📋 سجل الأصول'!H343-IF('📋 سجل الأصول'!I343="",0,'📋 سجل الأصول'!I343))*'📋 سجل الأصول'!J343/365*MAX(0,MIN(EOMONTH(DATE(2026,5,1),-1),IF('📋 سجل الأصول'!M343="",DATE(9999,12,31),'📋 سجل الأصول'!M343))-'📋 سجل الأصول'!G343+1))),0))</f>
        <v/>
      </c>
      <c r="L343" s="25" t="str">
        <f>IF('📋 سجل الأصول'!C343="","",IFERROR(MAX(0,MIN(('📋 سجل الأصول'!H343-IF('📋 سجل الأصول'!I343="",0,'📋 سجل الأصول'!I343)),('📋 سجل الأصول'!H343-IF('📋 سجل الأصول'!I343="",0,'📋 سجل الأصول'!I343))*'📋 سجل الأصول'!J343/365*MAX(0,MIN(EOMONTH(DATE(2026,6,1),0),IF('📋 سجل الأصول'!M343="",DATE(9999,12,31),'📋 سجل الأصول'!M343))-'📋 سجل الأصول'!G343+1))-MIN(('📋 سجل الأصول'!H343-IF('📋 سجل الأصول'!I343="",0,'📋 سجل الأصول'!I343)),('📋 سجل الأصول'!H343-IF('📋 سجل الأصول'!I343="",0,'📋 سجل الأصول'!I343))*'📋 سجل الأصول'!J343/365*MAX(0,MIN(EOMONTH(DATE(2026,6,1),-1),IF('📋 سجل الأصول'!M343="",DATE(9999,12,31),'📋 سجل الأصول'!M343))-'📋 سجل الأصول'!G343+1))),0))</f>
        <v/>
      </c>
      <c r="M343" s="25" t="str">
        <f>IF('📋 سجل الأصول'!C343="","",IFERROR(MAX(0,MIN(('📋 سجل الأصول'!H343-IF('📋 سجل الأصول'!I343="",0,'📋 سجل الأصول'!I343)),('📋 سجل الأصول'!H343-IF('📋 سجل الأصول'!I343="",0,'📋 سجل الأصول'!I343))*'📋 سجل الأصول'!J343/365*MAX(0,MIN(EOMONTH(DATE(2026,7,1),0),IF('📋 سجل الأصول'!M343="",DATE(9999,12,31),'📋 سجل الأصول'!M343))-'📋 سجل الأصول'!G343+1))-MIN(('📋 سجل الأصول'!H343-IF('📋 سجل الأصول'!I343="",0,'📋 سجل الأصول'!I343)),('📋 سجل الأصول'!H343-IF('📋 سجل الأصول'!I343="",0,'📋 سجل الأصول'!I343))*'📋 سجل الأصول'!J343/365*MAX(0,MIN(EOMONTH(DATE(2026,7,1),-1),IF('📋 سجل الأصول'!M343="",DATE(9999,12,31),'📋 سجل الأصول'!M343))-'📋 سجل الأصول'!G343+1))),0))</f>
        <v/>
      </c>
      <c r="N343" s="25" t="str">
        <f>IF('📋 سجل الأصول'!C343="","",IFERROR(MAX(0,MIN(('📋 سجل الأصول'!H343-IF('📋 سجل الأصول'!I343="",0,'📋 سجل الأصول'!I343)),('📋 سجل الأصول'!H343-IF('📋 سجل الأصول'!I343="",0,'📋 سجل الأصول'!I343))*'📋 سجل الأصول'!J343/365*MAX(0,MIN(EOMONTH(DATE(2026,8,1),0),IF('📋 سجل الأصول'!M343="",DATE(9999,12,31),'📋 سجل الأصول'!M343))-'📋 سجل الأصول'!G343+1))-MIN(('📋 سجل الأصول'!H343-IF('📋 سجل الأصول'!I343="",0,'📋 سجل الأصول'!I343)),('📋 سجل الأصول'!H343-IF('📋 سجل الأصول'!I343="",0,'📋 سجل الأصول'!I343))*'📋 سجل الأصول'!J343/365*MAX(0,MIN(EOMONTH(DATE(2026,8,1),-1),IF('📋 سجل الأصول'!M343="",DATE(9999,12,31),'📋 سجل الأصول'!M343))-'📋 سجل الأصول'!G343+1))),0))</f>
        <v/>
      </c>
      <c r="O343" s="25" t="str">
        <f>IF('📋 سجل الأصول'!C343="","",IFERROR(MAX(0,MIN(('📋 سجل الأصول'!H343-IF('📋 سجل الأصول'!I343="",0,'📋 سجل الأصول'!I343)),('📋 سجل الأصول'!H343-IF('📋 سجل الأصول'!I343="",0,'📋 سجل الأصول'!I343))*'📋 سجل الأصول'!J343/365*MAX(0,MIN(EOMONTH(DATE(2026,9,1),0),IF('📋 سجل الأصول'!M343="",DATE(9999,12,31),'📋 سجل الأصول'!M343))-'📋 سجل الأصول'!G343+1))-MIN(('📋 سجل الأصول'!H343-IF('📋 سجل الأصول'!I343="",0,'📋 سجل الأصول'!I343)),('📋 سجل الأصول'!H343-IF('📋 سجل الأصول'!I343="",0,'📋 سجل الأصول'!I343))*'📋 سجل الأصول'!J343/365*MAX(0,MIN(EOMONTH(DATE(2026,9,1),-1),IF('📋 سجل الأصول'!M343="",DATE(9999,12,31),'📋 سجل الأصول'!M343))-'📋 سجل الأصول'!G343+1))),0))</f>
        <v/>
      </c>
      <c r="P343" s="25" t="str">
        <f>IF('📋 سجل الأصول'!C343="","",IFERROR(MAX(0,MIN(('📋 سجل الأصول'!H343-IF('📋 سجل الأصول'!I343="",0,'📋 سجل الأصول'!I343)),('📋 سجل الأصول'!H343-IF('📋 سجل الأصول'!I343="",0,'📋 سجل الأصول'!I343))*'📋 سجل الأصول'!J343/365*MAX(0,MIN(EOMONTH(DATE(2026,10,1),0),IF('📋 سجل الأصول'!M343="",DATE(9999,12,31),'📋 سجل الأصول'!M343))-'📋 سجل الأصول'!G343+1))-MIN(('📋 سجل الأصول'!H343-IF('📋 سجل الأصول'!I343="",0,'📋 سجل الأصول'!I343)),('📋 سجل الأصول'!H343-IF('📋 سجل الأصول'!I343="",0,'📋 سجل الأصول'!I343))*'📋 سجل الأصول'!J343/365*MAX(0,MIN(EOMONTH(DATE(2026,10,1),-1),IF('📋 سجل الأصول'!M343="",DATE(9999,12,31),'📋 سجل الأصول'!M343))-'📋 سجل الأصول'!G343+1))),0))</f>
        <v/>
      </c>
      <c r="Q343" s="25" t="str">
        <f>IF('📋 سجل الأصول'!C343="","",IFERROR(MAX(0,MIN(('📋 سجل الأصول'!H343-IF('📋 سجل الأصول'!I343="",0,'📋 سجل الأصول'!I343)),('📋 سجل الأصول'!H343-IF('📋 سجل الأصول'!I343="",0,'📋 سجل الأصول'!I343))*'📋 سجل الأصول'!J343/365*MAX(0,MIN(EOMONTH(DATE(2026,11,1),0),IF('📋 سجل الأصول'!M343="",DATE(9999,12,31),'📋 سجل الأصول'!M343))-'📋 سجل الأصول'!G343+1))-MIN(('📋 سجل الأصول'!H343-IF('📋 سجل الأصول'!I343="",0,'📋 سجل الأصول'!I343)),('📋 سجل الأصول'!H343-IF('📋 سجل الأصول'!I343="",0,'📋 سجل الأصول'!I343))*'📋 سجل الأصول'!J343/365*MAX(0,MIN(EOMONTH(DATE(2026,11,1),-1),IF('📋 سجل الأصول'!M343="",DATE(9999,12,31),'📋 سجل الأصول'!M343))-'📋 سجل الأصول'!G343+1))),0))</f>
        <v/>
      </c>
      <c r="R343" s="25" t="str">
        <f>IF('📋 سجل الأصول'!C343="","",IFERROR(MAX(0,MIN(('📋 سجل الأصول'!H343-IF('📋 سجل الأصول'!I343="",0,'📋 سجل الأصول'!I343)),('📋 سجل الأصول'!H343-IF('📋 سجل الأصول'!I343="",0,'📋 سجل الأصول'!I343))*'📋 سجل الأصول'!J343/365*MAX(0,MIN(EOMONTH(DATE(2026,12,1),0),IF('📋 سجل الأصول'!M343="",DATE(9999,12,31),'📋 سجل الأصول'!M343))-'📋 سجل الأصول'!G343+1))-MIN(('📋 سجل الأصول'!H343-IF('📋 سجل الأصول'!I343="",0,'📋 سجل الأصول'!I343)),('📋 سجل الأصول'!H343-IF('📋 سجل الأصول'!I343="",0,'📋 سجل الأصول'!I343))*'📋 سجل الأصول'!J343/365*MAX(0,MIN(EOMONTH(DATE(2026,12,1),-1),IF('📋 سجل الأصول'!M343="",DATE(9999,12,31),'📋 سجل الأصول'!M343))-'📋 سجل الأصول'!G343+1))),0))</f>
        <v/>
      </c>
    </row>
    <row r="344" spans="1:18" ht="24.75" customHeight="1" x14ac:dyDescent="0.25">
      <c r="A344" s="26" t="str">
        <f>IF('📋 سجل الأصول'!C344="","",'📋 سجل الأصول'!A344)</f>
        <v/>
      </c>
      <c r="B344" s="26" t="str">
        <f>IF('📋 سجل الأصول'!C344="","",'📋 سجل الأصول'!B344)</f>
        <v/>
      </c>
      <c r="C344" s="38" t="str">
        <f>IF('📋 سجل الأصول'!C344="","",'📋 سجل الأصول'!C344)</f>
        <v/>
      </c>
      <c r="D344" s="26" t="str">
        <f>IF('📋 سجل الأصول'!C344="","",'📋 سجل الأصول'!E344)</f>
        <v/>
      </c>
      <c r="E344" s="39" t="str">
        <f>IF('📋 سجل الأصول'!C344="","",'📋 سجل الأصول'!G344)</f>
        <v/>
      </c>
      <c r="F344" s="33" t="str">
        <f>IF('📋 سجل الأصول'!C344="","",'📋 سجل الأصول'!H344)</f>
        <v/>
      </c>
      <c r="G344" s="33" t="str">
        <f>IF('📋 سجل الأصول'!C344="","",IFERROR(MAX(0,MIN(('📋 سجل الأصول'!H344-IF('📋 سجل الأصول'!I344="",0,'📋 سجل الأصول'!I344)),('📋 سجل الأصول'!H344-IF('📋 سجل الأصول'!I344="",0,'📋 سجل الأصول'!I344))*'📋 سجل الأصول'!J344/365*MAX(0,MIN(EOMONTH(DATE(2026,1,1),0),IF('📋 سجل الأصول'!M344="",DATE(9999,12,31),'📋 سجل الأصول'!M344))-'📋 سجل الأصول'!G344+1))-MIN(('📋 سجل الأصول'!H344-IF('📋 سجل الأصول'!I344="",0,'📋 سجل الأصول'!I344)),('📋 سجل الأصول'!H344-IF('📋 سجل الأصول'!I344="",0,'📋 سجل الأصول'!I344))*'📋 سجل الأصول'!J344/365*MAX(0,MIN(EOMONTH(DATE(2026,1,1),-1),IF('📋 سجل الأصول'!M344="",DATE(9999,12,31),'📋 سجل الأصول'!M344))-'📋 سجل الأصول'!G344+1))),0))</f>
        <v/>
      </c>
      <c r="H344" s="33" t="str">
        <f>IF('📋 سجل الأصول'!C344="","",IFERROR(MAX(0,MIN(('📋 سجل الأصول'!H344-IF('📋 سجل الأصول'!I344="",0,'📋 سجل الأصول'!I344)),('📋 سجل الأصول'!H344-IF('📋 سجل الأصول'!I344="",0,'📋 سجل الأصول'!I344))*'📋 سجل الأصول'!J344/365*MAX(0,MIN(EOMONTH(DATE(2026,2,1),0),IF('📋 سجل الأصول'!M344="",DATE(9999,12,31),'📋 سجل الأصول'!M344))-'📋 سجل الأصول'!G344+1))-MIN(('📋 سجل الأصول'!H344-IF('📋 سجل الأصول'!I344="",0,'📋 سجل الأصول'!I344)),('📋 سجل الأصول'!H344-IF('📋 سجل الأصول'!I344="",0,'📋 سجل الأصول'!I344))*'📋 سجل الأصول'!J344/365*MAX(0,MIN(EOMONTH(DATE(2026,2,1),-1),IF('📋 سجل الأصول'!M344="",DATE(9999,12,31),'📋 سجل الأصول'!M344))-'📋 سجل الأصول'!G344+1))),0))</f>
        <v/>
      </c>
      <c r="I344" s="33" t="str">
        <f>IF('📋 سجل الأصول'!C344="","",IFERROR(MAX(0,MIN(('📋 سجل الأصول'!H344-IF('📋 سجل الأصول'!I344="",0,'📋 سجل الأصول'!I344)),('📋 سجل الأصول'!H344-IF('📋 سجل الأصول'!I344="",0,'📋 سجل الأصول'!I344))*'📋 سجل الأصول'!J344/365*MAX(0,MIN(EOMONTH(DATE(2026,3,1),0),IF('📋 سجل الأصول'!M344="",DATE(9999,12,31),'📋 سجل الأصول'!M344))-'📋 سجل الأصول'!G344+1))-MIN(('📋 سجل الأصول'!H344-IF('📋 سجل الأصول'!I344="",0,'📋 سجل الأصول'!I344)),('📋 سجل الأصول'!H344-IF('📋 سجل الأصول'!I344="",0,'📋 سجل الأصول'!I344))*'📋 سجل الأصول'!J344/365*MAX(0,MIN(EOMONTH(DATE(2026,3,1),-1),IF('📋 سجل الأصول'!M344="",DATE(9999,12,31),'📋 سجل الأصول'!M344))-'📋 سجل الأصول'!G344+1))),0))</f>
        <v/>
      </c>
      <c r="J344" s="33" t="str">
        <f>IF('📋 سجل الأصول'!C344="","",IFERROR(MAX(0,MIN(('📋 سجل الأصول'!H344-IF('📋 سجل الأصول'!I344="",0,'📋 سجل الأصول'!I344)),('📋 سجل الأصول'!H344-IF('📋 سجل الأصول'!I344="",0,'📋 سجل الأصول'!I344))*'📋 سجل الأصول'!J344/365*MAX(0,MIN(EOMONTH(DATE(2026,4,1),0),IF('📋 سجل الأصول'!M344="",DATE(9999,12,31),'📋 سجل الأصول'!M344))-'📋 سجل الأصول'!G344+1))-MIN(('📋 سجل الأصول'!H344-IF('📋 سجل الأصول'!I344="",0,'📋 سجل الأصول'!I344)),('📋 سجل الأصول'!H344-IF('📋 سجل الأصول'!I344="",0,'📋 سجل الأصول'!I344))*'📋 سجل الأصول'!J344/365*MAX(0,MIN(EOMONTH(DATE(2026,4,1),-1),IF('📋 سجل الأصول'!M344="",DATE(9999,12,31),'📋 سجل الأصول'!M344))-'📋 سجل الأصول'!G344+1))),0))</f>
        <v/>
      </c>
      <c r="K344" s="33" t="str">
        <f>IF('📋 سجل الأصول'!C344="","",IFERROR(MAX(0,MIN(('📋 سجل الأصول'!H344-IF('📋 سجل الأصول'!I344="",0,'📋 سجل الأصول'!I344)),('📋 سجل الأصول'!H344-IF('📋 سجل الأصول'!I344="",0,'📋 سجل الأصول'!I344))*'📋 سجل الأصول'!J344/365*MAX(0,MIN(EOMONTH(DATE(2026,5,1),0),IF('📋 سجل الأصول'!M344="",DATE(9999,12,31),'📋 سجل الأصول'!M344))-'📋 سجل الأصول'!G344+1))-MIN(('📋 سجل الأصول'!H344-IF('📋 سجل الأصول'!I344="",0,'📋 سجل الأصول'!I344)),('📋 سجل الأصول'!H344-IF('📋 سجل الأصول'!I344="",0,'📋 سجل الأصول'!I344))*'📋 سجل الأصول'!J344/365*MAX(0,MIN(EOMONTH(DATE(2026,5,1),-1),IF('📋 سجل الأصول'!M344="",DATE(9999,12,31),'📋 سجل الأصول'!M344))-'📋 سجل الأصول'!G344+1))),0))</f>
        <v/>
      </c>
      <c r="L344" s="33" t="str">
        <f>IF('📋 سجل الأصول'!C344="","",IFERROR(MAX(0,MIN(('📋 سجل الأصول'!H344-IF('📋 سجل الأصول'!I344="",0,'📋 سجل الأصول'!I344)),('📋 سجل الأصول'!H344-IF('📋 سجل الأصول'!I344="",0,'📋 سجل الأصول'!I344))*'📋 سجل الأصول'!J344/365*MAX(0,MIN(EOMONTH(DATE(2026,6,1),0),IF('📋 سجل الأصول'!M344="",DATE(9999,12,31),'📋 سجل الأصول'!M344))-'📋 سجل الأصول'!G344+1))-MIN(('📋 سجل الأصول'!H344-IF('📋 سجل الأصول'!I344="",0,'📋 سجل الأصول'!I344)),('📋 سجل الأصول'!H344-IF('📋 سجل الأصول'!I344="",0,'📋 سجل الأصول'!I344))*'📋 سجل الأصول'!J344/365*MAX(0,MIN(EOMONTH(DATE(2026,6,1),-1),IF('📋 سجل الأصول'!M344="",DATE(9999,12,31),'📋 سجل الأصول'!M344))-'📋 سجل الأصول'!G344+1))),0))</f>
        <v/>
      </c>
      <c r="M344" s="33" t="str">
        <f>IF('📋 سجل الأصول'!C344="","",IFERROR(MAX(0,MIN(('📋 سجل الأصول'!H344-IF('📋 سجل الأصول'!I344="",0,'📋 سجل الأصول'!I344)),('📋 سجل الأصول'!H344-IF('📋 سجل الأصول'!I344="",0,'📋 سجل الأصول'!I344))*'📋 سجل الأصول'!J344/365*MAX(0,MIN(EOMONTH(DATE(2026,7,1),0),IF('📋 سجل الأصول'!M344="",DATE(9999,12,31),'📋 سجل الأصول'!M344))-'📋 سجل الأصول'!G344+1))-MIN(('📋 سجل الأصول'!H344-IF('📋 سجل الأصول'!I344="",0,'📋 سجل الأصول'!I344)),('📋 سجل الأصول'!H344-IF('📋 سجل الأصول'!I344="",0,'📋 سجل الأصول'!I344))*'📋 سجل الأصول'!J344/365*MAX(0,MIN(EOMONTH(DATE(2026,7,1),-1),IF('📋 سجل الأصول'!M344="",DATE(9999,12,31),'📋 سجل الأصول'!M344))-'📋 سجل الأصول'!G344+1))),0))</f>
        <v/>
      </c>
      <c r="N344" s="33" t="str">
        <f>IF('📋 سجل الأصول'!C344="","",IFERROR(MAX(0,MIN(('📋 سجل الأصول'!H344-IF('📋 سجل الأصول'!I344="",0,'📋 سجل الأصول'!I344)),('📋 سجل الأصول'!H344-IF('📋 سجل الأصول'!I344="",0,'📋 سجل الأصول'!I344))*'📋 سجل الأصول'!J344/365*MAX(0,MIN(EOMONTH(DATE(2026,8,1),0),IF('📋 سجل الأصول'!M344="",DATE(9999,12,31),'📋 سجل الأصول'!M344))-'📋 سجل الأصول'!G344+1))-MIN(('📋 سجل الأصول'!H344-IF('📋 سجل الأصول'!I344="",0,'📋 سجل الأصول'!I344)),('📋 سجل الأصول'!H344-IF('📋 سجل الأصول'!I344="",0,'📋 سجل الأصول'!I344))*'📋 سجل الأصول'!J344/365*MAX(0,MIN(EOMONTH(DATE(2026,8,1),-1),IF('📋 سجل الأصول'!M344="",DATE(9999,12,31),'📋 سجل الأصول'!M344))-'📋 سجل الأصول'!G344+1))),0))</f>
        <v/>
      </c>
      <c r="O344" s="33" t="str">
        <f>IF('📋 سجل الأصول'!C344="","",IFERROR(MAX(0,MIN(('📋 سجل الأصول'!H344-IF('📋 سجل الأصول'!I344="",0,'📋 سجل الأصول'!I344)),('📋 سجل الأصول'!H344-IF('📋 سجل الأصول'!I344="",0,'📋 سجل الأصول'!I344))*'📋 سجل الأصول'!J344/365*MAX(0,MIN(EOMONTH(DATE(2026,9,1),0),IF('📋 سجل الأصول'!M344="",DATE(9999,12,31),'📋 سجل الأصول'!M344))-'📋 سجل الأصول'!G344+1))-MIN(('📋 سجل الأصول'!H344-IF('📋 سجل الأصول'!I344="",0,'📋 سجل الأصول'!I344)),('📋 سجل الأصول'!H344-IF('📋 سجل الأصول'!I344="",0,'📋 سجل الأصول'!I344))*'📋 سجل الأصول'!J344/365*MAX(0,MIN(EOMONTH(DATE(2026,9,1),-1),IF('📋 سجل الأصول'!M344="",DATE(9999,12,31),'📋 سجل الأصول'!M344))-'📋 سجل الأصول'!G344+1))),0))</f>
        <v/>
      </c>
      <c r="P344" s="33" t="str">
        <f>IF('📋 سجل الأصول'!C344="","",IFERROR(MAX(0,MIN(('📋 سجل الأصول'!H344-IF('📋 سجل الأصول'!I344="",0,'📋 سجل الأصول'!I344)),('📋 سجل الأصول'!H344-IF('📋 سجل الأصول'!I344="",0,'📋 سجل الأصول'!I344))*'📋 سجل الأصول'!J344/365*MAX(0,MIN(EOMONTH(DATE(2026,10,1),0),IF('📋 سجل الأصول'!M344="",DATE(9999,12,31),'📋 سجل الأصول'!M344))-'📋 سجل الأصول'!G344+1))-MIN(('📋 سجل الأصول'!H344-IF('📋 سجل الأصول'!I344="",0,'📋 سجل الأصول'!I344)),('📋 سجل الأصول'!H344-IF('📋 سجل الأصول'!I344="",0,'📋 سجل الأصول'!I344))*'📋 سجل الأصول'!J344/365*MAX(0,MIN(EOMONTH(DATE(2026,10,1),-1),IF('📋 سجل الأصول'!M344="",DATE(9999,12,31),'📋 سجل الأصول'!M344))-'📋 سجل الأصول'!G344+1))),0))</f>
        <v/>
      </c>
      <c r="Q344" s="33" t="str">
        <f>IF('📋 سجل الأصول'!C344="","",IFERROR(MAX(0,MIN(('📋 سجل الأصول'!H344-IF('📋 سجل الأصول'!I344="",0,'📋 سجل الأصول'!I344)),('📋 سجل الأصول'!H344-IF('📋 سجل الأصول'!I344="",0,'📋 سجل الأصول'!I344))*'📋 سجل الأصول'!J344/365*MAX(0,MIN(EOMONTH(DATE(2026,11,1),0),IF('📋 سجل الأصول'!M344="",DATE(9999,12,31),'📋 سجل الأصول'!M344))-'📋 سجل الأصول'!G344+1))-MIN(('📋 سجل الأصول'!H344-IF('📋 سجل الأصول'!I344="",0,'📋 سجل الأصول'!I344)),('📋 سجل الأصول'!H344-IF('📋 سجل الأصول'!I344="",0,'📋 سجل الأصول'!I344))*'📋 سجل الأصول'!J344/365*MAX(0,MIN(EOMONTH(DATE(2026,11,1),-1),IF('📋 سجل الأصول'!M344="",DATE(9999,12,31),'📋 سجل الأصول'!M344))-'📋 سجل الأصول'!G344+1))),0))</f>
        <v/>
      </c>
      <c r="R344" s="33" t="str">
        <f>IF('📋 سجل الأصول'!C344="","",IFERROR(MAX(0,MIN(('📋 سجل الأصول'!H344-IF('📋 سجل الأصول'!I344="",0,'📋 سجل الأصول'!I344)),('📋 سجل الأصول'!H344-IF('📋 سجل الأصول'!I344="",0,'📋 سجل الأصول'!I344))*'📋 سجل الأصول'!J344/365*MAX(0,MIN(EOMONTH(DATE(2026,12,1),0),IF('📋 سجل الأصول'!M344="",DATE(9999,12,31),'📋 سجل الأصول'!M344))-'📋 سجل الأصول'!G344+1))-MIN(('📋 سجل الأصول'!H344-IF('📋 سجل الأصول'!I344="",0,'📋 سجل الأصول'!I344)),('📋 سجل الأصول'!H344-IF('📋 سجل الأصول'!I344="",0,'📋 سجل الأصول'!I344))*'📋 سجل الأصول'!J344/365*MAX(0,MIN(EOMONTH(DATE(2026,12,1),-1),IF('📋 سجل الأصول'!M344="",DATE(9999,12,31),'📋 سجل الأصول'!M344))-'📋 سجل الأصول'!G344+1))),0))</f>
        <v/>
      </c>
    </row>
    <row r="345" spans="1:18" ht="24.75" customHeight="1" x14ac:dyDescent="0.25">
      <c r="A345" s="18" t="str">
        <f>IF('📋 سجل الأصول'!C345="","",'📋 سجل الأصول'!A345)</f>
        <v/>
      </c>
      <c r="B345" s="18" t="str">
        <f>IF('📋 سجل الأصول'!C345="","",'📋 سجل الأصول'!B345)</f>
        <v/>
      </c>
      <c r="C345" s="36" t="str">
        <f>IF('📋 سجل الأصول'!C345="","",'📋 سجل الأصول'!C345)</f>
        <v/>
      </c>
      <c r="D345" s="18" t="str">
        <f>IF('📋 سجل الأصول'!C345="","",'📋 سجل الأصول'!E345)</f>
        <v/>
      </c>
      <c r="E345" s="37" t="str">
        <f>IF('📋 سجل الأصول'!C345="","",'📋 سجل الأصول'!G345)</f>
        <v/>
      </c>
      <c r="F345" s="25" t="str">
        <f>IF('📋 سجل الأصول'!C345="","",'📋 سجل الأصول'!H345)</f>
        <v/>
      </c>
      <c r="G345" s="25" t="str">
        <f>IF('📋 سجل الأصول'!C345="","",IFERROR(MAX(0,MIN(('📋 سجل الأصول'!H345-IF('📋 سجل الأصول'!I345="",0,'📋 سجل الأصول'!I345)),('📋 سجل الأصول'!H345-IF('📋 سجل الأصول'!I345="",0,'📋 سجل الأصول'!I345))*'📋 سجل الأصول'!J345/365*MAX(0,MIN(EOMONTH(DATE(2026,1,1),0),IF('📋 سجل الأصول'!M345="",DATE(9999,12,31),'📋 سجل الأصول'!M345))-'📋 سجل الأصول'!G345+1))-MIN(('📋 سجل الأصول'!H345-IF('📋 سجل الأصول'!I345="",0,'📋 سجل الأصول'!I345)),('📋 سجل الأصول'!H345-IF('📋 سجل الأصول'!I345="",0,'📋 سجل الأصول'!I345))*'📋 سجل الأصول'!J345/365*MAX(0,MIN(EOMONTH(DATE(2026,1,1),-1),IF('📋 سجل الأصول'!M345="",DATE(9999,12,31),'📋 سجل الأصول'!M345))-'📋 سجل الأصول'!G345+1))),0))</f>
        <v/>
      </c>
      <c r="H345" s="25" t="str">
        <f>IF('📋 سجل الأصول'!C345="","",IFERROR(MAX(0,MIN(('📋 سجل الأصول'!H345-IF('📋 سجل الأصول'!I345="",0,'📋 سجل الأصول'!I345)),('📋 سجل الأصول'!H345-IF('📋 سجل الأصول'!I345="",0,'📋 سجل الأصول'!I345))*'📋 سجل الأصول'!J345/365*MAX(0,MIN(EOMONTH(DATE(2026,2,1),0),IF('📋 سجل الأصول'!M345="",DATE(9999,12,31),'📋 سجل الأصول'!M345))-'📋 سجل الأصول'!G345+1))-MIN(('📋 سجل الأصول'!H345-IF('📋 سجل الأصول'!I345="",0,'📋 سجل الأصول'!I345)),('📋 سجل الأصول'!H345-IF('📋 سجل الأصول'!I345="",0,'📋 سجل الأصول'!I345))*'📋 سجل الأصول'!J345/365*MAX(0,MIN(EOMONTH(DATE(2026,2,1),-1),IF('📋 سجل الأصول'!M345="",DATE(9999,12,31),'📋 سجل الأصول'!M345))-'📋 سجل الأصول'!G345+1))),0))</f>
        <v/>
      </c>
      <c r="I345" s="25" t="str">
        <f>IF('📋 سجل الأصول'!C345="","",IFERROR(MAX(0,MIN(('📋 سجل الأصول'!H345-IF('📋 سجل الأصول'!I345="",0,'📋 سجل الأصول'!I345)),('📋 سجل الأصول'!H345-IF('📋 سجل الأصول'!I345="",0,'📋 سجل الأصول'!I345))*'📋 سجل الأصول'!J345/365*MAX(0,MIN(EOMONTH(DATE(2026,3,1),0),IF('📋 سجل الأصول'!M345="",DATE(9999,12,31),'📋 سجل الأصول'!M345))-'📋 سجل الأصول'!G345+1))-MIN(('📋 سجل الأصول'!H345-IF('📋 سجل الأصول'!I345="",0,'📋 سجل الأصول'!I345)),('📋 سجل الأصول'!H345-IF('📋 سجل الأصول'!I345="",0,'📋 سجل الأصول'!I345))*'📋 سجل الأصول'!J345/365*MAX(0,MIN(EOMONTH(DATE(2026,3,1),-1),IF('📋 سجل الأصول'!M345="",DATE(9999,12,31),'📋 سجل الأصول'!M345))-'📋 سجل الأصول'!G345+1))),0))</f>
        <v/>
      </c>
      <c r="J345" s="25" t="str">
        <f>IF('📋 سجل الأصول'!C345="","",IFERROR(MAX(0,MIN(('📋 سجل الأصول'!H345-IF('📋 سجل الأصول'!I345="",0,'📋 سجل الأصول'!I345)),('📋 سجل الأصول'!H345-IF('📋 سجل الأصول'!I345="",0,'📋 سجل الأصول'!I345))*'📋 سجل الأصول'!J345/365*MAX(0,MIN(EOMONTH(DATE(2026,4,1),0),IF('📋 سجل الأصول'!M345="",DATE(9999,12,31),'📋 سجل الأصول'!M345))-'📋 سجل الأصول'!G345+1))-MIN(('📋 سجل الأصول'!H345-IF('📋 سجل الأصول'!I345="",0,'📋 سجل الأصول'!I345)),('📋 سجل الأصول'!H345-IF('📋 سجل الأصول'!I345="",0,'📋 سجل الأصول'!I345))*'📋 سجل الأصول'!J345/365*MAX(0,MIN(EOMONTH(DATE(2026,4,1),-1),IF('📋 سجل الأصول'!M345="",DATE(9999,12,31),'📋 سجل الأصول'!M345))-'📋 سجل الأصول'!G345+1))),0))</f>
        <v/>
      </c>
      <c r="K345" s="25" t="str">
        <f>IF('📋 سجل الأصول'!C345="","",IFERROR(MAX(0,MIN(('📋 سجل الأصول'!H345-IF('📋 سجل الأصول'!I345="",0,'📋 سجل الأصول'!I345)),('📋 سجل الأصول'!H345-IF('📋 سجل الأصول'!I345="",0,'📋 سجل الأصول'!I345))*'📋 سجل الأصول'!J345/365*MAX(0,MIN(EOMONTH(DATE(2026,5,1),0),IF('📋 سجل الأصول'!M345="",DATE(9999,12,31),'📋 سجل الأصول'!M345))-'📋 سجل الأصول'!G345+1))-MIN(('📋 سجل الأصول'!H345-IF('📋 سجل الأصول'!I345="",0,'📋 سجل الأصول'!I345)),('📋 سجل الأصول'!H345-IF('📋 سجل الأصول'!I345="",0,'📋 سجل الأصول'!I345))*'📋 سجل الأصول'!J345/365*MAX(0,MIN(EOMONTH(DATE(2026,5,1),-1),IF('📋 سجل الأصول'!M345="",DATE(9999,12,31),'📋 سجل الأصول'!M345))-'📋 سجل الأصول'!G345+1))),0))</f>
        <v/>
      </c>
      <c r="L345" s="25" t="str">
        <f>IF('📋 سجل الأصول'!C345="","",IFERROR(MAX(0,MIN(('📋 سجل الأصول'!H345-IF('📋 سجل الأصول'!I345="",0,'📋 سجل الأصول'!I345)),('📋 سجل الأصول'!H345-IF('📋 سجل الأصول'!I345="",0,'📋 سجل الأصول'!I345))*'📋 سجل الأصول'!J345/365*MAX(0,MIN(EOMONTH(DATE(2026,6,1),0),IF('📋 سجل الأصول'!M345="",DATE(9999,12,31),'📋 سجل الأصول'!M345))-'📋 سجل الأصول'!G345+1))-MIN(('📋 سجل الأصول'!H345-IF('📋 سجل الأصول'!I345="",0,'📋 سجل الأصول'!I345)),('📋 سجل الأصول'!H345-IF('📋 سجل الأصول'!I345="",0,'📋 سجل الأصول'!I345))*'📋 سجل الأصول'!J345/365*MAX(0,MIN(EOMONTH(DATE(2026,6,1),-1),IF('📋 سجل الأصول'!M345="",DATE(9999,12,31),'📋 سجل الأصول'!M345))-'📋 سجل الأصول'!G345+1))),0))</f>
        <v/>
      </c>
      <c r="M345" s="25" t="str">
        <f>IF('📋 سجل الأصول'!C345="","",IFERROR(MAX(0,MIN(('📋 سجل الأصول'!H345-IF('📋 سجل الأصول'!I345="",0,'📋 سجل الأصول'!I345)),('📋 سجل الأصول'!H345-IF('📋 سجل الأصول'!I345="",0,'📋 سجل الأصول'!I345))*'📋 سجل الأصول'!J345/365*MAX(0,MIN(EOMONTH(DATE(2026,7,1),0),IF('📋 سجل الأصول'!M345="",DATE(9999,12,31),'📋 سجل الأصول'!M345))-'📋 سجل الأصول'!G345+1))-MIN(('📋 سجل الأصول'!H345-IF('📋 سجل الأصول'!I345="",0,'📋 سجل الأصول'!I345)),('📋 سجل الأصول'!H345-IF('📋 سجل الأصول'!I345="",0,'📋 سجل الأصول'!I345))*'📋 سجل الأصول'!J345/365*MAX(0,MIN(EOMONTH(DATE(2026,7,1),-1),IF('📋 سجل الأصول'!M345="",DATE(9999,12,31),'📋 سجل الأصول'!M345))-'📋 سجل الأصول'!G345+1))),0))</f>
        <v/>
      </c>
      <c r="N345" s="25" t="str">
        <f>IF('📋 سجل الأصول'!C345="","",IFERROR(MAX(0,MIN(('📋 سجل الأصول'!H345-IF('📋 سجل الأصول'!I345="",0,'📋 سجل الأصول'!I345)),('📋 سجل الأصول'!H345-IF('📋 سجل الأصول'!I345="",0,'📋 سجل الأصول'!I345))*'📋 سجل الأصول'!J345/365*MAX(0,MIN(EOMONTH(DATE(2026,8,1),0),IF('📋 سجل الأصول'!M345="",DATE(9999,12,31),'📋 سجل الأصول'!M345))-'📋 سجل الأصول'!G345+1))-MIN(('📋 سجل الأصول'!H345-IF('📋 سجل الأصول'!I345="",0,'📋 سجل الأصول'!I345)),('📋 سجل الأصول'!H345-IF('📋 سجل الأصول'!I345="",0,'📋 سجل الأصول'!I345))*'📋 سجل الأصول'!J345/365*MAX(0,MIN(EOMONTH(DATE(2026,8,1),-1),IF('📋 سجل الأصول'!M345="",DATE(9999,12,31),'📋 سجل الأصول'!M345))-'📋 سجل الأصول'!G345+1))),0))</f>
        <v/>
      </c>
      <c r="O345" s="25" t="str">
        <f>IF('📋 سجل الأصول'!C345="","",IFERROR(MAX(0,MIN(('📋 سجل الأصول'!H345-IF('📋 سجل الأصول'!I345="",0,'📋 سجل الأصول'!I345)),('📋 سجل الأصول'!H345-IF('📋 سجل الأصول'!I345="",0,'📋 سجل الأصول'!I345))*'📋 سجل الأصول'!J345/365*MAX(0,MIN(EOMONTH(DATE(2026,9,1),0),IF('📋 سجل الأصول'!M345="",DATE(9999,12,31),'📋 سجل الأصول'!M345))-'📋 سجل الأصول'!G345+1))-MIN(('📋 سجل الأصول'!H345-IF('📋 سجل الأصول'!I345="",0,'📋 سجل الأصول'!I345)),('📋 سجل الأصول'!H345-IF('📋 سجل الأصول'!I345="",0,'📋 سجل الأصول'!I345))*'📋 سجل الأصول'!J345/365*MAX(0,MIN(EOMONTH(DATE(2026,9,1),-1),IF('📋 سجل الأصول'!M345="",DATE(9999,12,31),'📋 سجل الأصول'!M345))-'📋 سجل الأصول'!G345+1))),0))</f>
        <v/>
      </c>
      <c r="P345" s="25" t="str">
        <f>IF('📋 سجل الأصول'!C345="","",IFERROR(MAX(0,MIN(('📋 سجل الأصول'!H345-IF('📋 سجل الأصول'!I345="",0,'📋 سجل الأصول'!I345)),('📋 سجل الأصول'!H345-IF('📋 سجل الأصول'!I345="",0,'📋 سجل الأصول'!I345))*'📋 سجل الأصول'!J345/365*MAX(0,MIN(EOMONTH(DATE(2026,10,1),0),IF('📋 سجل الأصول'!M345="",DATE(9999,12,31),'📋 سجل الأصول'!M345))-'📋 سجل الأصول'!G345+1))-MIN(('📋 سجل الأصول'!H345-IF('📋 سجل الأصول'!I345="",0,'📋 سجل الأصول'!I345)),('📋 سجل الأصول'!H345-IF('📋 سجل الأصول'!I345="",0,'📋 سجل الأصول'!I345))*'📋 سجل الأصول'!J345/365*MAX(0,MIN(EOMONTH(DATE(2026,10,1),-1),IF('📋 سجل الأصول'!M345="",DATE(9999,12,31),'📋 سجل الأصول'!M345))-'📋 سجل الأصول'!G345+1))),0))</f>
        <v/>
      </c>
      <c r="Q345" s="25" t="str">
        <f>IF('📋 سجل الأصول'!C345="","",IFERROR(MAX(0,MIN(('📋 سجل الأصول'!H345-IF('📋 سجل الأصول'!I345="",0,'📋 سجل الأصول'!I345)),('📋 سجل الأصول'!H345-IF('📋 سجل الأصول'!I345="",0,'📋 سجل الأصول'!I345))*'📋 سجل الأصول'!J345/365*MAX(0,MIN(EOMONTH(DATE(2026,11,1),0),IF('📋 سجل الأصول'!M345="",DATE(9999,12,31),'📋 سجل الأصول'!M345))-'📋 سجل الأصول'!G345+1))-MIN(('📋 سجل الأصول'!H345-IF('📋 سجل الأصول'!I345="",0,'📋 سجل الأصول'!I345)),('📋 سجل الأصول'!H345-IF('📋 سجل الأصول'!I345="",0,'📋 سجل الأصول'!I345))*'📋 سجل الأصول'!J345/365*MAX(0,MIN(EOMONTH(DATE(2026,11,1),-1),IF('📋 سجل الأصول'!M345="",DATE(9999,12,31),'📋 سجل الأصول'!M345))-'📋 سجل الأصول'!G345+1))),0))</f>
        <v/>
      </c>
      <c r="R345" s="25" t="str">
        <f>IF('📋 سجل الأصول'!C345="","",IFERROR(MAX(0,MIN(('📋 سجل الأصول'!H345-IF('📋 سجل الأصول'!I345="",0,'📋 سجل الأصول'!I345)),('📋 سجل الأصول'!H345-IF('📋 سجل الأصول'!I345="",0,'📋 سجل الأصول'!I345))*'📋 سجل الأصول'!J345/365*MAX(0,MIN(EOMONTH(DATE(2026,12,1),0),IF('📋 سجل الأصول'!M345="",DATE(9999,12,31),'📋 سجل الأصول'!M345))-'📋 سجل الأصول'!G345+1))-MIN(('📋 سجل الأصول'!H345-IF('📋 سجل الأصول'!I345="",0,'📋 سجل الأصول'!I345)),('📋 سجل الأصول'!H345-IF('📋 سجل الأصول'!I345="",0,'📋 سجل الأصول'!I345))*'📋 سجل الأصول'!J345/365*MAX(0,MIN(EOMONTH(DATE(2026,12,1),-1),IF('📋 سجل الأصول'!M345="",DATE(9999,12,31),'📋 سجل الأصول'!M345))-'📋 سجل الأصول'!G345+1))),0))</f>
        <v/>
      </c>
    </row>
    <row r="346" spans="1:18" ht="24.75" customHeight="1" x14ac:dyDescent="0.25">
      <c r="A346" s="26" t="str">
        <f>IF('📋 سجل الأصول'!C346="","",'📋 سجل الأصول'!A346)</f>
        <v/>
      </c>
      <c r="B346" s="26" t="str">
        <f>IF('📋 سجل الأصول'!C346="","",'📋 سجل الأصول'!B346)</f>
        <v/>
      </c>
      <c r="C346" s="38" t="str">
        <f>IF('📋 سجل الأصول'!C346="","",'📋 سجل الأصول'!C346)</f>
        <v/>
      </c>
      <c r="D346" s="26" t="str">
        <f>IF('📋 سجل الأصول'!C346="","",'📋 سجل الأصول'!E346)</f>
        <v/>
      </c>
      <c r="E346" s="39" t="str">
        <f>IF('📋 سجل الأصول'!C346="","",'📋 سجل الأصول'!G346)</f>
        <v/>
      </c>
      <c r="F346" s="33" t="str">
        <f>IF('📋 سجل الأصول'!C346="","",'📋 سجل الأصول'!H346)</f>
        <v/>
      </c>
      <c r="G346" s="33" t="str">
        <f>IF('📋 سجل الأصول'!C346="","",IFERROR(MAX(0,MIN(('📋 سجل الأصول'!H346-IF('📋 سجل الأصول'!I346="",0,'📋 سجل الأصول'!I346)),('📋 سجل الأصول'!H346-IF('📋 سجل الأصول'!I346="",0,'📋 سجل الأصول'!I346))*'📋 سجل الأصول'!J346/365*MAX(0,MIN(EOMONTH(DATE(2026,1,1),0),IF('📋 سجل الأصول'!M346="",DATE(9999,12,31),'📋 سجل الأصول'!M346))-'📋 سجل الأصول'!G346+1))-MIN(('📋 سجل الأصول'!H346-IF('📋 سجل الأصول'!I346="",0,'📋 سجل الأصول'!I346)),('📋 سجل الأصول'!H346-IF('📋 سجل الأصول'!I346="",0,'📋 سجل الأصول'!I346))*'📋 سجل الأصول'!J346/365*MAX(0,MIN(EOMONTH(DATE(2026,1,1),-1),IF('📋 سجل الأصول'!M346="",DATE(9999,12,31),'📋 سجل الأصول'!M346))-'📋 سجل الأصول'!G346+1))),0))</f>
        <v/>
      </c>
      <c r="H346" s="33" t="str">
        <f>IF('📋 سجل الأصول'!C346="","",IFERROR(MAX(0,MIN(('📋 سجل الأصول'!H346-IF('📋 سجل الأصول'!I346="",0,'📋 سجل الأصول'!I346)),('📋 سجل الأصول'!H346-IF('📋 سجل الأصول'!I346="",0,'📋 سجل الأصول'!I346))*'📋 سجل الأصول'!J346/365*MAX(0,MIN(EOMONTH(DATE(2026,2,1),0),IF('📋 سجل الأصول'!M346="",DATE(9999,12,31),'📋 سجل الأصول'!M346))-'📋 سجل الأصول'!G346+1))-MIN(('📋 سجل الأصول'!H346-IF('📋 سجل الأصول'!I346="",0,'📋 سجل الأصول'!I346)),('📋 سجل الأصول'!H346-IF('📋 سجل الأصول'!I346="",0,'📋 سجل الأصول'!I346))*'📋 سجل الأصول'!J346/365*MAX(0,MIN(EOMONTH(DATE(2026,2,1),-1),IF('📋 سجل الأصول'!M346="",DATE(9999,12,31),'📋 سجل الأصول'!M346))-'📋 سجل الأصول'!G346+1))),0))</f>
        <v/>
      </c>
      <c r="I346" s="33" t="str">
        <f>IF('📋 سجل الأصول'!C346="","",IFERROR(MAX(0,MIN(('📋 سجل الأصول'!H346-IF('📋 سجل الأصول'!I346="",0,'📋 سجل الأصول'!I346)),('📋 سجل الأصول'!H346-IF('📋 سجل الأصول'!I346="",0,'📋 سجل الأصول'!I346))*'📋 سجل الأصول'!J346/365*MAX(0,MIN(EOMONTH(DATE(2026,3,1),0),IF('📋 سجل الأصول'!M346="",DATE(9999,12,31),'📋 سجل الأصول'!M346))-'📋 سجل الأصول'!G346+1))-MIN(('📋 سجل الأصول'!H346-IF('📋 سجل الأصول'!I346="",0,'📋 سجل الأصول'!I346)),('📋 سجل الأصول'!H346-IF('📋 سجل الأصول'!I346="",0,'📋 سجل الأصول'!I346))*'📋 سجل الأصول'!J346/365*MAX(0,MIN(EOMONTH(DATE(2026,3,1),-1),IF('📋 سجل الأصول'!M346="",DATE(9999,12,31),'📋 سجل الأصول'!M346))-'📋 سجل الأصول'!G346+1))),0))</f>
        <v/>
      </c>
      <c r="J346" s="33" t="str">
        <f>IF('📋 سجل الأصول'!C346="","",IFERROR(MAX(0,MIN(('📋 سجل الأصول'!H346-IF('📋 سجل الأصول'!I346="",0,'📋 سجل الأصول'!I346)),('📋 سجل الأصول'!H346-IF('📋 سجل الأصول'!I346="",0,'📋 سجل الأصول'!I346))*'📋 سجل الأصول'!J346/365*MAX(0,MIN(EOMONTH(DATE(2026,4,1),0),IF('📋 سجل الأصول'!M346="",DATE(9999,12,31),'📋 سجل الأصول'!M346))-'📋 سجل الأصول'!G346+1))-MIN(('📋 سجل الأصول'!H346-IF('📋 سجل الأصول'!I346="",0,'📋 سجل الأصول'!I346)),('📋 سجل الأصول'!H346-IF('📋 سجل الأصول'!I346="",0,'📋 سجل الأصول'!I346))*'📋 سجل الأصول'!J346/365*MAX(0,MIN(EOMONTH(DATE(2026,4,1),-1),IF('📋 سجل الأصول'!M346="",DATE(9999,12,31),'📋 سجل الأصول'!M346))-'📋 سجل الأصول'!G346+1))),0))</f>
        <v/>
      </c>
      <c r="K346" s="33" t="str">
        <f>IF('📋 سجل الأصول'!C346="","",IFERROR(MAX(0,MIN(('📋 سجل الأصول'!H346-IF('📋 سجل الأصول'!I346="",0,'📋 سجل الأصول'!I346)),('📋 سجل الأصول'!H346-IF('📋 سجل الأصول'!I346="",0,'📋 سجل الأصول'!I346))*'📋 سجل الأصول'!J346/365*MAX(0,MIN(EOMONTH(DATE(2026,5,1),0),IF('📋 سجل الأصول'!M346="",DATE(9999,12,31),'📋 سجل الأصول'!M346))-'📋 سجل الأصول'!G346+1))-MIN(('📋 سجل الأصول'!H346-IF('📋 سجل الأصول'!I346="",0,'📋 سجل الأصول'!I346)),('📋 سجل الأصول'!H346-IF('📋 سجل الأصول'!I346="",0,'📋 سجل الأصول'!I346))*'📋 سجل الأصول'!J346/365*MAX(0,MIN(EOMONTH(DATE(2026,5,1),-1),IF('📋 سجل الأصول'!M346="",DATE(9999,12,31),'📋 سجل الأصول'!M346))-'📋 سجل الأصول'!G346+1))),0))</f>
        <v/>
      </c>
      <c r="L346" s="33" t="str">
        <f>IF('📋 سجل الأصول'!C346="","",IFERROR(MAX(0,MIN(('📋 سجل الأصول'!H346-IF('📋 سجل الأصول'!I346="",0,'📋 سجل الأصول'!I346)),('📋 سجل الأصول'!H346-IF('📋 سجل الأصول'!I346="",0,'📋 سجل الأصول'!I346))*'📋 سجل الأصول'!J346/365*MAX(0,MIN(EOMONTH(DATE(2026,6,1),0),IF('📋 سجل الأصول'!M346="",DATE(9999,12,31),'📋 سجل الأصول'!M346))-'📋 سجل الأصول'!G346+1))-MIN(('📋 سجل الأصول'!H346-IF('📋 سجل الأصول'!I346="",0,'📋 سجل الأصول'!I346)),('📋 سجل الأصول'!H346-IF('📋 سجل الأصول'!I346="",0,'📋 سجل الأصول'!I346))*'📋 سجل الأصول'!J346/365*MAX(0,MIN(EOMONTH(DATE(2026,6,1),-1),IF('📋 سجل الأصول'!M346="",DATE(9999,12,31),'📋 سجل الأصول'!M346))-'📋 سجل الأصول'!G346+1))),0))</f>
        <v/>
      </c>
      <c r="M346" s="33" t="str">
        <f>IF('📋 سجل الأصول'!C346="","",IFERROR(MAX(0,MIN(('📋 سجل الأصول'!H346-IF('📋 سجل الأصول'!I346="",0,'📋 سجل الأصول'!I346)),('📋 سجل الأصول'!H346-IF('📋 سجل الأصول'!I346="",0,'📋 سجل الأصول'!I346))*'📋 سجل الأصول'!J346/365*MAX(0,MIN(EOMONTH(DATE(2026,7,1),0),IF('📋 سجل الأصول'!M346="",DATE(9999,12,31),'📋 سجل الأصول'!M346))-'📋 سجل الأصول'!G346+1))-MIN(('📋 سجل الأصول'!H346-IF('📋 سجل الأصول'!I346="",0,'📋 سجل الأصول'!I346)),('📋 سجل الأصول'!H346-IF('📋 سجل الأصول'!I346="",0,'📋 سجل الأصول'!I346))*'📋 سجل الأصول'!J346/365*MAX(0,MIN(EOMONTH(DATE(2026,7,1),-1),IF('📋 سجل الأصول'!M346="",DATE(9999,12,31),'📋 سجل الأصول'!M346))-'📋 سجل الأصول'!G346+1))),0))</f>
        <v/>
      </c>
      <c r="N346" s="33" t="str">
        <f>IF('📋 سجل الأصول'!C346="","",IFERROR(MAX(0,MIN(('📋 سجل الأصول'!H346-IF('📋 سجل الأصول'!I346="",0,'📋 سجل الأصول'!I346)),('📋 سجل الأصول'!H346-IF('📋 سجل الأصول'!I346="",0,'📋 سجل الأصول'!I346))*'📋 سجل الأصول'!J346/365*MAX(0,MIN(EOMONTH(DATE(2026,8,1),0),IF('📋 سجل الأصول'!M346="",DATE(9999,12,31),'📋 سجل الأصول'!M346))-'📋 سجل الأصول'!G346+1))-MIN(('📋 سجل الأصول'!H346-IF('📋 سجل الأصول'!I346="",0,'📋 سجل الأصول'!I346)),('📋 سجل الأصول'!H346-IF('📋 سجل الأصول'!I346="",0,'📋 سجل الأصول'!I346))*'📋 سجل الأصول'!J346/365*MAX(0,MIN(EOMONTH(DATE(2026,8,1),-1),IF('📋 سجل الأصول'!M346="",DATE(9999,12,31),'📋 سجل الأصول'!M346))-'📋 سجل الأصول'!G346+1))),0))</f>
        <v/>
      </c>
      <c r="O346" s="33" t="str">
        <f>IF('📋 سجل الأصول'!C346="","",IFERROR(MAX(0,MIN(('📋 سجل الأصول'!H346-IF('📋 سجل الأصول'!I346="",0,'📋 سجل الأصول'!I346)),('📋 سجل الأصول'!H346-IF('📋 سجل الأصول'!I346="",0,'📋 سجل الأصول'!I346))*'📋 سجل الأصول'!J346/365*MAX(0,MIN(EOMONTH(DATE(2026,9,1),0),IF('📋 سجل الأصول'!M346="",DATE(9999,12,31),'📋 سجل الأصول'!M346))-'📋 سجل الأصول'!G346+1))-MIN(('📋 سجل الأصول'!H346-IF('📋 سجل الأصول'!I346="",0,'📋 سجل الأصول'!I346)),('📋 سجل الأصول'!H346-IF('📋 سجل الأصول'!I346="",0,'📋 سجل الأصول'!I346))*'📋 سجل الأصول'!J346/365*MAX(0,MIN(EOMONTH(DATE(2026,9,1),-1),IF('📋 سجل الأصول'!M346="",DATE(9999,12,31),'📋 سجل الأصول'!M346))-'📋 سجل الأصول'!G346+1))),0))</f>
        <v/>
      </c>
      <c r="P346" s="33" t="str">
        <f>IF('📋 سجل الأصول'!C346="","",IFERROR(MAX(0,MIN(('📋 سجل الأصول'!H346-IF('📋 سجل الأصول'!I346="",0,'📋 سجل الأصول'!I346)),('📋 سجل الأصول'!H346-IF('📋 سجل الأصول'!I346="",0,'📋 سجل الأصول'!I346))*'📋 سجل الأصول'!J346/365*MAX(0,MIN(EOMONTH(DATE(2026,10,1),0),IF('📋 سجل الأصول'!M346="",DATE(9999,12,31),'📋 سجل الأصول'!M346))-'📋 سجل الأصول'!G346+1))-MIN(('📋 سجل الأصول'!H346-IF('📋 سجل الأصول'!I346="",0,'📋 سجل الأصول'!I346)),('📋 سجل الأصول'!H346-IF('📋 سجل الأصول'!I346="",0,'📋 سجل الأصول'!I346))*'📋 سجل الأصول'!J346/365*MAX(0,MIN(EOMONTH(DATE(2026,10,1),-1),IF('📋 سجل الأصول'!M346="",DATE(9999,12,31),'📋 سجل الأصول'!M346))-'📋 سجل الأصول'!G346+1))),0))</f>
        <v/>
      </c>
      <c r="Q346" s="33" t="str">
        <f>IF('📋 سجل الأصول'!C346="","",IFERROR(MAX(0,MIN(('📋 سجل الأصول'!H346-IF('📋 سجل الأصول'!I346="",0,'📋 سجل الأصول'!I346)),('📋 سجل الأصول'!H346-IF('📋 سجل الأصول'!I346="",0,'📋 سجل الأصول'!I346))*'📋 سجل الأصول'!J346/365*MAX(0,MIN(EOMONTH(DATE(2026,11,1),0),IF('📋 سجل الأصول'!M346="",DATE(9999,12,31),'📋 سجل الأصول'!M346))-'📋 سجل الأصول'!G346+1))-MIN(('📋 سجل الأصول'!H346-IF('📋 سجل الأصول'!I346="",0,'📋 سجل الأصول'!I346)),('📋 سجل الأصول'!H346-IF('📋 سجل الأصول'!I346="",0,'📋 سجل الأصول'!I346))*'📋 سجل الأصول'!J346/365*MAX(0,MIN(EOMONTH(DATE(2026,11,1),-1),IF('📋 سجل الأصول'!M346="",DATE(9999,12,31),'📋 سجل الأصول'!M346))-'📋 سجل الأصول'!G346+1))),0))</f>
        <v/>
      </c>
      <c r="R346" s="33" t="str">
        <f>IF('📋 سجل الأصول'!C346="","",IFERROR(MAX(0,MIN(('📋 سجل الأصول'!H346-IF('📋 سجل الأصول'!I346="",0,'📋 سجل الأصول'!I346)),('📋 سجل الأصول'!H346-IF('📋 سجل الأصول'!I346="",0,'📋 سجل الأصول'!I346))*'📋 سجل الأصول'!J346/365*MAX(0,MIN(EOMONTH(DATE(2026,12,1),0),IF('📋 سجل الأصول'!M346="",DATE(9999,12,31),'📋 سجل الأصول'!M346))-'📋 سجل الأصول'!G346+1))-MIN(('📋 سجل الأصول'!H346-IF('📋 سجل الأصول'!I346="",0,'📋 سجل الأصول'!I346)),('📋 سجل الأصول'!H346-IF('📋 سجل الأصول'!I346="",0,'📋 سجل الأصول'!I346))*'📋 سجل الأصول'!J346/365*MAX(0,MIN(EOMONTH(DATE(2026,12,1),-1),IF('📋 سجل الأصول'!M346="",DATE(9999,12,31),'📋 سجل الأصول'!M346))-'📋 سجل الأصول'!G346+1))),0))</f>
        <v/>
      </c>
    </row>
    <row r="347" spans="1:18" ht="24.75" customHeight="1" x14ac:dyDescent="0.25">
      <c r="A347" s="18" t="str">
        <f>IF('📋 سجل الأصول'!C347="","",'📋 سجل الأصول'!A347)</f>
        <v/>
      </c>
      <c r="B347" s="18" t="str">
        <f>IF('📋 سجل الأصول'!C347="","",'📋 سجل الأصول'!B347)</f>
        <v/>
      </c>
      <c r="C347" s="36" t="str">
        <f>IF('📋 سجل الأصول'!C347="","",'📋 سجل الأصول'!C347)</f>
        <v/>
      </c>
      <c r="D347" s="18" t="str">
        <f>IF('📋 سجل الأصول'!C347="","",'📋 سجل الأصول'!E347)</f>
        <v/>
      </c>
      <c r="E347" s="37" t="str">
        <f>IF('📋 سجل الأصول'!C347="","",'📋 سجل الأصول'!G347)</f>
        <v/>
      </c>
      <c r="F347" s="25" t="str">
        <f>IF('📋 سجل الأصول'!C347="","",'📋 سجل الأصول'!H347)</f>
        <v/>
      </c>
      <c r="G347" s="25" t="str">
        <f>IF('📋 سجل الأصول'!C347="","",IFERROR(MAX(0,MIN(('📋 سجل الأصول'!H347-IF('📋 سجل الأصول'!I347="",0,'📋 سجل الأصول'!I347)),('📋 سجل الأصول'!H347-IF('📋 سجل الأصول'!I347="",0,'📋 سجل الأصول'!I347))*'📋 سجل الأصول'!J347/365*MAX(0,MIN(EOMONTH(DATE(2026,1,1),0),IF('📋 سجل الأصول'!M347="",DATE(9999,12,31),'📋 سجل الأصول'!M347))-'📋 سجل الأصول'!G347+1))-MIN(('📋 سجل الأصول'!H347-IF('📋 سجل الأصول'!I347="",0,'📋 سجل الأصول'!I347)),('📋 سجل الأصول'!H347-IF('📋 سجل الأصول'!I347="",0,'📋 سجل الأصول'!I347))*'📋 سجل الأصول'!J347/365*MAX(0,MIN(EOMONTH(DATE(2026,1,1),-1),IF('📋 سجل الأصول'!M347="",DATE(9999,12,31),'📋 سجل الأصول'!M347))-'📋 سجل الأصول'!G347+1))),0))</f>
        <v/>
      </c>
      <c r="H347" s="25" t="str">
        <f>IF('📋 سجل الأصول'!C347="","",IFERROR(MAX(0,MIN(('📋 سجل الأصول'!H347-IF('📋 سجل الأصول'!I347="",0,'📋 سجل الأصول'!I347)),('📋 سجل الأصول'!H347-IF('📋 سجل الأصول'!I347="",0,'📋 سجل الأصول'!I347))*'📋 سجل الأصول'!J347/365*MAX(0,MIN(EOMONTH(DATE(2026,2,1),0),IF('📋 سجل الأصول'!M347="",DATE(9999,12,31),'📋 سجل الأصول'!M347))-'📋 سجل الأصول'!G347+1))-MIN(('📋 سجل الأصول'!H347-IF('📋 سجل الأصول'!I347="",0,'📋 سجل الأصول'!I347)),('📋 سجل الأصول'!H347-IF('📋 سجل الأصول'!I347="",0,'📋 سجل الأصول'!I347))*'📋 سجل الأصول'!J347/365*MAX(0,MIN(EOMONTH(DATE(2026,2,1),-1),IF('📋 سجل الأصول'!M347="",DATE(9999,12,31),'📋 سجل الأصول'!M347))-'📋 سجل الأصول'!G347+1))),0))</f>
        <v/>
      </c>
      <c r="I347" s="25" t="str">
        <f>IF('📋 سجل الأصول'!C347="","",IFERROR(MAX(0,MIN(('📋 سجل الأصول'!H347-IF('📋 سجل الأصول'!I347="",0,'📋 سجل الأصول'!I347)),('📋 سجل الأصول'!H347-IF('📋 سجل الأصول'!I347="",0,'📋 سجل الأصول'!I347))*'📋 سجل الأصول'!J347/365*MAX(0,MIN(EOMONTH(DATE(2026,3,1),0),IF('📋 سجل الأصول'!M347="",DATE(9999,12,31),'📋 سجل الأصول'!M347))-'📋 سجل الأصول'!G347+1))-MIN(('📋 سجل الأصول'!H347-IF('📋 سجل الأصول'!I347="",0,'📋 سجل الأصول'!I347)),('📋 سجل الأصول'!H347-IF('📋 سجل الأصول'!I347="",0,'📋 سجل الأصول'!I347))*'📋 سجل الأصول'!J347/365*MAX(0,MIN(EOMONTH(DATE(2026,3,1),-1),IF('📋 سجل الأصول'!M347="",DATE(9999,12,31),'📋 سجل الأصول'!M347))-'📋 سجل الأصول'!G347+1))),0))</f>
        <v/>
      </c>
      <c r="J347" s="25" t="str">
        <f>IF('📋 سجل الأصول'!C347="","",IFERROR(MAX(0,MIN(('📋 سجل الأصول'!H347-IF('📋 سجل الأصول'!I347="",0,'📋 سجل الأصول'!I347)),('📋 سجل الأصول'!H347-IF('📋 سجل الأصول'!I347="",0,'📋 سجل الأصول'!I347))*'📋 سجل الأصول'!J347/365*MAX(0,MIN(EOMONTH(DATE(2026,4,1),0),IF('📋 سجل الأصول'!M347="",DATE(9999,12,31),'📋 سجل الأصول'!M347))-'📋 سجل الأصول'!G347+1))-MIN(('📋 سجل الأصول'!H347-IF('📋 سجل الأصول'!I347="",0,'📋 سجل الأصول'!I347)),('📋 سجل الأصول'!H347-IF('📋 سجل الأصول'!I347="",0,'📋 سجل الأصول'!I347))*'📋 سجل الأصول'!J347/365*MAX(0,MIN(EOMONTH(DATE(2026,4,1),-1),IF('📋 سجل الأصول'!M347="",DATE(9999,12,31),'📋 سجل الأصول'!M347))-'📋 سجل الأصول'!G347+1))),0))</f>
        <v/>
      </c>
      <c r="K347" s="25" t="str">
        <f>IF('📋 سجل الأصول'!C347="","",IFERROR(MAX(0,MIN(('📋 سجل الأصول'!H347-IF('📋 سجل الأصول'!I347="",0,'📋 سجل الأصول'!I347)),('📋 سجل الأصول'!H347-IF('📋 سجل الأصول'!I347="",0,'📋 سجل الأصول'!I347))*'📋 سجل الأصول'!J347/365*MAX(0,MIN(EOMONTH(DATE(2026,5,1),0),IF('📋 سجل الأصول'!M347="",DATE(9999,12,31),'📋 سجل الأصول'!M347))-'📋 سجل الأصول'!G347+1))-MIN(('📋 سجل الأصول'!H347-IF('📋 سجل الأصول'!I347="",0,'📋 سجل الأصول'!I347)),('📋 سجل الأصول'!H347-IF('📋 سجل الأصول'!I347="",0,'📋 سجل الأصول'!I347))*'📋 سجل الأصول'!J347/365*MAX(0,MIN(EOMONTH(DATE(2026,5,1),-1),IF('📋 سجل الأصول'!M347="",DATE(9999,12,31),'📋 سجل الأصول'!M347))-'📋 سجل الأصول'!G347+1))),0))</f>
        <v/>
      </c>
      <c r="L347" s="25" t="str">
        <f>IF('📋 سجل الأصول'!C347="","",IFERROR(MAX(0,MIN(('📋 سجل الأصول'!H347-IF('📋 سجل الأصول'!I347="",0,'📋 سجل الأصول'!I347)),('📋 سجل الأصول'!H347-IF('📋 سجل الأصول'!I347="",0,'📋 سجل الأصول'!I347))*'📋 سجل الأصول'!J347/365*MAX(0,MIN(EOMONTH(DATE(2026,6,1),0),IF('📋 سجل الأصول'!M347="",DATE(9999,12,31),'📋 سجل الأصول'!M347))-'📋 سجل الأصول'!G347+1))-MIN(('📋 سجل الأصول'!H347-IF('📋 سجل الأصول'!I347="",0,'📋 سجل الأصول'!I347)),('📋 سجل الأصول'!H347-IF('📋 سجل الأصول'!I347="",0,'📋 سجل الأصول'!I347))*'📋 سجل الأصول'!J347/365*MAX(0,MIN(EOMONTH(DATE(2026,6,1),-1),IF('📋 سجل الأصول'!M347="",DATE(9999,12,31),'📋 سجل الأصول'!M347))-'📋 سجل الأصول'!G347+1))),0))</f>
        <v/>
      </c>
      <c r="M347" s="25" t="str">
        <f>IF('📋 سجل الأصول'!C347="","",IFERROR(MAX(0,MIN(('📋 سجل الأصول'!H347-IF('📋 سجل الأصول'!I347="",0,'📋 سجل الأصول'!I347)),('📋 سجل الأصول'!H347-IF('📋 سجل الأصول'!I347="",0,'📋 سجل الأصول'!I347))*'📋 سجل الأصول'!J347/365*MAX(0,MIN(EOMONTH(DATE(2026,7,1),0),IF('📋 سجل الأصول'!M347="",DATE(9999,12,31),'📋 سجل الأصول'!M347))-'📋 سجل الأصول'!G347+1))-MIN(('📋 سجل الأصول'!H347-IF('📋 سجل الأصول'!I347="",0,'📋 سجل الأصول'!I347)),('📋 سجل الأصول'!H347-IF('📋 سجل الأصول'!I347="",0,'📋 سجل الأصول'!I347))*'📋 سجل الأصول'!J347/365*MAX(0,MIN(EOMONTH(DATE(2026,7,1),-1),IF('📋 سجل الأصول'!M347="",DATE(9999,12,31),'📋 سجل الأصول'!M347))-'📋 سجل الأصول'!G347+1))),0))</f>
        <v/>
      </c>
      <c r="N347" s="25" t="str">
        <f>IF('📋 سجل الأصول'!C347="","",IFERROR(MAX(0,MIN(('📋 سجل الأصول'!H347-IF('📋 سجل الأصول'!I347="",0,'📋 سجل الأصول'!I347)),('📋 سجل الأصول'!H347-IF('📋 سجل الأصول'!I347="",0,'📋 سجل الأصول'!I347))*'📋 سجل الأصول'!J347/365*MAX(0,MIN(EOMONTH(DATE(2026,8,1),0),IF('📋 سجل الأصول'!M347="",DATE(9999,12,31),'📋 سجل الأصول'!M347))-'📋 سجل الأصول'!G347+1))-MIN(('📋 سجل الأصول'!H347-IF('📋 سجل الأصول'!I347="",0,'📋 سجل الأصول'!I347)),('📋 سجل الأصول'!H347-IF('📋 سجل الأصول'!I347="",0,'📋 سجل الأصول'!I347))*'📋 سجل الأصول'!J347/365*MAX(0,MIN(EOMONTH(DATE(2026,8,1),-1),IF('📋 سجل الأصول'!M347="",DATE(9999,12,31),'📋 سجل الأصول'!M347))-'📋 سجل الأصول'!G347+1))),0))</f>
        <v/>
      </c>
      <c r="O347" s="25" t="str">
        <f>IF('📋 سجل الأصول'!C347="","",IFERROR(MAX(0,MIN(('📋 سجل الأصول'!H347-IF('📋 سجل الأصول'!I347="",0,'📋 سجل الأصول'!I347)),('📋 سجل الأصول'!H347-IF('📋 سجل الأصول'!I347="",0,'📋 سجل الأصول'!I347))*'📋 سجل الأصول'!J347/365*MAX(0,MIN(EOMONTH(DATE(2026,9,1),0),IF('📋 سجل الأصول'!M347="",DATE(9999,12,31),'📋 سجل الأصول'!M347))-'📋 سجل الأصول'!G347+1))-MIN(('📋 سجل الأصول'!H347-IF('📋 سجل الأصول'!I347="",0,'📋 سجل الأصول'!I347)),('📋 سجل الأصول'!H347-IF('📋 سجل الأصول'!I347="",0,'📋 سجل الأصول'!I347))*'📋 سجل الأصول'!J347/365*MAX(0,MIN(EOMONTH(DATE(2026,9,1),-1),IF('📋 سجل الأصول'!M347="",DATE(9999,12,31),'📋 سجل الأصول'!M347))-'📋 سجل الأصول'!G347+1))),0))</f>
        <v/>
      </c>
      <c r="P347" s="25" t="str">
        <f>IF('📋 سجل الأصول'!C347="","",IFERROR(MAX(0,MIN(('📋 سجل الأصول'!H347-IF('📋 سجل الأصول'!I347="",0,'📋 سجل الأصول'!I347)),('📋 سجل الأصول'!H347-IF('📋 سجل الأصول'!I347="",0,'📋 سجل الأصول'!I347))*'📋 سجل الأصول'!J347/365*MAX(0,MIN(EOMONTH(DATE(2026,10,1),0),IF('📋 سجل الأصول'!M347="",DATE(9999,12,31),'📋 سجل الأصول'!M347))-'📋 سجل الأصول'!G347+1))-MIN(('📋 سجل الأصول'!H347-IF('📋 سجل الأصول'!I347="",0,'📋 سجل الأصول'!I347)),('📋 سجل الأصول'!H347-IF('📋 سجل الأصول'!I347="",0,'📋 سجل الأصول'!I347))*'📋 سجل الأصول'!J347/365*MAX(0,MIN(EOMONTH(DATE(2026,10,1),-1),IF('📋 سجل الأصول'!M347="",DATE(9999,12,31),'📋 سجل الأصول'!M347))-'📋 سجل الأصول'!G347+1))),0))</f>
        <v/>
      </c>
      <c r="Q347" s="25" t="str">
        <f>IF('📋 سجل الأصول'!C347="","",IFERROR(MAX(0,MIN(('📋 سجل الأصول'!H347-IF('📋 سجل الأصول'!I347="",0,'📋 سجل الأصول'!I347)),('📋 سجل الأصول'!H347-IF('📋 سجل الأصول'!I347="",0,'📋 سجل الأصول'!I347))*'📋 سجل الأصول'!J347/365*MAX(0,MIN(EOMONTH(DATE(2026,11,1),0),IF('📋 سجل الأصول'!M347="",DATE(9999,12,31),'📋 سجل الأصول'!M347))-'📋 سجل الأصول'!G347+1))-MIN(('📋 سجل الأصول'!H347-IF('📋 سجل الأصول'!I347="",0,'📋 سجل الأصول'!I347)),('📋 سجل الأصول'!H347-IF('📋 سجل الأصول'!I347="",0,'📋 سجل الأصول'!I347))*'📋 سجل الأصول'!J347/365*MAX(0,MIN(EOMONTH(DATE(2026,11,1),-1),IF('📋 سجل الأصول'!M347="",DATE(9999,12,31),'📋 سجل الأصول'!M347))-'📋 سجل الأصول'!G347+1))),0))</f>
        <v/>
      </c>
      <c r="R347" s="25" t="str">
        <f>IF('📋 سجل الأصول'!C347="","",IFERROR(MAX(0,MIN(('📋 سجل الأصول'!H347-IF('📋 سجل الأصول'!I347="",0,'📋 سجل الأصول'!I347)),('📋 سجل الأصول'!H347-IF('📋 سجل الأصول'!I347="",0,'📋 سجل الأصول'!I347))*'📋 سجل الأصول'!J347/365*MAX(0,MIN(EOMONTH(DATE(2026,12,1),0),IF('📋 سجل الأصول'!M347="",DATE(9999,12,31),'📋 سجل الأصول'!M347))-'📋 سجل الأصول'!G347+1))-MIN(('📋 سجل الأصول'!H347-IF('📋 سجل الأصول'!I347="",0,'📋 سجل الأصول'!I347)),('📋 سجل الأصول'!H347-IF('📋 سجل الأصول'!I347="",0,'📋 سجل الأصول'!I347))*'📋 سجل الأصول'!J347/365*MAX(0,MIN(EOMONTH(DATE(2026,12,1),-1),IF('📋 سجل الأصول'!M347="",DATE(9999,12,31),'📋 سجل الأصول'!M347))-'📋 سجل الأصول'!G347+1))),0))</f>
        <v/>
      </c>
    </row>
    <row r="348" spans="1:18" ht="24.75" customHeight="1" x14ac:dyDescent="0.25">
      <c r="A348" s="26" t="str">
        <f>IF('📋 سجل الأصول'!C348="","",'📋 سجل الأصول'!A348)</f>
        <v/>
      </c>
      <c r="B348" s="26" t="str">
        <f>IF('📋 سجل الأصول'!C348="","",'📋 سجل الأصول'!B348)</f>
        <v/>
      </c>
      <c r="C348" s="38" t="str">
        <f>IF('📋 سجل الأصول'!C348="","",'📋 سجل الأصول'!C348)</f>
        <v/>
      </c>
      <c r="D348" s="26" t="str">
        <f>IF('📋 سجل الأصول'!C348="","",'📋 سجل الأصول'!E348)</f>
        <v/>
      </c>
      <c r="E348" s="39" t="str">
        <f>IF('📋 سجل الأصول'!C348="","",'📋 سجل الأصول'!G348)</f>
        <v/>
      </c>
      <c r="F348" s="33" t="str">
        <f>IF('📋 سجل الأصول'!C348="","",'📋 سجل الأصول'!H348)</f>
        <v/>
      </c>
      <c r="G348" s="33" t="str">
        <f>IF('📋 سجل الأصول'!C348="","",IFERROR(MAX(0,MIN(('📋 سجل الأصول'!H348-IF('📋 سجل الأصول'!I348="",0,'📋 سجل الأصول'!I348)),('📋 سجل الأصول'!H348-IF('📋 سجل الأصول'!I348="",0,'📋 سجل الأصول'!I348))*'📋 سجل الأصول'!J348/365*MAX(0,MIN(EOMONTH(DATE(2026,1,1),0),IF('📋 سجل الأصول'!M348="",DATE(9999,12,31),'📋 سجل الأصول'!M348))-'📋 سجل الأصول'!G348+1))-MIN(('📋 سجل الأصول'!H348-IF('📋 سجل الأصول'!I348="",0,'📋 سجل الأصول'!I348)),('📋 سجل الأصول'!H348-IF('📋 سجل الأصول'!I348="",0,'📋 سجل الأصول'!I348))*'📋 سجل الأصول'!J348/365*MAX(0,MIN(EOMONTH(DATE(2026,1,1),-1),IF('📋 سجل الأصول'!M348="",DATE(9999,12,31),'📋 سجل الأصول'!M348))-'📋 سجل الأصول'!G348+1))),0))</f>
        <v/>
      </c>
      <c r="H348" s="33" t="str">
        <f>IF('📋 سجل الأصول'!C348="","",IFERROR(MAX(0,MIN(('📋 سجل الأصول'!H348-IF('📋 سجل الأصول'!I348="",0,'📋 سجل الأصول'!I348)),('📋 سجل الأصول'!H348-IF('📋 سجل الأصول'!I348="",0,'📋 سجل الأصول'!I348))*'📋 سجل الأصول'!J348/365*MAX(0,MIN(EOMONTH(DATE(2026,2,1),0),IF('📋 سجل الأصول'!M348="",DATE(9999,12,31),'📋 سجل الأصول'!M348))-'📋 سجل الأصول'!G348+1))-MIN(('📋 سجل الأصول'!H348-IF('📋 سجل الأصول'!I348="",0,'📋 سجل الأصول'!I348)),('📋 سجل الأصول'!H348-IF('📋 سجل الأصول'!I348="",0,'📋 سجل الأصول'!I348))*'📋 سجل الأصول'!J348/365*MAX(0,MIN(EOMONTH(DATE(2026,2,1),-1),IF('📋 سجل الأصول'!M348="",DATE(9999,12,31),'📋 سجل الأصول'!M348))-'📋 سجل الأصول'!G348+1))),0))</f>
        <v/>
      </c>
      <c r="I348" s="33" t="str">
        <f>IF('📋 سجل الأصول'!C348="","",IFERROR(MAX(0,MIN(('📋 سجل الأصول'!H348-IF('📋 سجل الأصول'!I348="",0,'📋 سجل الأصول'!I348)),('📋 سجل الأصول'!H348-IF('📋 سجل الأصول'!I348="",0,'📋 سجل الأصول'!I348))*'📋 سجل الأصول'!J348/365*MAX(0,MIN(EOMONTH(DATE(2026,3,1),0),IF('📋 سجل الأصول'!M348="",DATE(9999,12,31),'📋 سجل الأصول'!M348))-'📋 سجل الأصول'!G348+1))-MIN(('📋 سجل الأصول'!H348-IF('📋 سجل الأصول'!I348="",0,'📋 سجل الأصول'!I348)),('📋 سجل الأصول'!H348-IF('📋 سجل الأصول'!I348="",0,'📋 سجل الأصول'!I348))*'📋 سجل الأصول'!J348/365*MAX(0,MIN(EOMONTH(DATE(2026,3,1),-1),IF('📋 سجل الأصول'!M348="",DATE(9999,12,31),'📋 سجل الأصول'!M348))-'📋 سجل الأصول'!G348+1))),0))</f>
        <v/>
      </c>
      <c r="J348" s="33" t="str">
        <f>IF('📋 سجل الأصول'!C348="","",IFERROR(MAX(0,MIN(('📋 سجل الأصول'!H348-IF('📋 سجل الأصول'!I348="",0,'📋 سجل الأصول'!I348)),('📋 سجل الأصول'!H348-IF('📋 سجل الأصول'!I348="",0,'📋 سجل الأصول'!I348))*'📋 سجل الأصول'!J348/365*MAX(0,MIN(EOMONTH(DATE(2026,4,1),0),IF('📋 سجل الأصول'!M348="",DATE(9999,12,31),'📋 سجل الأصول'!M348))-'📋 سجل الأصول'!G348+1))-MIN(('📋 سجل الأصول'!H348-IF('📋 سجل الأصول'!I348="",0,'📋 سجل الأصول'!I348)),('📋 سجل الأصول'!H348-IF('📋 سجل الأصول'!I348="",0,'📋 سجل الأصول'!I348))*'📋 سجل الأصول'!J348/365*MAX(0,MIN(EOMONTH(DATE(2026,4,1),-1),IF('📋 سجل الأصول'!M348="",DATE(9999,12,31),'📋 سجل الأصول'!M348))-'📋 سجل الأصول'!G348+1))),0))</f>
        <v/>
      </c>
      <c r="K348" s="33" t="str">
        <f>IF('📋 سجل الأصول'!C348="","",IFERROR(MAX(0,MIN(('📋 سجل الأصول'!H348-IF('📋 سجل الأصول'!I348="",0,'📋 سجل الأصول'!I348)),('📋 سجل الأصول'!H348-IF('📋 سجل الأصول'!I348="",0,'📋 سجل الأصول'!I348))*'📋 سجل الأصول'!J348/365*MAX(0,MIN(EOMONTH(DATE(2026,5,1),0),IF('📋 سجل الأصول'!M348="",DATE(9999,12,31),'📋 سجل الأصول'!M348))-'📋 سجل الأصول'!G348+1))-MIN(('📋 سجل الأصول'!H348-IF('📋 سجل الأصول'!I348="",0,'📋 سجل الأصول'!I348)),('📋 سجل الأصول'!H348-IF('📋 سجل الأصول'!I348="",0,'📋 سجل الأصول'!I348))*'📋 سجل الأصول'!J348/365*MAX(0,MIN(EOMONTH(DATE(2026,5,1),-1),IF('📋 سجل الأصول'!M348="",DATE(9999,12,31),'📋 سجل الأصول'!M348))-'📋 سجل الأصول'!G348+1))),0))</f>
        <v/>
      </c>
      <c r="L348" s="33" t="str">
        <f>IF('📋 سجل الأصول'!C348="","",IFERROR(MAX(0,MIN(('📋 سجل الأصول'!H348-IF('📋 سجل الأصول'!I348="",0,'📋 سجل الأصول'!I348)),('📋 سجل الأصول'!H348-IF('📋 سجل الأصول'!I348="",0,'📋 سجل الأصول'!I348))*'📋 سجل الأصول'!J348/365*MAX(0,MIN(EOMONTH(DATE(2026,6,1),0),IF('📋 سجل الأصول'!M348="",DATE(9999,12,31),'📋 سجل الأصول'!M348))-'📋 سجل الأصول'!G348+1))-MIN(('📋 سجل الأصول'!H348-IF('📋 سجل الأصول'!I348="",0,'📋 سجل الأصول'!I348)),('📋 سجل الأصول'!H348-IF('📋 سجل الأصول'!I348="",0,'📋 سجل الأصول'!I348))*'📋 سجل الأصول'!J348/365*MAX(0,MIN(EOMONTH(DATE(2026,6,1),-1),IF('📋 سجل الأصول'!M348="",DATE(9999,12,31),'📋 سجل الأصول'!M348))-'📋 سجل الأصول'!G348+1))),0))</f>
        <v/>
      </c>
      <c r="M348" s="33" t="str">
        <f>IF('📋 سجل الأصول'!C348="","",IFERROR(MAX(0,MIN(('📋 سجل الأصول'!H348-IF('📋 سجل الأصول'!I348="",0,'📋 سجل الأصول'!I348)),('📋 سجل الأصول'!H348-IF('📋 سجل الأصول'!I348="",0,'📋 سجل الأصول'!I348))*'📋 سجل الأصول'!J348/365*MAX(0,MIN(EOMONTH(DATE(2026,7,1),0),IF('📋 سجل الأصول'!M348="",DATE(9999,12,31),'📋 سجل الأصول'!M348))-'📋 سجل الأصول'!G348+1))-MIN(('📋 سجل الأصول'!H348-IF('📋 سجل الأصول'!I348="",0,'📋 سجل الأصول'!I348)),('📋 سجل الأصول'!H348-IF('📋 سجل الأصول'!I348="",0,'📋 سجل الأصول'!I348))*'📋 سجل الأصول'!J348/365*MAX(0,MIN(EOMONTH(DATE(2026,7,1),-1),IF('📋 سجل الأصول'!M348="",DATE(9999,12,31),'📋 سجل الأصول'!M348))-'📋 سجل الأصول'!G348+1))),0))</f>
        <v/>
      </c>
      <c r="N348" s="33" t="str">
        <f>IF('📋 سجل الأصول'!C348="","",IFERROR(MAX(0,MIN(('📋 سجل الأصول'!H348-IF('📋 سجل الأصول'!I348="",0,'📋 سجل الأصول'!I348)),('📋 سجل الأصول'!H348-IF('📋 سجل الأصول'!I348="",0,'📋 سجل الأصول'!I348))*'📋 سجل الأصول'!J348/365*MAX(0,MIN(EOMONTH(DATE(2026,8,1),0),IF('📋 سجل الأصول'!M348="",DATE(9999,12,31),'📋 سجل الأصول'!M348))-'📋 سجل الأصول'!G348+1))-MIN(('📋 سجل الأصول'!H348-IF('📋 سجل الأصول'!I348="",0,'📋 سجل الأصول'!I348)),('📋 سجل الأصول'!H348-IF('📋 سجل الأصول'!I348="",0,'📋 سجل الأصول'!I348))*'📋 سجل الأصول'!J348/365*MAX(0,MIN(EOMONTH(DATE(2026,8,1),-1),IF('📋 سجل الأصول'!M348="",DATE(9999,12,31),'📋 سجل الأصول'!M348))-'📋 سجل الأصول'!G348+1))),0))</f>
        <v/>
      </c>
      <c r="O348" s="33" t="str">
        <f>IF('📋 سجل الأصول'!C348="","",IFERROR(MAX(0,MIN(('📋 سجل الأصول'!H348-IF('📋 سجل الأصول'!I348="",0,'📋 سجل الأصول'!I348)),('📋 سجل الأصول'!H348-IF('📋 سجل الأصول'!I348="",0,'📋 سجل الأصول'!I348))*'📋 سجل الأصول'!J348/365*MAX(0,MIN(EOMONTH(DATE(2026,9,1),0),IF('📋 سجل الأصول'!M348="",DATE(9999,12,31),'📋 سجل الأصول'!M348))-'📋 سجل الأصول'!G348+1))-MIN(('📋 سجل الأصول'!H348-IF('📋 سجل الأصول'!I348="",0,'📋 سجل الأصول'!I348)),('📋 سجل الأصول'!H348-IF('📋 سجل الأصول'!I348="",0,'📋 سجل الأصول'!I348))*'📋 سجل الأصول'!J348/365*MAX(0,MIN(EOMONTH(DATE(2026,9,1),-1),IF('📋 سجل الأصول'!M348="",DATE(9999,12,31),'📋 سجل الأصول'!M348))-'📋 سجل الأصول'!G348+1))),0))</f>
        <v/>
      </c>
      <c r="P348" s="33" t="str">
        <f>IF('📋 سجل الأصول'!C348="","",IFERROR(MAX(0,MIN(('📋 سجل الأصول'!H348-IF('📋 سجل الأصول'!I348="",0,'📋 سجل الأصول'!I348)),('📋 سجل الأصول'!H348-IF('📋 سجل الأصول'!I348="",0,'📋 سجل الأصول'!I348))*'📋 سجل الأصول'!J348/365*MAX(0,MIN(EOMONTH(DATE(2026,10,1),0),IF('📋 سجل الأصول'!M348="",DATE(9999,12,31),'📋 سجل الأصول'!M348))-'📋 سجل الأصول'!G348+1))-MIN(('📋 سجل الأصول'!H348-IF('📋 سجل الأصول'!I348="",0,'📋 سجل الأصول'!I348)),('📋 سجل الأصول'!H348-IF('📋 سجل الأصول'!I348="",0,'📋 سجل الأصول'!I348))*'📋 سجل الأصول'!J348/365*MAX(0,MIN(EOMONTH(DATE(2026,10,1),-1),IF('📋 سجل الأصول'!M348="",DATE(9999,12,31),'📋 سجل الأصول'!M348))-'📋 سجل الأصول'!G348+1))),0))</f>
        <v/>
      </c>
      <c r="Q348" s="33" t="str">
        <f>IF('📋 سجل الأصول'!C348="","",IFERROR(MAX(0,MIN(('📋 سجل الأصول'!H348-IF('📋 سجل الأصول'!I348="",0,'📋 سجل الأصول'!I348)),('📋 سجل الأصول'!H348-IF('📋 سجل الأصول'!I348="",0,'📋 سجل الأصول'!I348))*'📋 سجل الأصول'!J348/365*MAX(0,MIN(EOMONTH(DATE(2026,11,1),0),IF('📋 سجل الأصول'!M348="",DATE(9999,12,31),'📋 سجل الأصول'!M348))-'📋 سجل الأصول'!G348+1))-MIN(('📋 سجل الأصول'!H348-IF('📋 سجل الأصول'!I348="",0,'📋 سجل الأصول'!I348)),('📋 سجل الأصول'!H348-IF('📋 سجل الأصول'!I348="",0,'📋 سجل الأصول'!I348))*'📋 سجل الأصول'!J348/365*MAX(0,MIN(EOMONTH(DATE(2026,11,1),-1),IF('📋 سجل الأصول'!M348="",DATE(9999,12,31),'📋 سجل الأصول'!M348))-'📋 سجل الأصول'!G348+1))),0))</f>
        <v/>
      </c>
      <c r="R348" s="33" t="str">
        <f>IF('📋 سجل الأصول'!C348="","",IFERROR(MAX(0,MIN(('📋 سجل الأصول'!H348-IF('📋 سجل الأصول'!I348="",0,'📋 سجل الأصول'!I348)),('📋 سجل الأصول'!H348-IF('📋 سجل الأصول'!I348="",0,'📋 سجل الأصول'!I348))*'📋 سجل الأصول'!J348/365*MAX(0,MIN(EOMONTH(DATE(2026,12,1),0),IF('📋 سجل الأصول'!M348="",DATE(9999,12,31),'📋 سجل الأصول'!M348))-'📋 سجل الأصول'!G348+1))-MIN(('📋 سجل الأصول'!H348-IF('📋 سجل الأصول'!I348="",0,'📋 سجل الأصول'!I348)),('📋 سجل الأصول'!H348-IF('📋 سجل الأصول'!I348="",0,'📋 سجل الأصول'!I348))*'📋 سجل الأصول'!J348/365*MAX(0,MIN(EOMONTH(DATE(2026,12,1),-1),IF('📋 سجل الأصول'!M348="",DATE(9999,12,31),'📋 سجل الأصول'!M348))-'📋 سجل الأصول'!G348+1))),0))</f>
        <v/>
      </c>
    </row>
    <row r="349" spans="1:18" ht="24.75" customHeight="1" x14ac:dyDescent="0.25">
      <c r="A349" s="18" t="str">
        <f>IF('📋 سجل الأصول'!C349="","",'📋 سجل الأصول'!A349)</f>
        <v/>
      </c>
      <c r="B349" s="18" t="str">
        <f>IF('📋 سجل الأصول'!C349="","",'📋 سجل الأصول'!B349)</f>
        <v/>
      </c>
      <c r="C349" s="36" t="str">
        <f>IF('📋 سجل الأصول'!C349="","",'📋 سجل الأصول'!C349)</f>
        <v/>
      </c>
      <c r="D349" s="18" t="str">
        <f>IF('📋 سجل الأصول'!C349="","",'📋 سجل الأصول'!E349)</f>
        <v/>
      </c>
      <c r="E349" s="37" t="str">
        <f>IF('📋 سجل الأصول'!C349="","",'📋 سجل الأصول'!G349)</f>
        <v/>
      </c>
      <c r="F349" s="25" t="str">
        <f>IF('📋 سجل الأصول'!C349="","",'📋 سجل الأصول'!H349)</f>
        <v/>
      </c>
      <c r="G349" s="25" t="str">
        <f>IF('📋 سجل الأصول'!C349="","",IFERROR(MAX(0,MIN(('📋 سجل الأصول'!H349-IF('📋 سجل الأصول'!I349="",0,'📋 سجل الأصول'!I349)),('📋 سجل الأصول'!H349-IF('📋 سجل الأصول'!I349="",0,'📋 سجل الأصول'!I349))*'📋 سجل الأصول'!J349/365*MAX(0,MIN(EOMONTH(DATE(2026,1,1),0),IF('📋 سجل الأصول'!M349="",DATE(9999,12,31),'📋 سجل الأصول'!M349))-'📋 سجل الأصول'!G349+1))-MIN(('📋 سجل الأصول'!H349-IF('📋 سجل الأصول'!I349="",0,'📋 سجل الأصول'!I349)),('📋 سجل الأصول'!H349-IF('📋 سجل الأصول'!I349="",0,'📋 سجل الأصول'!I349))*'📋 سجل الأصول'!J349/365*MAX(0,MIN(EOMONTH(DATE(2026,1,1),-1),IF('📋 سجل الأصول'!M349="",DATE(9999,12,31),'📋 سجل الأصول'!M349))-'📋 سجل الأصول'!G349+1))),0))</f>
        <v/>
      </c>
      <c r="H349" s="25" t="str">
        <f>IF('📋 سجل الأصول'!C349="","",IFERROR(MAX(0,MIN(('📋 سجل الأصول'!H349-IF('📋 سجل الأصول'!I349="",0,'📋 سجل الأصول'!I349)),('📋 سجل الأصول'!H349-IF('📋 سجل الأصول'!I349="",0,'📋 سجل الأصول'!I349))*'📋 سجل الأصول'!J349/365*MAX(0,MIN(EOMONTH(DATE(2026,2,1),0),IF('📋 سجل الأصول'!M349="",DATE(9999,12,31),'📋 سجل الأصول'!M349))-'📋 سجل الأصول'!G349+1))-MIN(('📋 سجل الأصول'!H349-IF('📋 سجل الأصول'!I349="",0,'📋 سجل الأصول'!I349)),('📋 سجل الأصول'!H349-IF('📋 سجل الأصول'!I349="",0,'📋 سجل الأصول'!I349))*'📋 سجل الأصول'!J349/365*MAX(0,MIN(EOMONTH(DATE(2026,2,1),-1),IF('📋 سجل الأصول'!M349="",DATE(9999,12,31),'📋 سجل الأصول'!M349))-'📋 سجل الأصول'!G349+1))),0))</f>
        <v/>
      </c>
      <c r="I349" s="25" t="str">
        <f>IF('📋 سجل الأصول'!C349="","",IFERROR(MAX(0,MIN(('📋 سجل الأصول'!H349-IF('📋 سجل الأصول'!I349="",0,'📋 سجل الأصول'!I349)),('📋 سجل الأصول'!H349-IF('📋 سجل الأصول'!I349="",0,'📋 سجل الأصول'!I349))*'📋 سجل الأصول'!J349/365*MAX(0,MIN(EOMONTH(DATE(2026,3,1),0),IF('📋 سجل الأصول'!M349="",DATE(9999,12,31),'📋 سجل الأصول'!M349))-'📋 سجل الأصول'!G349+1))-MIN(('📋 سجل الأصول'!H349-IF('📋 سجل الأصول'!I349="",0,'📋 سجل الأصول'!I349)),('📋 سجل الأصول'!H349-IF('📋 سجل الأصول'!I349="",0,'📋 سجل الأصول'!I349))*'📋 سجل الأصول'!J349/365*MAX(0,MIN(EOMONTH(DATE(2026,3,1),-1),IF('📋 سجل الأصول'!M349="",DATE(9999,12,31),'📋 سجل الأصول'!M349))-'📋 سجل الأصول'!G349+1))),0))</f>
        <v/>
      </c>
      <c r="J349" s="25" t="str">
        <f>IF('📋 سجل الأصول'!C349="","",IFERROR(MAX(0,MIN(('📋 سجل الأصول'!H349-IF('📋 سجل الأصول'!I349="",0,'📋 سجل الأصول'!I349)),('📋 سجل الأصول'!H349-IF('📋 سجل الأصول'!I349="",0,'📋 سجل الأصول'!I349))*'📋 سجل الأصول'!J349/365*MAX(0,MIN(EOMONTH(DATE(2026,4,1),0),IF('📋 سجل الأصول'!M349="",DATE(9999,12,31),'📋 سجل الأصول'!M349))-'📋 سجل الأصول'!G349+1))-MIN(('📋 سجل الأصول'!H349-IF('📋 سجل الأصول'!I349="",0,'📋 سجل الأصول'!I349)),('📋 سجل الأصول'!H349-IF('📋 سجل الأصول'!I349="",0,'📋 سجل الأصول'!I349))*'📋 سجل الأصول'!J349/365*MAX(0,MIN(EOMONTH(DATE(2026,4,1),-1),IF('📋 سجل الأصول'!M349="",DATE(9999,12,31),'📋 سجل الأصول'!M349))-'📋 سجل الأصول'!G349+1))),0))</f>
        <v/>
      </c>
      <c r="K349" s="25" t="str">
        <f>IF('📋 سجل الأصول'!C349="","",IFERROR(MAX(0,MIN(('📋 سجل الأصول'!H349-IF('📋 سجل الأصول'!I349="",0,'📋 سجل الأصول'!I349)),('📋 سجل الأصول'!H349-IF('📋 سجل الأصول'!I349="",0,'📋 سجل الأصول'!I349))*'📋 سجل الأصول'!J349/365*MAX(0,MIN(EOMONTH(DATE(2026,5,1),0),IF('📋 سجل الأصول'!M349="",DATE(9999,12,31),'📋 سجل الأصول'!M349))-'📋 سجل الأصول'!G349+1))-MIN(('📋 سجل الأصول'!H349-IF('📋 سجل الأصول'!I349="",0,'📋 سجل الأصول'!I349)),('📋 سجل الأصول'!H349-IF('📋 سجل الأصول'!I349="",0,'📋 سجل الأصول'!I349))*'📋 سجل الأصول'!J349/365*MAX(0,MIN(EOMONTH(DATE(2026,5,1),-1),IF('📋 سجل الأصول'!M349="",DATE(9999,12,31),'📋 سجل الأصول'!M349))-'📋 سجل الأصول'!G349+1))),0))</f>
        <v/>
      </c>
      <c r="L349" s="25" t="str">
        <f>IF('📋 سجل الأصول'!C349="","",IFERROR(MAX(0,MIN(('📋 سجل الأصول'!H349-IF('📋 سجل الأصول'!I349="",0,'📋 سجل الأصول'!I349)),('📋 سجل الأصول'!H349-IF('📋 سجل الأصول'!I349="",0,'📋 سجل الأصول'!I349))*'📋 سجل الأصول'!J349/365*MAX(0,MIN(EOMONTH(DATE(2026,6,1),0),IF('📋 سجل الأصول'!M349="",DATE(9999,12,31),'📋 سجل الأصول'!M349))-'📋 سجل الأصول'!G349+1))-MIN(('📋 سجل الأصول'!H349-IF('📋 سجل الأصول'!I349="",0,'📋 سجل الأصول'!I349)),('📋 سجل الأصول'!H349-IF('📋 سجل الأصول'!I349="",0,'📋 سجل الأصول'!I349))*'📋 سجل الأصول'!J349/365*MAX(0,MIN(EOMONTH(DATE(2026,6,1),-1),IF('📋 سجل الأصول'!M349="",DATE(9999,12,31),'📋 سجل الأصول'!M349))-'📋 سجل الأصول'!G349+1))),0))</f>
        <v/>
      </c>
      <c r="M349" s="25" t="str">
        <f>IF('📋 سجل الأصول'!C349="","",IFERROR(MAX(0,MIN(('📋 سجل الأصول'!H349-IF('📋 سجل الأصول'!I349="",0,'📋 سجل الأصول'!I349)),('📋 سجل الأصول'!H349-IF('📋 سجل الأصول'!I349="",0,'📋 سجل الأصول'!I349))*'📋 سجل الأصول'!J349/365*MAX(0,MIN(EOMONTH(DATE(2026,7,1),0),IF('📋 سجل الأصول'!M349="",DATE(9999,12,31),'📋 سجل الأصول'!M349))-'📋 سجل الأصول'!G349+1))-MIN(('📋 سجل الأصول'!H349-IF('📋 سجل الأصول'!I349="",0,'📋 سجل الأصول'!I349)),('📋 سجل الأصول'!H349-IF('📋 سجل الأصول'!I349="",0,'📋 سجل الأصول'!I349))*'📋 سجل الأصول'!J349/365*MAX(0,MIN(EOMONTH(DATE(2026,7,1),-1),IF('📋 سجل الأصول'!M349="",DATE(9999,12,31),'📋 سجل الأصول'!M349))-'📋 سجل الأصول'!G349+1))),0))</f>
        <v/>
      </c>
      <c r="N349" s="25" t="str">
        <f>IF('📋 سجل الأصول'!C349="","",IFERROR(MAX(0,MIN(('📋 سجل الأصول'!H349-IF('📋 سجل الأصول'!I349="",0,'📋 سجل الأصول'!I349)),('📋 سجل الأصول'!H349-IF('📋 سجل الأصول'!I349="",0,'📋 سجل الأصول'!I349))*'📋 سجل الأصول'!J349/365*MAX(0,MIN(EOMONTH(DATE(2026,8,1),0),IF('📋 سجل الأصول'!M349="",DATE(9999,12,31),'📋 سجل الأصول'!M349))-'📋 سجل الأصول'!G349+1))-MIN(('📋 سجل الأصول'!H349-IF('📋 سجل الأصول'!I349="",0,'📋 سجل الأصول'!I349)),('📋 سجل الأصول'!H349-IF('📋 سجل الأصول'!I349="",0,'📋 سجل الأصول'!I349))*'📋 سجل الأصول'!J349/365*MAX(0,MIN(EOMONTH(DATE(2026,8,1),-1),IF('📋 سجل الأصول'!M349="",DATE(9999,12,31),'📋 سجل الأصول'!M349))-'📋 سجل الأصول'!G349+1))),0))</f>
        <v/>
      </c>
      <c r="O349" s="25" t="str">
        <f>IF('📋 سجل الأصول'!C349="","",IFERROR(MAX(0,MIN(('📋 سجل الأصول'!H349-IF('📋 سجل الأصول'!I349="",0,'📋 سجل الأصول'!I349)),('📋 سجل الأصول'!H349-IF('📋 سجل الأصول'!I349="",0,'📋 سجل الأصول'!I349))*'📋 سجل الأصول'!J349/365*MAX(0,MIN(EOMONTH(DATE(2026,9,1),0),IF('📋 سجل الأصول'!M349="",DATE(9999,12,31),'📋 سجل الأصول'!M349))-'📋 سجل الأصول'!G349+1))-MIN(('📋 سجل الأصول'!H349-IF('📋 سجل الأصول'!I349="",0,'📋 سجل الأصول'!I349)),('📋 سجل الأصول'!H349-IF('📋 سجل الأصول'!I349="",0,'📋 سجل الأصول'!I349))*'📋 سجل الأصول'!J349/365*MAX(0,MIN(EOMONTH(DATE(2026,9,1),-1),IF('📋 سجل الأصول'!M349="",DATE(9999,12,31),'📋 سجل الأصول'!M349))-'📋 سجل الأصول'!G349+1))),0))</f>
        <v/>
      </c>
      <c r="P349" s="25" t="str">
        <f>IF('📋 سجل الأصول'!C349="","",IFERROR(MAX(0,MIN(('📋 سجل الأصول'!H349-IF('📋 سجل الأصول'!I349="",0,'📋 سجل الأصول'!I349)),('📋 سجل الأصول'!H349-IF('📋 سجل الأصول'!I349="",0,'📋 سجل الأصول'!I349))*'📋 سجل الأصول'!J349/365*MAX(0,MIN(EOMONTH(DATE(2026,10,1),0),IF('📋 سجل الأصول'!M349="",DATE(9999,12,31),'📋 سجل الأصول'!M349))-'📋 سجل الأصول'!G349+1))-MIN(('📋 سجل الأصول'!H349-IF('📋 سجل الأصول'!I349="",0,'📋 سجل الأصول'!I349)),('📋 سجل الأصول'!H349-IF('📋 سجل الأصول'!I349="",0,'📋 سجل الأصول'!I349))*'📋 سجل الأصول'!J349/365*MAX(0,MIN(EOMONTH(DATE(2026,10,1),-1),IF('📋 سجل الأصول'!M349="",DATE(9999,12,31),'📋 سجل الأصول'!M349))-'📋 سجل الأصول'!G349+1))),0))</f>
        <v/>
      </c>
      <c r="Q349" s="25" t="str">
        <f>IF('📋 سجل الأصول'!C349="","",IFERROR(MAX(0,MIN(('📋 سجل الأصول'!H349-IF('📋 سجل الأصول'!I349="",0,'📋 سجل الأصول'!I349)),('📋 سجل الأصول'!H349-IF('📋 سجل الأصول'!I349="",0,'📋 سجل الأصول'!I349))*'📋 سجل الأصول'!J349/365*MAX(0,MIN(EOMONTH(DATE(2026,11,1),0),IF('📋 سجل الأصول'!M349="",DATE(9999,12,31),'📋 سجل الأصول'!M349))-'📋 سجل الأصول'!G349+1))-MIN(('📋 سجل الأصول'!H349-IF('📋 سجل الأصول'!I349="",0,'📋 سجل الأصول'!I349)),('📋 سجل الأصول'!H349-IF('📋 سجل الأصول'!I349="",0,'📋 سجل الأصول'!I349))*'📋 سجل الأصول'!J349/365*MAX(0,MIN(EOMONTH(DATE(2026,11,1),-1),IF('📋 سجل الأصول'!M349="",DATE(9999,12,31),'📋 سجل الأصول'!M349))-'📋 سجل الأصول'!G349+1))),0))</f>
        <v/>
      </c>
      <c r="R349" s="25" t="str">
        <f>IF('📋 سجل الأصول'!C349="","",IFERROR(MAX(0,MIN(('📋 سجل الأصول'!H349-IF('📋 سجل الأصول'!I349="",0,'📋 سجل الأصول'!I349)),('📋 سجل الأصول'!H349-IF('📋 سجل الأصول'!I349="",0,'📋 سجل الأصول'!I349))*'📋 سجل الأصول'!J349/365*MAX(0,MIN(EOMONTH(DATE(2026,12,1),0),IF('📋 سجل الأصول'!M349="",DATE(9999,12,31),'📋 سجل الأصول'!M349))-'📋 سجل الأصول'!G349+1))-MIN(('📋 سجل الأصول'!H349-IF('📋 سجل الأصول'!I349="",0,'📋 سجل الأصول'!I349)),('📋 سجل الأصول'!H349-IF('📋 سجل الأصول'!I349="",0,'📋 سجل الأصول'!I349))*'📋 سجل الأصول'!J349/365*MAX(0,MIN(EOMONTH(DATE(2026,12,1),-1),IF('📋 سجل الأصول'!M349="",DATE(9999,12,31),'📋 سجل الأصول'!M349))-'📋 سجل الأصول'!G349+1))),0))</f>
        <v/>
      </c>
    </row>
    <row r="350" spans="1:18" ht="24.75" customHeight="1" x14ac:dyDescent="0.25">
      <c r="A350" s="26" t="str">
        <f>IF('📋 سجل الأصول'!C350="","",'📋 سجل الأصول'!A350)</f>
        <v/>
      </c>
      <c r="B350" s="26" t="str">
        <f>IF('📋 سجل الأصول'!C350="","",'📋 سجل الأصول'!B350)</f>
        <v/>
      </c>
      <c r="C350" s="38" t="str">
        <f>IF('📋 سجل الأصول'!C350="","",'📋 سجل الأصول'!C350)</f>
        <v/>
      </c>
      <c r="D350" s="26" t="str">
        <f>IF('📋 سجل الأصول'!C350="","",'📋 سجل الأصول'!E350)</f>
        <v/>
      </c>
      <c r="E350" s="39" t="str">
        <f>IF('📋 سجل الأصول'!C350="","",'📋 سجل الأصول'!G350)</f>
        <v/>
      </c>
      <c r="F350" s="33" t="str">
        <f>IF('📋 سجل الأصول'!C350="","",'📋 سجل الأصول'!H350)</f>
        <v/>
      </c>
      <c r="G350" s="33" t="str">
        <f>IF('📋 سجل الأصول'!C350="","",IFERROR(MAX(0,MIN(('📋 سجل الأصول'!H350-IF('📋 سجل الأصول'!I350="",0,'📋 سجل الأصول'!I350)),('📋 سجل الأصول'!H350-IF('📋 سجل الأصول'!I350="",0,'📋 سجل الأصول'!I350))*'📋 سجل الأصول'!J350/365*MAX(0,MIN(EOMONTH(DATE(2026,1,1),0),IF('📋 سجل الأصول'!M350="",DATE(9999,12,31),'📋 سجل الأصول'!M350))-'📋 سجل الأصول'!G350+1))-MIN(('📋 سجل الأصول'!H350-IF('📋 سجل الأصول'!I350="",0,'📋 سجل الأصول'!I350)),('📋 سجل الأصول'!H350-IF('📋 سجل الأصول'!I350="",0,'📋 سجل الأصول'!I350))*'📋 سجل الأصول'!J350/365*MAX(0,MIN(EOMONTH(DATE(2026,1,1),-1),IF('📋 سجل الأصول'!M350="",DATE(9999,12,31),'📋 سجل الأصول'!M350))-'📋 سجل الأصول'!G350+1))),0))</f>
        <v/>
      </c>
      <c r="H350" s="33" t="str">
        <f>IF('📋 سجل الأصول'!C350="","",IFERROR(MAX(0,MIN(('📋 سجل الأصول'!H350-IF('📋 سجل الأصول'!I350="",0,'📋 سجل الأصول'!I350)),('📋 سجل الأصول'!H350-IF('📋 سجل الأصول'!I350="",0,'📋 سجل الأصول'!I350))*'📋 سجل الأصول'!J350/365*MAX(0,MIN(EOMONTH(DATE(2026,2,1),0),IF('📋 سجل الأصول'!M350="",DATE(9999,12,31),'📋 سجل الأصول'!M350))-'📋 سجل الأصول'!G350+1))-MIN(('📋 سجل الأصول'!H350-IF('📋 سجل الأصول'!I350="",0,'📋 سجل الأصول'!I350)),('📋 سجل الأصول'!H350-IF('📋 سجل الأصول'!I350="",0,'📋 سجل الأصول'!I350))*'📋 سجل الأصول'!J350/365*MAX(0,MIN(EOMONTH(DATE(2026,2,1),-1),IF('📋 سجل الأصول'!M350="",DATE(9999,12,31),'📋 سجل الأصول'!M350))-'📋 سجل الأصول'!G350+1))),0))</f>
        <v/>
      </c>
      <c r="I350" s="33" t="str">
        <f>IF('📋 سجل الأصول'!C350="","",IFERROR(MAX(0,MIN(('📋 سجل الأصول'!H350-IF('📋 سجل الأصول'!I350="",0,'📋 سجل الأصول'!I350)),('📋 سجل الأصول'!H350-IF('📋 سجل الأصول'!I350="",0,'📋 سجل الأصول'!I350))*'📋 سجل الأصول'!J350/365*MAX(0,MIN(EOMONTH(DATE(2026,3,1),0),IF('📋 سجل الأصول'!M350="",DATE(9999,12,31),'📋 سجل الأصول'!M350))-'📋 سجل الأصول'!G350+1))-MIN(('📋 سجل الأصول'!H350-IF('📋 سجل الأصول'!I350="",0,'📋 سجل الأصول'!I350)),('📋 سجل الأصول'!H350-IF('📋 سجل الأصول'!I350="",0,'📋 سجل الأصول'!I350))*'📋 سجل الأصول'!J350/365*MAX(0,MIN(EOMONTH(DATE(2026,3,1),-1),IF('📋 سجل الأصول'!M350="",DATE(9999,12,31),'📋 سجل الأصول'!M350))-'📋 سجل الأصول'!G350+1))),0))</f>
        <v/>
      </c>
      <c r="J350" s="33" t="str">
        <f>IF('📋 سجل الأصول'!C350="","",IFERROR(MAX(0,MIN(('📋 سجل الأصول'!H350-IF('📋 سجل الأصول'!I350="",0,'📋 سجل الأصول'!I350)),('📋 سجل الأصول'!H350-IF('📋 سجل الأصول'!I350="",0,'📋 سجل الأصول'!I350))*'📋 سجل الأصول'!J350/365*MAX(0,MIN(EOMONTH(DATE(2026,4,1),0),IF('📋 سجل الأصول'!M350="",DATE(9999,12,31),'📋 سجل الأصول'!M350))-'📋 سجل الأصول'!G350+1))-MIN(('📋 سجل الأصول'!H350-IF('📋 سجل الأصول'!I350="",0,'📋 سجل الأصول'!I350)),('📋 سجل الأصول'!H350-IF('📋 سجل الأصول'!I350="",0,'📋 سجل الأصول'!I350))*'📋 سجل الأصول'!J350/365*MAX(0,MIN(EOMONTH(DATE(2026,4,1),-1),IF('📋 سجل الأصول'!M350="",DATE(9999,12,31),'📋 سجل الأصول'!M350))-'📋 سجل الأصول'!G350+1))),0))</f>
        <v/>
      </c>
      <c r="K350" s="33" t="str">
        <f>IF('📋 سجل الأصول'!C350="","",IFERROR(MAX(0,MIN(('📋 سجل الأصول'!H350-IF('📋 سجل الأصول'!I350="",0,'📋 سجل الأصول'!I350)),('📋 سجل الأصول'!H350-IF('📋 سجل الأصول'!I350="",0,'📋 سجل الأصول'!I350))*'📋 سجل الأصول'!J350/365*MAX(0,MIN(EOMONTH(DATE(2026,5,1),0),IF('📋 سجل الأصول'!M350="",DATE(9999,12,31),'📋 سجل الأصول'!M350))-'📋 سجل الأصول'!G350+1))-MIN(('📋 سجل الأصول'!H350-IF('📋 سجل الأصول'!I350="",0,'📋 سجل الأصول'!I350)),('📋 سجل الأصول'!H350-IF('📋 سجل الأصول'!I350="",0,'📋 سجل الأصول'!I350))*'📋 سجل الأصول'!J350/365*MAX(0,MIN(EOMONTH(DATE(2026,5,1),-1),IF('📋 سجل الأصول'!M350="",DATE(9999,12,31),'📋 سجل الأصول'!M350))-'📋 سجل الأصول'!G350+1))),0))</f>
        <v/>
      </c>
      <c r="L350" s="33" t="str">
        <f>IF('📋 سجل الأصول'!C350="","",IFERROR(MAX(0,MIN(('📋 سجل الأصول'!H350-IF('📋 سجل الأصول'!I350="",0,'📋 سجل الأصول'!I350)),('📋 سجل الأصول'!H350-IF('📋 سجل الأصول'!I350="",0,'📋 سجل الأصول'!I350))*'📋 سجل الأصول'!J350/365*MAX(0,MIN(EOMONTH(DATE(2026,6,1),0),IF('📋 سجل الأصول'!M350="",DATE(9999,12,31),'📋 سجل الأصول'!M350))-'📋 سجل الأصول'!G350+1))-MIN(('📋 سجل الأصول'!H350-IF('📋 سجل الأصول'!I350="",0,'📋 سجل الأصول'!I350)),('📋 سجل الأصول'!H350-IF('📋 سجل الأصول'!I350="",0,'📋 سجل الأصول'!I350))*'📋 سجل الأصول'!J350/365*MAX(0,MIN(EOMONTH(DATE(2026,6,1),-1),IF('📋 سجل الأصول'!M350="",DATE(9999,12,31),'📋 سجل الأصول'!M350))-'📋 سجل الأصول'!G350+1))),0))</f>
        <v/>
      </c>
      <c r="M350" s="33" t="str">
        <f>IF('📋 سجل الأصول'!C350="","",IFERROR(MAX(0,MIN(('📋 سجل الأصول'!H350-IF('📋 سجل الأصول'!I350="",0,'📋 سجل الأصول'!I350)),('📋 سجل الأصول'!H350-IF('📋 سجل الأصول'!I350="",0,'📋 سجل الأصول'!I350))*'📋 سجل الأصول'!J350/365*MAX(0,MIN(EOMONTH(DATE(2026,7,1),0),IF('📋 سجل الأصول'!M350="",DATE(9999,12,31),'📋 سجل الأصول'!M350))-'📋 سجل الأصول'!G350+1))-MIN(('📋 سجل الأصول'!H350-IF('📋 سجل الأصول'!I350="",0,'📋 سجل الأصول'!I350)),('📋 سجل الأصول'!H350-IF('📋 سجل الأصول'!I350="",0,'📋 سجل الأصول'!I350))*'📋 سجل الأصول'!J350/365*MAX(0,MIN(EOMONTH(DATE(2026,7,1),-1),IF('📋 سجل الأصول'!M350="",DATE(9999,12,31),'📋 سجل الأصول'!M350))-'📋 سجل الأصول'!G350+1))),0))</f>
        <v/>
      </c>
      <c r="N350" s="33" t="str">
        <f>IF('📋 سجل الأصول'!C350="","",IFERROR(MAX(0,MIN(('📋 سجل الأصول'!H350-IF('📋 سجل الأصول'!I350="",0,'📋 سجل الأصول'!I350)),('📋 سجل الأصول'!H350-IF('📋 سجل الأصول'!I350="",0,'📋 سجل الأصول'!I350))*'📋 سجل الأصول'!J350/365*MAX(0,MIN(EOMONTH(DATE(2026,8,1),0),IF('📋 سجل الأصول'!M350="",DATE(9999,12,31),'📋 سجل الأصول'!M350))-'📋 سجل الأصول'!G350+1))-MIN(('📋 سجل الأصول'!H350-IF('📋 سجل الأصول'!I350="",0,'📋 سجل الأصول'!I350)),('📋 سجل الأصول'!H350-IF('📋 سجل الأصول'!I350="",0,'📋 سجل الأصول'!I350))*'📋 سجل الأصول'!J350/365*MAX(0,MIN(EOMONTH(DATE(2026,8,1),-1),IF('📋 سجل الأصول'!M350="",DATE(9999,12,31),'📋 سجل الأصول'!M350))-'📋 سجل الأصول'!G350+1))),0))</f>
        <v/>
      </c>
      <c r="O350" s="33" t="str">
        <f>IF('📋 سجل الأصول'!C350="","",IFERROR(MAX(0,MIN(('📋 سجل الأصول'!H350-IF('📋 سجل الأصول'!I350="",0,'📋 سجل الأصول'!I350)),('📋 سجل الأصول'!H350-IF('📋 سجل الأصول'!I350="",0,'📋 سجل الأصول'!I350))*'📋 سجل الأصول'!J350/365*MAX(0,MIN(EOMONTH(DATE(2026,9,1),0),IF('📋 سجل الأصول'!M350="",DATE(9999,12,31),'📋 سجل الأصول'!M350))-'📋 سجل الأصول'!G350+1))-MIN(('📋 سجل الأصول'!H350-IF('📋 سجل الأصول'!I350="",0,'📋 سجل الأصول'!I350)),('📋 سجل الأصول'!H350-IF('📋 سجل الأصول'!I350="",0,'📋 سجل الأصول'!I350))*'📋 سجل الأصول'!J350/365*MAX(0,MIN(EOMONTH(DATE(2026,9,1),-1),IF('📋 سجل الأصول'!M350="",DATE(9999,12,31),'📋 سجل الأصول'!M350))-'📋 سجل الأصول'!G350+1))),0))</f>
        <v/>
      </c>
      <c r="P350" s="33" t="str">
        <f>IF('📋 سجل الأصول'!C350="","",IFERROR(MAX(0,MIN(('📋 سجل الأصول'!H350-IF('📋 سجل الأصول'!I350="",0,'📋 سجل الأصول'!I350)),('📋 سجل الأصول'!H350-IF('📋 سجل الأصول'!I350="",0,'📋 سجل الأصول'!I350))*'📋 سجل الأصول'!J350/365*MAX(0,MIN(EOMONTH(DATE(2026,10,1),0),IF('📋 سجل الأصول'!M350="",DATE(9999,12,31),'📋 سجل الأصول'!M350))-'📋 سجل الأصول'!G350+1))-MIN(('📋 سجل الأصول'!H350-IF('📋 سجل الأصول'!I350="",0,'📋 سجل الأصول'!I350)),('📋 سجل الأصول'!H350-IF('📋 سجل الأصول'!I350="",0,'📋 سجل الأصول'!I350))*'📋 سجل الأصول'!J350/365*MAX(0,MIN(EOMONTH(DATE(2026,10,1),-1),IF('📋 سجل الأصول'!M350="",DATE(9999,12,31),'📋 سجل الأصول'!M350))-'📋 سجل الأصول'!G350+1))),0))</f>
        <v/>
      </c>
      <c r="Q350" s="33" t="str">
        <f>IF('📋 سجل الأصول'!C350="","",IFERROR(MAX(0,MIN(('📋 سجل الأصول'!H350-IF('📋 سجل الأصول'!I350="",0,'📋 سجل الأصول'!I350)),('📋 سجل الأصول'!H350-IF('📋 سجل الأصول'!I350="",0,'📋 سجل الأصول'!I350))*'📋 سجل الأصول'!J350/365*MAX(0,MIN(EOMONTH(DATE(2026,11,1),0),IF('📋 سجل الأصول'!M350="",DATE(9999,12,31),'📋 سجل الأصول'!M350))-'📋 سجل الأصول'!G350+1))-MIN(('📋 سجل الأصول'!H350-IF('📋 سجل الأصول'!I350="",0,'📋 سجل الأصول'!I350)),('📋 سجل الأصول'!H350-IF('📋 سجل الأصول'!I350="",0,'📋 سجل الأصول'!I350))*'📋 سجل الأصول'!J350/365*MAX(0,MIN(EOMONTH(DATE(2026,11,1),-1),IF('📋 سجل الأصول'!M350="",DATE(9999,12,31),'📋 سجل الأصول'!M350))-'📋 سجل الأصول'!G350+1))),0))</f>
        <v/>
      </c>
      <c r="R350" s="33" t="str">
        <f>IF('📋 سجل الأصول'!C350="","",IFERROR(MAX(0,MIN(('📋 سجل الأصول'!H350-IF('📋 سجل الأصول'!I350="",0,'📋 سجل الأصول'!I350)),('📋 سجل الأصول'!H350-IF('📋 سجل الأصول'!I350="",0,'📋 سجل الأصول'!I350))*'📋 سجل الأصول'!J350/365*MAX(0,MIN(EOMONTH(DATE(2026,12,1),0),IF('📋 سجل الأصول'!M350="",DATE(9999,12,31),'📋 سجل الأصول'!M350))-'📋 سجل الأصول'!G350+1))-MIN(('📋 سجل الأصول'!H350-IF('📋 سجل الأصول'!I350="",0,'📋 سجل الأصول'!I350)),('📋 سجل الأصول'!H350-IF('📋 سجل الأصول'!I350="",0,'📋 سجل الأصول'!I350))*'📋 سجل الأصول'!J350/365*MAX(0,MIN(EOMONTH(DATE(2026,12,1),-1),IF('📋 سجل الأصول'!M350="",DATE(9999,12,31),'📋 سجل الأصول'!M350))-'📋 سجل الأصول'!G350+1))),0))</f>
        <v/>
      </c>
    </row>
    <row r="351" spans="1:18" ht="24.75" customHeight="1" x14ac:dyDescent="0.25">
      <c r="A351" s="18" t="str">
        <f>IF('📋 سجل الأصول'!C351="","",'📋 سجل الأصول'!A351)</f>
        <v/>
      </c>
      <c r="B351" s="18" t="str">
        <f>IF('📋 سجل الأصول'!C351="","",'📋 سجل الأصول'!B351)</f>
        <v/>
      </c>
      <c r="C351" s="36" t="str">
        <f>IF('📋 سجل الأصول'!C351="","",'📋 سجل الأصول'!C351)</f>
        <v/>
      </c>
      <c r="D351" s="18" t="str">
        <f>IF('📋 سجل الأصول'!C351="","",'📋 سجل الأصول'!E351)</f>
        <v/>
      </c>
      <c r="E351" s="37" t="str">
        <f>IF('📋 سجل الأصول'!C351="","",'📋 سجل الأصول'!G351)</f>
        <v/>
      </c>
      <c r="F351" s="25" t="str">
        <f>IF('📋 سجل الأصول'!C351="","",'📋 سجل الأصول'!H351)</f>
        <v/>
      </c>
      <c r="G351" s="25" t="str">
        <f>IF('📋 سجل الأصول'!C351="","",IFERROR(MAX(0,MIN(('📋 سجل الأصول'!H351-IF('📋 سجل الأصول'!I351="",0,'📋 سجل الأصول'!I351)),('📋 سجل الأصول'!H351-IF('📋 سجل الأصول'!I351="",0,'📋 سجل الأصول'!I351))*'📋 سجل الأصول'!J351/365*MAX(0,MIN(EOMONTH(DATE(2026,1,1),0),IF('📋 سجل الأصول'!M351="",DATE(9999,12,31),'📋 سجل الأصول'!M351))-'📋 سجل الأصول'!G351+1))-MIN(('📋 سجل الأصول'!H351-IF('📋 سجل الأصول'!I351="",0,'📋 سجل الأصول'!I351)),('📋 سجل الأصول'!H351-IF('📋 سجل الأصول'!I351="",0,'📋 سجل الأصول'!I351))*'📋 سجل الأصول'!J351/365*MAX(0,MIN(EOMONTH(DATE(2026,1,1),-1),IF('📋 سجل الأصول'!M351="",DATE(9999,12,31),'📋 سجل الأصول'!M351))-'📋 سجل الأصول'!G351+1))),0))</f>
        <v/>
      </c>
      <c r="H351" s="25" t="str">
        <f>IF('📋 سجل الأصول'!C351="","",IFERROR(MAX(0,MIN(('📋 سجل الأصول'!H351-IF('📋 سجل الأصول'!I351="",0,'📋 سجل الأصول'!I351)),('📋 سجل الأصول'!H351-IF('📋 سجل الأصول'!I351="",0,'📋 سجل الأصول'!I351))*'📋 سجل الأصول'!J351/365*MAX(0,MIN(EOMONTH(DATE(2026,2,1),0),IF('📋 سجل الأصول'!M351="",DATE(9999,12,31),'📋 سجل الأصول'!M351))-'📋 سجل الأصول'!G351+1))-MIN(('📋 سجل الأصول'!H351-IF('📋 سجل الأصول'!I351="",0,'📋 سجل الأصول'!I351)),('📋 سجل الأصول'!H351-IF('📋 سجل الأصول'!I351="",0,'📋 سجل الأصول'!I351))*'📋 سجل الأصول'!J351/365*MAX(0,MIN(EOMONTH(DATE(2026,2,1),-1),IF('📋 سجل الأصول'!M351="",DATE(9999,12,31),'📋 سجل الأصول'!M351))-'📋 سجل الأصول'!G351+1))),0))</f>
        <v/>
      </c>
      <c r="I351" s="25" t="str">
        <f>IF('📋 سجل الأصول'!C351="","",IFERROR(MAX(0,MIN(('📋 سجل الأصول'!H351-IF('📋 سجل الأصول'!I351="",0,'📋 سجل الأصول'!I351)),('📋 سجل الأصول'!H351-IF('📋 سجل الأصول'!I351="",0,'📋 سجل الأصول'!I351))*'📋 سجل الأصول'!J351/365*MAX(0,MIN(EOMONTH(DATE(2026,3,1),0),IF('📋 سجل الأصول'!M351="",DATE(9999,12,31),'📋 سجل الأصول'!M351))-'📋 سجل الأصول'!G351+1))-MIN(('📋 سجل الأصول'!H351-IF('📋 سجل الأصول'!I351="",0,'📋 سجل الأصول'!I351)),('📋 سجل الأصول'!H351-IF('📋 سجل الأصول'!I351="",0,'📋 سجل الأصول'!I351))*'📋 سجل الأصول'!J351/365*MAX(0,MIN(EOMONTH(DATE(2026,3,1),-1),IF('📋 سجل الأصول'!M351="",DATE(9999,12,31),'📋 سجل الأصول'!M351))-'📋 سجل الأصول'!G351+1))),0))</f>
        <v/>
      </c>
      <c r="J351" s="25" t="str">
        <f>IF('📋 سجل الأصول'!C351="","",IFERROR(MAX(0,MIN(('📋 سجل الأصول'!H351-IF('📋 سجل الأصول'!I351="",0,'📋 سجل الأصول'!I351)),('📋 سجل الأصول'!H351-IF('📋 سجل الأصول'!I351="",0,'📋 سجل الأصول'!I351))*'📋 سجل الأصول'!J351/365*MAX(0,MIN(EOMONTH(DATE(2026,4,1),0),IF('📋 سجل الأصول'!M351="",DATE(9999,12,31),'📋 سجل الأصول'!M351))-'📋 سجل الأصول'!G351+1))-MIN(('📋 سجل الأصول'!H351-IF('📋 سجل الأصول'!I351="",0,'📋 سجل الأصول'!I351)),('📋 سجل الأصول'!H351-IF('📋 سجل الأصول'!I351="",0,'📋 سجل الأصول'!I351))*'📋 سجل الأصول'!J351/365*MAX(0,MIN(EOMONTH(DATE(2026,4,1),-1),IF('📋 سجل الأصول'!M351="",DATE(9999,12,31),'📋 سجل الأصول'!M351))-'📋 سجل الأصول'!G351+1))),0))</f>
        <v/>
      </c>
      <c r="K351" s="25" t="str">
        <f>IF('📋 سجل الأصول'!C351="","",IFERROR(MAX(0,MIN(('📋 سجل الأصول'!H351-IF('📋 سجل الأصول'!I351="",0,'📋 سجل الأصول'!I351)),('📋 سجل الأصول'!H351-IF('📋 سجل الأصول'!I351="",0,'📋 سجل الأصول'!I351))*'📋 سجل الأصول'!J351/365*MAX(0,MIN(EOMONTH(DATE(2026,5,1),0),IF('📋 سجل الأصول'!M351="",DATE(9999,12,31),'📋 سجل الأصول'!M351))-'📋 سجل الأصول'!G351+1))-MIN(('📋 سجل الأصول'!H351-IF('📋 سجل الأصول'!I351="",0,'📋 سجل الأصول'!I351)),('📋 سجل الأصول'!H351-IF('📋 سجل الأصول'!I351="",0,'📋 سجل الأصول'!I351))*'📋 سجل الأصول'!J351/365*MAX(0,MIN(EOMONTH(DATE(2026,5,1),-1),IF('📋 سجل الأصول'!M351="",DATE(9999,12,31),'📋 سجل الأصول'!M351))-'📋 سجل الأصول'!G351+1))),0))</f>
        <v/>
      </c>
      <c r="L351" s="25" t="str">
        <f>IF('📋 سجل الأصول'!C351="","",IFERROR(MAX(0,MIN(('📋 سجل الأصول'!H351-IF('📋 سجل الأصول'!I351="",0,'📋 سجل الأصول'!I351)),('📋 سجل الأصول'!H351-IF('📋 سجل الأصول'!I351="",0,'📋 سجل الأصول'!I351))*'📋 سجل الأصول'!J351/365*MAX(0,MIN(EOMONTH(DATE(2026,6,1),0),IF('📋 سجل الأصول'!M351="",DATE(9999,12,31),'📋 سجل الأصول'!M351))-'📋 سجل الأصول'!G351+1))-MIN(('📋 سجل الأصول'!H351-IF('📋 سجل الأصول'!I351="",0,'📋 سجل الأصول'!I351)),('📋 سجل الأصول'!H351-IF('📋 سجل الأصول'!I351="",0,'📋 سجل الأصول'!I351))*'📋 سجل الأصول'!J351/365*MAX(0,MIN(EOMONTH(DATE(2026,6,1),-1),IF('📋 سجل الأصول'!M351="",DATE(9999,12,31),'📋 سجل الأصول'!M351))-'📋 سجل الأصول'!G351+1))),0))</f>
        <v/>
      </c>
      <c r="M351" s="25" t="str">
        <f>IF('📋 سجل الأصول'!C351="","",IFERROR(MAX(0,MIN(('📋 سجل الأصول'!H351-IF('📋 سجل الأصول'!I351="",0,'📋 سجل الأصول'!I351)),('📋 سجل الأصول'!H351-IF('📋 سجل الأصول'!I351="",0,'📋 سجل الأصول'!I351))*'📋 سجل الأصول'!J351/365*MAX(0,MIN(EOMONTH(DATE(2026,7,1),0),IF('📋 سجل الأصول'!M351="",DATE(9999,12,31),'📋 سجل الأصول'!M351))-'📋 سجل الأصول'!G351+1))-MIN(('📋 سجل الأصول'!H351-IF('📋 سجل الأصول'!I351="",0,'📋 سجل الأصول'!I351)),('📋 سجل الأصول'!H351-IF('📋 سجل الأصول'!I351="",0,'📋 سجل الأصول'!I351))*'📋 سجل الأصول'!J351/365*MAX(0,MIN(EOMONTH(DATE(2026,7,1),-1),IF('📋 سجل الأصول'!M351="",DATE(9999,12,31),'📋 سجل الأصول'!M351))-'📋 سجل الأصول'!G351+1))),0))</f>
        <v/>
      </c>
      <c r="N351" s="25" t="str">
        <f>IF('📋 سجل الأصول'!C351="","",IFERROR(MAX(0,MIN(('📋 سجل الأصول'!H351-IF('📋 سجل الأصول'!I351="",0,'📋 سجل الأصول'!I351)),('📋 سجل الأصول'!H351-IF('📋 سجل الأصول'!I351="",0,'📋 سجل الأصول'!I351))*'📋 سجل الأصول'!J351/365*MAX(0,MIN(EOMONTH(DATE(2026,8,1),0),IF('📋 سجل الأصول'!M351="",DATE(9999,12,31),'📋 سجل الأصول'!M351))-'📋 سجل الأصول'!G351+1))-MIN(('📋 سجل الأصول'!H351-IF('📋 سجل الأصول'!I351="",0,'📋 سجل الأصول'!I351)),('📋 سجل الأصول'!H351-IF('📋 سجل الأصول'!I351="",0,'📋 سجل الأصول'!I351))*'📋 سجل الأصول'!J351/365*MAX(0,MIN(EOMONTH(DATE(2026,8,1),-1),IF('📋 سجل الأصول'!M351="",DATE(9999,12,31),'📋 سجل الأصول'!M351))-'📋 سجل الأصول'!G351+1))),0))</f>
        <v/>
      </c>
      <c r="O351" s="25" t="str">
        <f>IF('📋 سجل الأصول'!C351="","",IFERROR(MAX(0,MIN(('📋 سجل الأصول'!H351-IF('📋 سجل الأصول'!I351="",0,'📋 سجل الأصول'!I351)),('📋 سجل الأصول'!H351-IF('📋 سجل الأصول'!I351="",0,'📋 سجل الأصول'!I351))*'📋 سجل الأصول'!J351/365*MAX(0,MIN(EOMONTH(DATE(2026,9,1),0),IF('📋 سجل الأصول'!M351="",DATE(9999,12,31),'📋 سجل الأصول'!M351))-'📋 سجل الأصول'!G351+1))-MIN(('📋 سجل الأصول'!H351-IF('📋 سجل الأصول'!I351="",0,'📋 سجل الأصول'!I351)),('📋 سجل الأصول'!H351-IF('📋 سجل الأصول'!I351="",0,'📋 سجل الأصول'!I351))*'📋 سجل الأصول'!J351/365*MAX(0,MIN(EOMONTH(DATE(2026,9,1),-1),IF('📋 سجل الأصول'!M351="",DATE(9999,12,31),'📋 سجل الأصول'!M351))-'📋 سجل الأصول'!G351+1))),0))</f>
        <v/>
      </c>
      <c r="P351" s="25" t="str">
        <f>IF('📋 سجل الأصول'!C351="","",IFERROR(MAX(0,MIN(('📋 سجل الأصول'!H351-IF('📋 سجل الأصول'!I351="",0,'📋 سجل الأصول'!I351)),('📋 سجل الأصول'!H351-IF('📋 سجل الأصول'!I351="",0,'📋 سجل الأصول'!I351))*'📋 سجل الأصول'!J351/365*MAX(0,MIN(EOMONTH(DATE(2026,10,1),0),IF('📋 سجل الأصول'!M351="",DATE(9999,12,31),'📋 سجل الأصول'!M351))-'📋 سجل الأصول'!G351+1))-MIN(('📋 سجل الأصول'!H351-IF('📋 سجل الأصول'!I351="",0,'📋 سجل الأصول'!I351)),('📋 سجل الأصول'!H351-IF('📋 سجل الأصول'!I351="",0,'📋 سجل الأصول'!I351))*'📋 سجل الأصول'!J351/365*MAX(0,MIN(EOMONTH(DATE(2026,10,1),-1),IF('📋 سجل الأصول'!M351="",DATE(9999,12,31),'📋 سجل الأصول'!M351))-'📋 سجل الأصول'!G351+1))),0))</f>
        <v/>
      </c>
      <c r="Q351" s="25" t="str">
        <f>IF('📋 سجل الأصول'!C351="","",IFERROR(MAX(0,MIN(('📋 سجل الأصول'!H351-IF('📋 سجل الأصول'!I351="",0,'📋 سجل الأصول'!I351)),('📋 سجل الأصول'!H351-IF('📋 سجل الأصول'!I351="",0,'📋 سجل الأصول'!I351))*'📋 سجل الأصول'!J351/365*MAX(0,MIN(EOMONTH(DATE(2026,11,1),0),IF('📋 سجل الأصول'!M351="",DATE(9999,12,31),'📋 سجل الأصول'!M351))-'📋 سجل الأصول'!G351+1))-MIN(('📋 سجل الأصول'!H351-IF('📋 سجل الأصول'!I351="",0,'📋 سجل الأصول'!I351)),('📋 سجل الأصول'!H351-IF('📋 سجل الأصول'!I351="",0,'📋 سجل الأصول'!I351))*'📋 سجل الأصول'!J351/365*MAX(0,MIN(EOMONTH(DATE(2026,11,1),-1),IF('📋 سجل الأصول'!M351="",DATE(9999,12,31),'📋 سجل الأصول'!M351))-'📋 سجل الأصول'!G351+1))),0))</f>
        <v/>
      </c>
      <c r="R351" s="25" t="str">
        <f>IF('📋 سجل الأصول'!C351="","",IFERROR(MAX(0,MIN(('📋 سجل الأصول'!H351-IF('📋 سجل الأصول'!I351="",0,'📋 سجل الأصول'!I351)),('📋 سجل الأصول'!H351-IF('📋 سجل الأصول'!I351="",0,'📋 سجل الأصول'!I351))*'📋 سجل الأصول'!J351/365*MAX(0,MIN(EOMONTH(DATE(2026,12,1),0),IF('📋 سجل الأصول'!M351="",DATE(9999,12,31),'📋 سجل الأصول'!M351))-'📋 سجل الأصول'!G351+1))-MIN(('📋 سجل الأصول'!H351-IF('📋 سجل الأصول'!I351="",0,'📋 سجل الأصول'!I351)),('📋 سجل الأصول'!H351-IF('📋 سجل الأصول'!I351="",0,'📋 سجل الأصول'!I351))*'📋 سجل الأصول'!J351/365*MAX(0,MIN(EOMONTH(DATE(2026,12,1),-1),IF('📋 سجل الأصول'!M351="",DATE(9999,12,31),'📋 سجل الأصول'!M351))-'📋 سجل الأصول'!G351+1))),0))</f>
        <v/>
      </c>
    </row>
    <row r="352" spans="1:18" ht="24.75" customHeight="1" x14ac:dyDescent="0.25">
      <c r="A352" s="26" t="str">
        <f>IF('📋 سجل الأصول'!C352="","",'📋 سجل الأصول'!A352)</f>
        <v/>
      </c>
      <c r="B352" s="26" t="str">
        <f>IF('📋 سجل الأصول'!C352="","",'📋 سجل الأصول'!B352)</f>
        <v/>
      </c>
      <c r="C352" s="38" t="str">
        <f>IF('📋 سجل الأصول'!C352="","",'📋 سجل الأصول'!C352)</f>
        <v/>
      </c>
      <c r="D352" s="26" t="str">
        <f>IF('📋 سجل الأصول'!C352="","",'📋 سجل الأصول'!E352)</f>
        <v/>
      </c>
      <c r="E352" s="39" t="str">
        <f>IF('📋 سجل الأصول'!C352="","",'📋 سجل الأصول'!G352)</f>
        <v/>
      </c>
      <c r="F352" s="33" t="str">
        <f>IF('📋 سجل الأصول'!C352="","",'📋 سجل الأصول'!H352)</f>
        <v/>
      </c>
      <c r="G352" s="33" t="str">
        <f>IF('📋 سجل الأصول'!C352="","",IFERROR(MAX(0,MIN(('📋 سجل الأصول'!H352-IF('📋 سجل الأصول'!I352="",0,'📋 سجل الأصول'!I352)),('📋 سجل الأصول'!H352-IF('📋 سجل الأصول'!I352="",0,'📋 سجل الأصول'!I352))*'📋 سجل الأصول'!J352/365*MAX(0,MIN(EOMONTH(DATE(2026,1,1),0),IF('📋 سجل الأصول'!M352="",DATE(9999,12,31),'📋 سجل الأصول'!M352))-'📋 سجل الأصول'!G352+1))-MIN(('📋 سجل الأصول'!H352-IF('📋 سجل الأصول'!I352="",0,'📋 سجل الأصول'!I352)),('📋 سجل الأصول'!H352-IF('📋 سجل الأصول'!I352="",0,'📋 سجل الأصول'!I352))*'📋 سجل الأصول'!J352/365*MAX(0,MIN(EOMONTH(DATE(2026,1,1),-1),IF('📋 سجل الأصول'!M352="",DATE(9999,12,31),'📋 سجل الأصول'!M352))-'📋 سجل الأصول'!G352+1))),0))</f>
        <v/>
      </c>
      <c r="H352" s="33" t="str">
        <f>IF('📋 سجل الأصول'!C352="","",IFERROR(MAX(0,MIN(('📋 سجل الأصول'!H352-IF('📋 سجل الأصول'!I352="",0,'📋 سجل الأصول'!I352)),('📋 سجل الأصول'!H352-IF('📋 سجل الأصول'!I352="",0,'📋 سجل الأصول'!I352))*'📋 سجل الأصول'!J352/365*MAX(0,MIN(EOMONTH(DATE(2026,2,1),0),IF('📋 سجل الأصول'!M352="",DATE(9999,12,31),'📋 سجل الأصول'!M352))-'📋 سجل الأصول'!G352+1))-MIN(('📋 سجل الأصول'!H352-IF('📋 سجل الأصول'!I352="",0,'📋 سجل الأصول'!I352)),('📋 سجل الأصول'!H352-IF('📋 سجل الأصول'!I352="",0,'📋 سجل الأصول'!I352))*'📋 سجل الأصول'!J352/365*MAX(0,MIN(EOMONTH(DATE(2026,2,1),-1),IF('📋 سجل الأصول'!M352="",DATE(9999,12,31),'📋 سجل الأصول'!M352))-'📋 سجل الأصول'!G352+1))),0))</f>
        <v/>
      </c>
      <c r="I352" s="33" t="str">
        <f>IF('📋 سجل الأصول'!C352="","",IFERROR(MAX(0,MIN(('📋 سجل الأصول'!H352-IF('📋 سجل الأصول'!I352="",0,'📋 سجل الأصول'!I352)),('📋 سجل الأصول'!H352-IF('📋 سجل الأصول'!I352="",0,'📋 سجل الأصول'!I352))*'📋 سجل الأصول'!J352/365*MAX(0,MIN(EOMONTH(DATE(2026,3,1),0),IF('📋 سجل الأصول'!M352="",DATE(9999,12,31),'📋 سجل الأصول'!M352))-'📋 سجل الأصول'!G352+1))-MIN(('📋 سجل الأصول'!H352-IF('📋 سجل الأصول'!I352="",0,'📋 سجل الأصول'!I352)),('📋 سجل الأصول'!H352-IF('📋 سجل الأصول'!I352="",0,'📋 سجل الأصول'!I352))*'📋 سجل الأصول'!J352/365*MAX(0,MIN(EOMONTH(DATE(2026,3,1),-1),IF('📋 سجل الأصول'!M352="",DATE(9999,12,31),'📋 سجل الأصول'!M352))-'📋 سجل الأصول'!G352+1))),0))</f>
        <v/>
      </c>
      <c r="J352" s="33" t="str">
        <f>IF('📋 سجل الأصول'!C352="","",IFERROR(MAX(0,MIN(('📋 سجل الأصول'!H352-IF('📋 سجل الأصول'!I352="",0,'📋 سجل الأصول'!I352)),('📋 سجل الأصول'!H352-IF('📋 سجل الأصول'!I352="",0,'📋 سجل الأصول'!I352))*'📋 سجل الأصول'!J352/365*MAX(0,MIN(EOMONTH(DATE(2026,4,1),0),IF('📋 سجل الأصول'!M352="",DATE(9999,12,31),'📋 سجل الأصول'!M352))-'📋 سجل الأصول'!G352+1))-MIN(('📋 سجل الأصول'!H352-IF('📋 سجل الأصول'!I352="",0,'📋 سجل الأصول'!I352)),('📋 سجل الأصول'!H352-IF('📋 سجل الأصول'!I352="",0,'📋 سجل الأصول'!I352))*'📋 سجل الأصول'!J352/365*MAX(0,MIN(EOMONTH(DATE(2026,4,1),-1),IF('📋 سجل الأصول'!M352="",DATE(9999,12,31),'📋 سجل الأصول'!M352))-'📋 سجل الأصول'!G352+1))),0))</f>
        <v/>
      </c>
      <c r="K352" s="33" t="str">
        <f>IF('📋 سجل الأصول'!C352="","",IFERROR(MAX(0,MIN(('📋 سجل الأصول'!H352-IF('📋 سجل الأصول'!I352="",0,'📋 سجل الأصول'!I352)),('📋 سجل الأصول'!H352-IF('📋 سجل الأصول'!I352="",0,'📋 سجل الأصول'!I352))*'📋 سجل الأصول'!J352/365*MAX(0,MIN(EOMONTH(DATE(2026,5,1),0),IF('📋 سجل الأصول'!M352="",DATE(9999,12,31),'📋 سجل الأصول'!M352))-'📋 سجل الأصول'!G352+1))-MIN(('📋 سجل الأصول'!H352-IF('📋 سجل الأصول'!I352="",0,'📋 سجل الأصول'!I352)),('📋 سجل الأصول'!H352-IF('📋 سجل الأصول'!I352="",0,'📋 سجل الأصول'!I352))*'📋 سجل الأصول'!J352/365*MAX(0,MIN(EOMONTH(DATE(2026,5,1),-1),IF('📋 سجل الأصول'!M352="",DATE(9999,12,31),'📋 سجل الأصول'!M352))-'📋 سجل الأصول'!G352+1))),0))</f>
        <v/>
      </c>
      <c r="L352" s="33" t="str">
        <f>IF('📋 سجل الأصول'!C352="","",IFERROR(MAX(0,MIN(('📋 سجل الأصول'!H352-IF('📋 سجل الأصول'!I352="",0,'📋 سجل الأصول'!I352)),('📋 سجل الأصول'!H352-IF('📋 سجل الأصول'!I352="",0,'📋 سجل الأصول'!I352))*'📋 سجل الأصول'!J352/365*MAX(0,MIN(EOMONTH(DATE(2026,6,1),0),IF('📋 سجل الأصول'!M352="",DATE(9999,12,31),'📋 سجل الأصول'!M352))-'📋 سجل الأصول'!G352+1))-MIN(('📋 سجل الأصول'!H352-IF('📋 سجل الأصول'!I352="",0,'📋 سجل الأصول'!I352)),('📋 سجل الأصول'!H352-IF('📋 سجل الأصول'!I352="",0,'📋 سجل الأصول'!I352))*'📋 سجل الأصول'!J352/365*MAX(0,MIN(EOMONTH(DATE(2026,6,1),-1),IF('📋 سجل الأصول'!M352="",DATE(9999,12,31),'📋 سجل الأصول'!M352))-'📋 سجل الأصول'!G352+1))),0))</f>
        <v/>
      </c>
      <c r="M352" s="33" t="str">
        <f>IF('📋 سجل الأصول'!C352="","",IFERROR(MAX(0,MIN(('📋 سجل الأصول'!H352-IF('📋 سجل الأصول'!I352="",0,'📋 سجل الأصول'!I352)),('📋 سجل الأصول'!H352-IF('📋 سجل الأصول'!I352="",0,'📋 سجل الأصول'!I352))*'📋 سجل الأصول'!J352/365*MAX(0,MIN(EOMONTH(DATE(2026,7,1),0),IF('📋 سجل الأصول'!M352="",DATE(9999,12,31),'📋 سجل الأصول'!M352))-'📋 سجل الأصول'!G352+1))-MIN(('📋 سجل الأصول'!H352-IF('📋 سجل الأصول'!I352="",0,'📋 سجل الأصول'!I352)),('📋 سجل الأصول'!H352-IF('📋 سجل الأصول'!I352="",0,'📋 سجل الأصول'!I352))*'📋 سجل الأصول'!J352/365*MAX(0,MIN(EOMONTH(DATE(2026,7,1),-1),IF('📋 سجل الأصول'!M352="",DATE(9999,12,31),'📋 سجل الأصول'!M352))-'📋 سجل الأصول'!G352+1))),0))</f>
        <v/>
      </c>
      <c r="N352" s="33" t="str">
        <f>IF('📋 سجل الأصول'!C352="","",IFERROR(MAX(0,MIN(('📋 سجل الأصول'!H352-IF('📋 سجل الأصول'!I352="",0,'📋 سجل الأصول'!I352)),('📋 سجل الأصول'!H352-IF('📋 سجل الأصول'!I352="",0,'📋 سجل الأصول'!I352))*'📋 سجل الأصول'!J352/365*MAX(0,MIN(EOMONTH(DATE(2026,8,1),0),IF('📋 سجل الأصول'!M352="",DATE(9999,12,31),'📋 سجل الأصول'!M352))-'📋 سجل الأصول'!G352+1))-MIN(('📋 سجل الأصول'!H352-IF('📋 سجل الأصول'!I352="",0,'📋 سجل الأصول'!I352)),('📋 سجل الأصول'!H352-IF('📋 سجل الأصول'!I352="",0,'📋 سجل الأصول'!I352))*'📋 سجل الأصول'!J352/365*MAX(0,MIN(EOMONTH(DATE(2026,8,1),-1),IF('📋 سجل الأصول'!M352="",DATE(9999,12,31),'📋 سجل الأصول'!M352))-'📋 سجل الأصول'!G352+1))),0))</f>
        <v/>
      </c>
      <c r="O352" s="33" t="str">
        <f>IF('📋 سجل الأصول'!C352="","",IFERROR(MAX(0,MIN(('📋 سجل الأصول'!H352-IF('📋 سجل الأصول'!I352="",0,'📋 سجل الأصول'!I352)),('📋 سجل الأصول'!H352-IF('📋 سجل الأصول'!I352="",0,'📋 سجل الأصول'!I352))*'📋 سجل الأصول'!J352/365*MAX(0,MIN(EOMONTH(DATE(2026,9,1),0),IF('📋 سجل الأصول'!M352="",DATE(9999,12,31),'📋 سجل الأصول'!M352))-'📋 سجل الأصول'!G352+1))-MIN(('📋 سجل الأصول'!H352-IF('📋 سجل الأصول'!I352="",0,'📋 سجل الأصول'!I352)),('📋 سجل الأصول'!H352-IF('📋 سجل الأصول'!I352="",0,'📋 سجل الأصول'!I352))*'📋 سجل الأصول'!J352/365*MAX(0,MIN(EOMONTH(DATE(2026,9,1),-1),IF('📋 سجل الأصول'!M352="",DATE(9999,12,31),'📋 سجل الأصول'!M352))-'📋 سجل الأصول'!G352+1))),0))</f>
        <v/>
      </c>
      <c r="P352" s="33" t="str">
        <f>IF('📋 سجل الأصول'!C352="","",IFERROR(MAX(0,MIN(('📋 سجل الأصول'!H352-IF('📋 سجل الأصول'!I352="",0,'📋 سجل الأصول'!I352)),('📋 سجل الأصول'!H352-IF('📋 سجل الأصول'!I352="",0,'📋 سجل الأصول'!I352))*'📋 سجل الأصول'!J352/365*MAX(0,MIN(EOMONTH(DATE(2026,10,1),0),IF('📋 سجل الأصول'!M352="",DATE(9999,12,31),'📋 سجل الأصول'!M352))-'📋 سجل الأصول'!G352+1))-MIN(('📋 سجل الأصول'!H352-IF('📋 سجل الأصول'!I352="",0,'📋 سجل الأصول'!I352)),('📋 سجل الأصول'!H352-IF('📋 سجل الأصول'!I352="",0,'📋 سجل الأصول'!I352))*'📋 سجل الأصول'!J352/365*MAX(0,MIN(EOMONTH(DATE(2026,10,1),-1),IF('📋 سجل الأصول'!M352="",DATE(9999,12,31),'📋 سجل الأصول'!M352))-'📋 سجل الأصول'!G352+1))),0))</f>
        <v/>
      </c>
      <c r="Q352" s="33" t="str">
        <f>IF('📋 سجل الأصول'!C352="","",IFERROR(MAX(0,MIN(('📋 سجل الأصول'!H352-IF('📋 سجل الأصول'!I352="",0,'📋 سجل الأصول'!I352)),('📋 سجل الأصول'!H352-IF('📋 سجل الأصول'!I352="",0,'📋 سجل الأصول'!I352))*'📋 سجل الأصول'!J352/365*MAX(0,MIN(EOMONTH(DATE(2026,11,1),0),IF('📋 سجل الأصول'!M352="",DATE(9999,12,31),'📋 سجل الأصول'!M352))-'📋 سجل الأصول'!G352+1))-MIN(('📋 سجل الأصول'!H352-IF('📋 سجل الأصول'!I352="",0,'📋 سجل الأصول'!I352)),('📋 سجل الأصول'!H352-IF('📋 سجل الأصول'!I352="",0,'📋 سجل الأصول'!I352))*'📋 سجل الأصول'!J352/365*MAX(0,MIN(EOMONTH(DATE(2026,11,1),-1),IF('📋 سجل الأصول'!M352="",DATE(9999,12,31),'📋 سجل الأصول'!M352))-'📋 سجل الأصول'!G352+1))),0))</f>
        <v/>
      </c>
      <c r="R352" s="33" t="str">
        <f>IF('📋 سجل الأصول'!C352="","",IFERROR(MAX(0,MIN(('📋 سجل الأصول'!H352-IF('📋 سجل الأصول'!I352="",0,'📋 سجل الأصول'!I352)),('📋 سجل الأصول'!H352-IF('📋 سجل الأصول'!I352="",0,'📋 سجل الأصول'!I352))*'📋 سجل الأصول'!J352/365*MAX(0,MIN(EOMONTH(DATE(2026,12,1),0),IF('📋 سجل الأصول'!M352="",DATE(9999,12,31),'📋 سجل الأصول'!M352))-'📋 سجل الأصول'!G352+1))-MIN(('📋 سجل الأصول'!H352-IF('📋 سجل الأصول'!I352="",0,'📋 سجل الأصول'!I352)),('📋 سجل الأصول'!H352-IF('📋 سجل الأصول'!I352="",0,'📋 سجل الأصول'!I352))*'📋 سجل الأصول'!J352/365*MAX(0,MIN(EOMONTH(DATE(2026,12,1),-1),IF('📋 سجل الأصول'!M352="",DATE(9999,12,31),'📋 سجل الأصول'!M352))-'📋 سجل الأصول'!G352+1))),0))</f>
        <v/>
      </c>
    </row>
    <row r="353" spans="1:18" ht="24.75" customHeight="1" x14ac:dyDescent="0.25">
      <c r="A353" s="18" t="str">
        <f>IF('📋 سجل الأصول'!C353="","",'📋 سجل الأصول'!A353)</f>
        <v/>
      </c>
      <c r="B353" s="18" t="str">
        <f>IF('📋 سجل الأصول'!C353="","",'📋 سجل الأصول'!B353)</f>
        <v/>
      </c>
      <c r="C353" s="36" t="str">
        <f>IF('📋 سجل الأصول'!C353="","",'📋 سجل الأصول'!C353)</f>
        <v/>
      </c>
      <c r="D353" s="18" t="str">
        <f>IF('📋 سجل الأصول'!C353="","",'📋 سجل الأصول'!E353)</f>
        <v/>
      </c>
      <c r="E353" s="37" t="str">
        <f>IF('📋 سجل الأصول'!C353="","",'📋 سجل الأصول'!G353)</f>
        <v/>
      </c>
      <c r="F353" s="25" t="str">
        <f>IF('📋 سجل الأصول'!C353="","",'📋 سجل الأصول'!H353)</f>
        <v/>
      </c>
      <c r="G353" s="25" t="str">
        <f>IF('📋 سجل الأصول'!C353="","",IFERROR(MAX(0,MIN(('📋 سجل الأصول'!H353-IF('📋 سجل الأصول'!I353="",0,'📋 سجل الأصول'!I353)),('📋 سجل الأصول'!H353-IF('📋 سجل الأصول'!I353="",0,'📋 سجل الأصول'!I353))*'📋 سجل الأصول'!J353/365*MAX(0,MIN(EOMONTH(DATE(2026,1,1),0),IF('📋 سجل الأصول'!M353="",DATE(9999,12,31),'📋 سجل الأصول'!M353))-'📋 سجل الأصول'!G353+1))-MIN(('📋 سجل الأصول'!H353-IF('📋 سجل الأصول'!I353="",0,'📋 سجل الأصول'!I353)),('📋 سجل الأصول'!H353-IF('📋 سجل الأصول'!I353="",0,'📋 سجل الأصول'!I353))*'📋 سجل الأصول'!J353/365*MAX(0,MIN(EOMONTH(DATE(2026,1,1),-1),IF('📋 سجل الأصول'!M353="",DATE(9999,12,31),'📋 سجل الأصول'!M353))-'📋 سجل الأصول'!G353+1))),0))</f>
        <v/>
      </c>
      <c r="H353" s="25" t="str">
        <f>IF('📋 سجل الأصول'!C353="","",IFERROR(MAX(0,MIN(('📋 سجل الأصول'!H353-IF('📋 سجل الأصول'!I353="",0,'📋 سجل الأصول'!I353)),('📋 سجل الأصول'!H353-IF('📋 سجل الأصول'!I353="",0,'📋 سجل الأصول'!I353))*'📋 سجل الأصول'!J353/365*MAX(0,MIN(EOMONTH(DATE(2026,2,1),0),IF('📋 سجل الأصول'!M353="",DATE(9999,12,31),'📋 سجل الأصول'!M353))-'📋 سجل الأصول'!G353+1))-MIN(('📋 سجل الأصول'!H353-IF('📋 سجل الأصول'!I353="",0,'📋 سجل الأصول'!I353)),('📋 سجل الأصول'!H353-IF('📋 سجل الأصول'!I353="",0,'📋 سجل الأصول'!I353))*'📋 سجل الأصول'!J353/365*MAX(0,MIN(EOMONTH(DATE(2026,2,1),-1),IF('📋 سجل الأصول'!M353="",DATE(9999,12,31),'📋 سجل الأصول'!M353))-'📋 سجل الأصول'!G353+1))),0))</f>
        <v/>
      </c>
      <c r="I353" s="25" t="str">
        <f>IF('📋 سجل الأصول'!C353="","",IFERROR(MAX(0,MIN(('📋 سجل الأصول'!H353-IF('📋 سجل الأصول'!I353="",0,'📋 سجل الأصول'!I353)),('📋 سجل الأصول'!H353-IF('📋 سجل الأصول'!I353="",0,'📋 سجل الأصول'!I353))*'📋 سجل الأصول'!J353/365*MAX(0,MIN(EOMONTH(DATE(2026,3,1),0),IF('📋 سجل الأصول'!M353="",DATE(9999,12,31),'📋 سجل الأصول'!M353))-'📋 سجل الأصول'!G353+1))-MIN(('📋 سجل الأصول'!H353-IF('📋 سجل الأصول'!I353="",0,'📋 سجل الأصول'!I353)),('📋 سجل الأصول'!H353-IF('📋 سجل الأصول'!I353="",0,'📋 سجل الأصول'!I353))*'📋 سجل الأصول'!J353/365*MAX(0,MIN(EOMONTH(DATE(2026,3,1),-1),IF('📋 سجل الأصول'!M353="",DATE(9999,12,31),'📋 سجل الأصول'!M353))-'📋 سجل الأصول'!G353+1))),0))</f>
        <v/>
      </c>
      <c r="J353" s="25" t="str">
        <f>IF('📋 سجل الأصول'!C353="","",IFERROR(MAX(0,MIN(('📋 سجل الأصول'!H353-IF('📋 سجل الأصول'!I353="",0,'📋 سجل الأصول'!I353)),('📋 سجل الأصول'!H353-IF('📋 سجل الأصول'!I353="",0,'📋 سجل الأصول'!I353))*'📋 سجل الأصول'!J353/365*MAX(0,MIN(EOMONTH(DATE(2026,4,1),0),IF('📋 سجل الأصول'!M353="",DATE(9999,12,31),'📋 سجل الأصول'!M353))-'📋 سجل الأصول'!G353+1))-MIN(('📋 سجل الأصول'!H353-IF('📋 سجل الأصول'!I353="",0,'📋 سجل الأصول'!I353)),('📋 سجل الأصول'!H353-IF('📋 سجل الأصول'!I353="",0,'📋 سجل الأصول'!I353))*'📋 سجل الأصول'!J353/365*MAX(0,MIN(EOMONTH(DATE(2026,4,1),-1),IF('📋 سجل الأصول'!M353="",DATE(9999,12,31),'📋 سجل الأصول'!M353))-'📋 سجل الأصول'!G353+1))),0))</f>
        <v/>
      </c>
      <c r="K353" s="25" t="str">
        <f>IF('📋 سجل الأصول'!C353="","",IFERROR(MAX(0,MIN(('📋 سجل الأصول'!H353-IF('📋 سجل الأصول'!I353="",0,'📋 سجل الأصول'!I353)),('📋 سجل الأصول'!H353-IF('📋 سجل الأصول'!I353="",0,'📋 سجل الأصول'!I353))*'📋 سجل الأصول'!J353/365*MAX(0,MIN(EOMONTH(DATE(2026,5,1),0),IF('📋 سجل الأصول'!M353="",DATE(9999,12,31),'📋 سجل الأصول'!M353))-'📋 سجل الأصول'!G353+1))-MIN(('📋 سجل الأصول'!H353-IF('📋 سجل الأصول'!I353="",0,'📋 سجل الأصول'!I353)),('📋 سجل الأصول'!H353-IF('📋 سجل الأصول'!I353="",0,'📋 سجل الأصول'!I353))*'📋 سجل الأصول'!J353/365*MAX(0,MIN(EOMONTH(DATE(2026,5,1),-1),IF('📋 سجل الأصول'!M353="",DATE(9999,12,31),'📋 سجل الأصول'!M353))-'📋 سجل الأصول'!G353+1))),0))</f>
        <v/>
      </c>
      <c r="L353" s="25" t="str">
        <f>IF('📋 سجل الأصول'!C353="","",IFERROR(MAX(0,MIN(('📋 سجل الأصول'!H353-IF('📋 سجل الأصول'!I353="",0,'📋 سجل الأصول'!I353)),('📋 سجل الأصول'!H353-IF('📋 سجل الأصول'!I353="",0,'📋 سجل الأصول'!I353))*'📋 سجل الأصول'!J353/365*MAX(0,MIN(EOMONTH(DATE(2026,6,1),0),IF('📋 سجل الأصول'!M353="",DATE(9999,12,31),'📋 سجل الأصول'!M353))-'📋 سجل الأصول'!G353+1))-MIN(('📋 سجل الأصول'!H353-IF('📋 سجل الأصول'!I353="",0,'📋 سجل الأصول'!I353)),('📋 سجل الأصول'!H353-IF('📋 سجل الأصول'!I353="",0,'📋 سجل الأصول'!I353))*'📋 سجل الأصول'!J353/365*MAX(0,MIN(EOMONTH(DATE(2026,6,1),-1),IF('📋 سجل الأصول'!M353="",DATE(9999,12,31),'📋 سجل الأصول'!M353))-'📋 سجل الأصول'!G353+1))),0))</f>
        <v/>
      </c>
      <c r="M353" s="25" t="str">
        <f>IF('📋 سجل الأصول'!C353="","",IFERROR(MAX(0,MIN(('📋 سجل الأصول'!H353-IF('📋 سجل الأصول'!I353="",0,'📋 سجل الأصول'!I353)),('📋 سجل الأصول'!H353-IF('📋 سجل الأصول'!I353="",0,'📋 سجل الأصول'!I353))*'📋 سجل الأصول'!J353/365*MAX(0,MIN(EOMONTH(DATE(2026,7,1),0),IF('📋 سجل الأصول'!M353="",DATE(9999,12,31),'📋 سجل الأصول'!M353))-'📋 سجل الأصول'!G353+1))-MIN(('📋 سجل الأصول'!H353-IF('📋 سجل الأصول'!I353="",0,'📋 سجل الأصول'!I353)),('📋 سجل الأصول'!H353-IF('📋 سجل الأصول'!I353="",0,'📋 سجل الأصول'!I353))*'📋 سجل الأصول'!J353/365*MAX(0,MIN(EOMONTH(DATE(2026,7,1),-1),IF('📋 سجل الأصول'!M353="",DATE(9999,12,31),'📋 سجل الأصول'!M353))-'📋 سجل الأصول'!G353+1))),0))</f>
        <v/>
      </c>
      <c r="N353" s="25" t="str">
        <f>IF('📋 سجل الأصول'!C353="","",IFERROR(MAX(0,MIN(('📋 سجل الأصول'!H353-IF('📋 سجل الأصول'!I353="",0,'📋 سجل الأصول'!I353)),('📋 سجل الأصول'!H353-IF('📋 سجل الأصول'!I353="",0,'📋 سجل الأصول'!I353))*'📋 سجل الأصول'!J353/365*MAX(0,MIN(EOMONTH(DATE(2026,8,1),0),IF('📋 سجل الأصول'!M353="",DATE(9999,12,31),'📋 سجل الأصول'!M353))-'📋 سجل الأصول'!G353+1))-MIN(('📋 سجل الأصول'!H353-IF('📋 سجل الأصول'!I353="",0,'📋 سجل الأصول'!I353)),('📋 سجل الأصول'!H353-IF('📋 سجل الأصول'!I353="",0,'📋 سجل الأصول'!I353))*'📋 سجل الأصول'!J353/365*MAX(0,MIN(EOMONTH(DATE(2026,8,1),-1),IF('📋 سجل الأصول'!M353="",DATE(9999,12,31),'📋 سجل الأصول'!M353))-'📋 سجل الأصول'!G353+1))),0))</f>
        <v/>
      </c>
      <c r="O353" s="25" t="str">
        <f>IF('📋 سجل الأصول'!C353="","",IFERROR(MAX(0,MIN(('📋 سجل الأصول'!H353-IF('📋 سجل الأصول'!I353="",0,'📋 سجل الأصول'!I353)),('📋 سجل الأصول'!H353-IF('📋 سجل الأصول'!I353="",0,'📋 سجل الأصول'!I353))*'📋 سجل الأصول'!J353/365*MAX(0,MIN(EOMONTH(DATE(2026,9,1),0),IF('📋 سجل الأصول'!M353="",DATE(9999,12,31),'📋 سجل الأصول'!M353))-'📋 سجل الأصول'!G353+1))-MIN(('📋 سجل الأصول'!H353-IF('📋 سجل الأصول'!I353="",0,'📋 سجل الأصول'!I353)),('📋 سجل الأصول'!H353-IF('📋 سجل الأصول'!I353="",0,'📋 سجل الأصول'!I353))*'📋 سجل الأصول'!J353/365*MAX(0,MIN(EOMONTH(DATE(2026,9,1),-1),IF('📋 سجل الأصول'!M353="",DATE(9999,12,31),'📋 سجل الأصول'!M353))-'📋 سجل الأصول'!G353+1))),0))</f>
        <v/>
      </c>
      <c r="P353" s="25" t="str">
        <f>IF('📋 سجل الأصول'!C353="","",IFERROR(MAX(0,MIN(('📋 سجل الأصول'!H353-IF('📋 سجل الأصول'!I353="",0,'📋 سجل الأصول'!I353)),('📋 سجل الأصول'!H353-IF('📋 سجل الأصول'!I353="",0,'📋 سجل الأصول'!I353))*'📋 سجل الأصول'!J353/365*MAX(0,MIN(EOMONTH(DATE(2026,10,1),0),IF('📋 سجل الأصول'!M353="",DATE(9999,12,31),'📋 سجل الأصول'!M353))-'📋 سجل الأصول'!G353+1))-MIN(('📋 سجل الأصول'!H353-IF('📋 سجل الأصول'!I353="",0,'📋 سجل الأصول'!I353)),('📋 سجل الأصول'!H353-IF('📋 سجل الأصول'!I353="",0,'📋 سجل الأصول'!I353))*'📋 سجل الأصول'!J353/365*MAX(0,MIN(EOMONTH(DATE(2026,10,1),-1),IF('📋 سجل الأصول'!M353="",DATE(9999,12,31),'📋 سجل الأصول'!M353))-'📋 سجل الأصول'!G353+1))),0))</f>
        <v/>
      </c>
      <c r="Q353" s="25" t="str">
        <f>IF('📋 سجل الأصول'!C353="","",IFERROR(MAX(0,MIN(('📋 سجل الأصول'!H353-IF('📋 سجل الأصول'!I353="",0,'📋 سجل الأصول'!I353)),('📋 سجل الأصول'!H353-IF('📋 سجل الأصول'!I353="",0,'📋 سجل الأصول'!I353))*'📋 سجل الأصول'!J353/365*MAX(0,MIN(EOMONTH(DATE(2026,11,1),0),IF('📋 سجل الأصول'!M353="",DATE(9999,12,31),'📋 سجل الأصول'!M353))-'📋 سجل الأصول'!G353+1))-MIN(('📋 سجل الأصول'!H353-IF('📋 سجل الأصول'!I353="",0,'📋 سجل الأصول'!I353)),('📋 سجل الأصول'!H353-IF('📋 سجل الأصول'!I353="",0,'📋 سجل الأصول'!I353))*'📋 سجل الأصول'!J353/365*MAX(0,MIN(EOMONTH(DATE(2026,11,1),-1),IF('📋 سجل الأصول'!M353="",DATE(9999,12,31),'📋 سجل الأصول'!M353))-'📋 سجل الأصول'!G353+1))),0))</f>
        <v/>
      </c>
      <c r="R353" s="25" t="str">
        <f>IF('📋 سجل الأصول'!C353="","",IFERROR(MAX(0,MIN(('📋 سجل الأصول'!H353-IF('📋 سجل الأصول'!I353="",0,'📋 سجل الأصول'!I353)),('📋 سجل الأصول'!H353-IF('📋 سجل الأصول'!I353="",0,'📋 سجل الأصول'!I353))*'📋 سجل الأصول'!J353/365*MAX(0,MIN(EOMONTH(DATE(2026,12,1),0),IF('📋 سجل الأصول'!M353="",DATE(9999,12,31),'📋 سجل الأصول'!M353))-'📋 سجل الأصول'!G353+1))-MIN(('📋 سجل الأصول'!H353-IF('📋 سجل الأصول'!I353="",0,'📋 سجل الأصول'!I353)),('📋 سجل الأصول'!H353-IF('📋 سجل الأصول'!I353="",0,'📋 سجل الأصول'!I353))*'📋 سجل الأصول'!J353/365*MAX(0,MIN(EOMONTH(DATE(2026,12,1),-1),IF('📋 سجل الأصول'!M353="",DATE(9999,12,31),'📋 سجل الأصول'!M353))-'📋 سجل الأصول'!G353+1))),0))</f>
        <v/>
      </c>
    </row>
    <row r="354" spans="1:18" ht="24.75" customHeight="1" x14ac:dyDescent="0.25">
      <c r="A354" s="26" t="str">
        <f>IF('📋 سجل الأصول'!C354="","",'📋 سجل الأصول'!A354)</f>
        <v/>
      </c>
      <c r="B354" s="26" t="str">
        <f>IF('📋 سجل الأصول'!C354="","",'📋 سجل الأصول'!B354)</f>
        <v/>
      </c>
      <c r="C354" s="38" t="str">
        <f>IF('📋 سجل الأصول'!C354="","",'📋 سجل الأصول'!C354)</f>
        <v/>
      </c>
      <c r="D354" s="26" t="str">
        <f>IF('📋 سجل الأصول'!C354="","",'📋 سجل الأصول'!E354)</f>
        <v/>
      </c>
      <c r="E354" s="39" t="str">
        <f>IF('📋 سجل الأصول'!C354="","",'📋 سجل الأصول'!G354)</f>
        <v/>
      </c>
      <c r="F354" s="33" t="str">
        <f>IF('📋 سجل الأصول'!C354="","",'📋 سجل الأصول'!H354)</f>
        <v/>
      </c>
      <c r="G354" s="33" t="str">
        <f>IF('📋 سجل الأصول'!C354="","",IFERROR(MAX(0,MIN(('📋 سجل الأصول'!H354-IF('📋 سجل الأصول'!I354="",0,'📋 سجل الأصول'!I354)),('📋 سجل الأصول'!H354-IF('📋 سجل الأصول'!I354="",0,'📋 سجل الأصول'!I354))*'📋 سجل الأصول'!J354/365*MAX(0,MIN(EOMONTH(DATE(2026,1,1),0),IF('📋 سجل الأصول'!M354="",DATE(9999,12,31),'📋 سجل الأصول'!M354))-'📋 سجل الأصول'!G354+1))-MIN(('📋 سجل الأصول'!H354-IF('📋 سجل الأصول'!I354="",0,'📋 سجل الأصول'!I354)),('📋 سجل الأصول'!H354-IF('📋 سجل الأصول'!I354="",0,'📋 سجل الأصول'!I354))*'📋 سجل الأصول'!J354/365*MAX(0,MIN(EOMONTH(DATE(2026,1,1),-1),IF('📋 سجل الأصول'!M354="",DATE(9999,12,31),'📋 سجل الأصول'!M354))-'📋 سجل الأصول'!G354+1))),0))</f>
        <v/>
      </c>
      <c r="H354" s="33" t="str">
        <f>IF('📋 سجل الأصول'!C354="","",IFERROR(MAX(0,MIN(('📋 سجل الأصول'!H354-IF('📋 سجل الأصول'!I354="",0,'📋 سجل الأصول'!I354)),('📋 سجل الأصول'!H354-IF('📋 سجل الأصول'!I354="",0,'📋 سجل الأصول'!I354))*'📋 سجل الأصول'!J354/365*MAX(0,MIN(EOMONTH(DATE(2026,2,1),0),IF('📋 سجل الأصول'!M354="",DATE(9999,12,31),'📋 سجل الأصول'!M354))-'📋 سجل الأصول'!G354+1))-MIN(('📋 سجل الأصول'!H354-IF('📋 سجل الأصول'!I354="",0,'📋 سجل الأصول'!I354)),('📋 سجل الأصول'!H354-IF('📋 سجل الأصول'!I354="",0,'📋 سجل الأصول'!I354))*'📋 سجل الأصول'!J354/365*MAX(0,MIN(EOMONTH(DATE(2026,2,1),-1),IF('📋 سجل الأصول'!M354="",DATE(9999,12,31),'📋 سجل الأصول'!M354))-'📋 سجل الأصول'!G354+1))),0))</f>
        <v/>
      </c>
      <c r="I354" s="33" t="str">
        <f>IF('📋 سجل الأصول'!C354="","",IFERROR(MAX(0,MIN(('📋 سجل الأصول'!H354-IF('📋 سجل الأصول'!I354="",0,'📋 سجل الأصول'!I354)),('📋 سجل الأصول'!H354-IF('📋 سجل الأصول'!I354="",0,'📋 سجل الأصول'!I354))*'📋 سجل الأصول'!J354/365*MAX(0,MIN(EOMONTH(DATE(2026,3,1),0),IF('📋 سجل الأصول'!M354="",DATE(9999,12,31),'📋 سجل الأصول'!M354))-'📋 سجل الأصول'!G354+1))-MIN(('📋 سجل الأصول'!H354-IF('📋 سجل الأصول'!I354="",0,'📋 سجل الأصول'!I354)),('📋 سجل الأصول'!H354-IF('📋 سجل الأصول'!I354="",0,'📋 سجل الأصول'!I354))*'📋 سجل الأصول'!J354/365*MAX(0,MIN(EOMONTH(DATE(2026,3,1),-1),IF('📋 سجل الأصول'!M354="",DATE(9999,12,31),'📋 سجل الأصول'!M354))-'📋 سجل الأصول'!G354+1))),0))</f>
        <v/>
      </c>
      <c r="J354" s="33" t="str">
        <f>IF('📋 سجل الأصول'!C354="","",IFERROR(MAX(0,MIN(('📋 سجل الأصول'!H354-IF('📋 سجل الأصول'!I354="",0,'📋 سجل الأصول'!I354)),('📋 سجل الأصول'!H354-IF('📋 سجل الأصول'!I354="",0,'📋 سجل الأصول'!I354))*'📋 سجل الأصول'!J354/365*MAX(0,MIN(EOMONTH(DATE(2026,4,1),0),IF('📋 سجل الأصول'!M354="",DATE(9999,12,31),'📋 سجل الأصول'!M354))-'📋 سجل الأصول'!G354+1))-MIN(('📋 سجل الأصول'!H354-IF('📋 سجل الأصول'!I354="",0,'📋 سجل الأصول'!I354)),('📋 سجل الأصول'!H354-IF('📋 سجل الأصول'!I354="",0,'📋 سجل الأصول'!I354))*'📋 سجل الأصول'!J354/365*MAX(0,MIN(EOMONTH(DATE(2026,4,1),-1),IF('📋 سجل الأصول'!M354="",DATE(9999,12,31),'📋 سجل الأصول'!M354))-'📋 سجل الأصول'!G354+1))),0))</f>
        <v/>
      </c>
      <c r="K354" s="33" t="str">
        <f>IF('📋 سجل الأصول'!C354="","",IFERROR(MAX(0,MIN(('📋 سجل الأصول'!H354-IF('📋 سجل الأصول'!I354="",0,'📋 سجل الأصول'!I354)),('📋 سجل الأصول'!H354-IF('📋 سجل الأصول'!I354="",0,'📋 سجل الأصول'!I354))*'📋 سجل الأصول'!J354/365*MAX(0,MIN(EOMONTH(DATE(2026,5,1),0),IF('📋 سجل الأصول'!M354="",DATE(9999,12,31),'📋 سجل الأصول'!M354))-'📋 سجل الأصول'!G354+1))-MIN(('📋 سجل الأصول'!H354-IF('📋 سجل الأصول'!I354="",0,'📋 سجل الأصول'!I354)),('📋 سجل الأصول'!H354-IF('📋 سجل الأصول'!I354="",0,'📋 سجل الأصول'!I354))*'📋 سجل الأصول'!J354/365*MAX(0,MIN(EOMONTH(DATE(2026,5,1),-1),IF('📋 سجل الأصول'!M354="",DATE(9999,12,31),'📋 سجل الأصول'!M354))-'📋 سجل الأصول'!G354+1))),0))</f>
        <v/>
      </c>
      <c r="L354" s="33" t="str">
        <f>IF('📋 سجل الأصول'!C354="","",IFERROR(MAX(0,MIN(('📋 سجل الأصول'!H354-IF('📋 سجل الأصول'!I354="",0,'📋 سجل الأصول'!I354)),('📋 سجل الأصول'!H354-IF('📋 سجل الأصول'!I354="",0,'📋 سجل الأصول'!I354))*'📋 سجل الأصول'!J354/365*MAX(0,MIN(EOMONTH(DATE(2026,6,1),0),IF('📋 سجل الأصول'!M354="",DATE(9999,12,31),'📋 سجل الأصول'!M354))-'📋 سجل الأصول'!G354+1))-MIN(('📋 سجل الأصول'!H354-IF('📋 سجل الأصول'!I354="",0,'📋 سجل الأصول'!I354)),('📋 سجل الأصول'!H354-IF('📋 سجل الأصول'!I354="",0,'📋 سجل الأصول'!I354))*'📋 سجل الأصول'!J354/365*MAX(0,MIN(EOMONTH(DATE(2026,6,1),-1),IF('📋 سجل الأصول'!M354="",DATE(9999,12,31),'📋 سجل الأصول'!M354))-'📋 سجل الأصول'!G354+1))),0))</f>
        <v/>
      </c>
      <c r="M354" s="33" t="str">
        <f>IF('📋 سجل الأصول'!C354="","",IFERROR(MAX(0,MIN(('📋 سجل الأصول'!H354-IF('📋 سجل الأصول'!I354="",0,'📋 سجل الأصول'!I354)),('📋 سجل الأصول'!H354-IF('📋 سجل الأصول'!I354="",0,'📋 سجل الأصول'!I354))*'📋 سجل الأصول'!J354/365*MAX(0,MIN(EOMONTH(DATE(2026,7,1),0),IF('📋 سجل الأصول'!M354="",DATE(9999,12,31),'📋 سجل الأصول'!M354))-'📋 سجل الأصول'!G354+1))-MIN(('📋 سجل الأصول'!H354-IF('📋 سجل الأصول'!I354="",0,'📋 سجل الأصول'!I354)),('📋 سجل الأصول'!H354-IF('📋 سجل الأصول'!I354="",0,'📋 سجل الأصول'!I354))*'📋 سجل الأصول'!J354/365*MAX(0,MIN(EOMONTH(DATE(2026,7,1),-1),IF('📋 سجل الأصول'!M354="",DATE(9999,12,31),'📋 سجل الأصول'!M354))-'📋 سجل الأصول'!G354+1))),0))</f>
        <v/>
      </c>
      <c r="N354" s="33" t="str">
        <f>IF('📋 سجل الأصول'!C354="","",IFERROR(MAX(0,MIN(('📋 سجل الأصول'!H354-IF('📋 سجل الأصول'!I354="",0,'📋 سجل الأصول'!I354)),('📋 سجل الأصول'!H354-IF('📋 سجل الأصول'!I354="",0,'📋 سجل الأصول'!I354))*'📋 سجل الأصول'!J354/365*MAX(0,MIN(EOMONTH(DATE(2026,8,1),0),IF('📋 سجل الأصول'!M354="",DATE(9999,12,31),'📋 سجل الأصول'!M354))-'📋 سجل الأصول'!G354+1))-MIN(('📋 سجل الأصول'!H354-IF('📋 سجل الأصول'!I354="",0,'📋 سجل الأصول'!I354)),('📋 سجل الأصول'!H354-IF('📋 سجل الأصول'!I354="",0,'📋 سجل الأصول'!I354))*'📋 سجل الأصول'!J354/365*MAX(0,MIN(EOMONTH(DATE(2026,8,1),-1),IF('📋 سجل الأصول'!M354="",DATE(9999,12,31),'📋 سجل الأصول'!M354))-'📋 سجل الأصول'!G354+1))),0))</f>
        <v/>
      </c>
      <c r="O354" s="33" t="str">
        <f>IF('📋 سجل الأصول'!C354="","",IFERROR(MAX(0,MIN(('📋 سجل الأصول'!H354-IF('📋 سجل الأصول'!I354="",0,'📋 سجل الأصول'!I354)),('📋 سجل الأصول'!H354-IF('📋 سجل الأصول'!I354="",0,'📋 سجل الأصول'!I354))*'📋 سجل الأصول'!J354/365*MAX(0,MIN(EOMONTH(DATE(2026,9,1),0),IF('📋 سجل الأصول'!M354="",DATE(9999,12,31),'📋 سجل الأصول'!M354))-'📋 سجل الأصول'!G354+1))-MIN(('📋 سجل الأصول'!H354-IF('📋 سجل الأصول'!I354="",0,'📋 سجل الأصول'!I354)),('📋 سجل الأصول'!H354-IF('📋 سجل الأصول'!I354="",0,'📋 سجل الأصول'!I354))*'📋 سجل الأصول'!J354/365*MAX(0,MIN(EOMONTH(DATE(2026,9,1),-1),IF('📋 سجل الأصول'!M354="",DATE(9999,12,31),'📋 سجل الأصول'!M354))-'📋 سجل الأصول'!G354+1))),0))</f>
        <v/>
      </c>
      <c r="P354" s="33" t="str">
        <f>IF('📋 سجل الأصول'!C354="","",IFERROR(MAX(0,MIN(('📋 سجل الأصول'!H354-IF('📋 سجل الأصول'!I354="",0,'📋 سجل الأصول'!I354)),('📋 سجل الأصول'!H354-IF('📋 سجل الأصول'!I354="",0,'📋 سجل الأصول'!I354))*'📋 سجل الأصول'!J354/365*MAX(0,MIN(EOMONTH(DATE(2026,10,1),0),IF('📋 سجل الأصول'!M354="",DATE(9999,12,31),'📋 سجل الأصول'!M354))-'📋 سجل الأصول'!G354+1))-MIN(('📋 سجل الأصول'!H354-IF('📋 سجل الأصول'!I354="",0,'📋 سجل الأصول'!I354)),('📋 سجل الأصول'!H354-IF('📋 سجل الأصول'!I354="",0,'📋 سجل الأصول'!I354))*'📋 سجل الأصول'!J354/365*MAX(0,MIN(EOMONTH(DATE(2026,10,1),-1),IF('📋 سجل الأصول'!M354="",DATE(9999,12,31),'📋 سجل الأصول'!M354))-'📋 سجل الأصول'!G354+1))),0))</f>
        <v/>
      </c>
      <c r="Q354" s="33" t="str">
        <f>IF('📋 سجل الأصول'!C354="","",IFERROR(MAX(0,MIN(('📋 سجل الأصول'!H354-IF('📋 سجل الأصول'!I354="",0,'📋 سجل الأصول'!I354)),('📋 سجل الأصول'!H354-IF('📋 سجل الأصول'!I354="",0,'📋 سجل الأصول'!I354))*'📋 سجل الأصول'!J354/365*MAX(0,MIN(EOMONTH(DATE(2026,11,1),0),IF('📋 سجل الأصول'!M354="",DATE(9999,12,31),'📋 سجل الأصول'!M354))-'📋 سجل الأصول'!G354+1))-MIN(('📋 سجل الأصول'!H354-IF('📋 سجل الأصول'!I354="",0,'📋 سجل الأصول'!I354)),('📋 سجل الأصول'!H354-IF('📋 سجل الأصول'!I354="",0,'📋 سجل الأصول'!I354))*'📋 سجل الأصول'!J354/365*MAX(0,MIN(EOMONTH(DATE(2026,11,1),-1),IF('📋 سجل الأصول'!M354="",DATE(9999,12,31),'📋 سجل الأصول'!M354))-'📋 سجل الأصول'!G354+1))),0))</f>
        <v/>
      </c>
      <c r="R354" s="33" t="str">
        <f>IF('📋 سجل الأصول'!C354="","",IFERROR(MAX(0,MIN(('📋 سجل الأصول'!H354-IF('📋 سجل الأصول'!I354="",0,'📋 سجل الأصول'!I354)),('📋 سجل الأصول'!H354-IF('📋 سجل الأصول'!I354="",0,'📋 سجل الأصول'!I354))*'📋 سجل الأصول'!J354/365*MAX(0,MIN(EOMONTH(DATE(2026,12,1),0),IF('📋 سجل الأصول'!M354="",DATE(9999,12,31),'📋 سجل الأصول'!M354))-'📋 سجل الأصول'!G354+1))-MIN(('📋 سجل الأصول'!H354-IF('📋 سجل الأصول'!I354="",0,'📋 سجل الأصول'!I354)),('📋 سجل الأصول'!H354-IF('📋 سجل الأصول'!I354="",0,'📋 سجل الأصول'!I354))*'📋 سجل الأصول'!J354/365*MAX(0,MIN(EOMONTH(DATE(2026,12,1),-1),IF('📋 سجل الأصول'!M354="",DATE(9999,12,31),'📋 سجل الأصول'!M354))-'📋 سجل الأصول'!G354+1))),0))</f>
        <v/>
      </c>
    </row>
    <row r="355" spans="1:18" ht="24.75" customHeight="1" x14ac:dyDescent="0.25">
      <c r="A355" s="18" t="str">
        <f>IF('📋 سجل الأصول'!C355="","",'📋 سجل الأصول'!A355)</f>
        <v/>
      </c>
      <c r="B355" s="18" t="str">
        <f>IF('📋 سجل الأصول'!C355="","",'📋 سجل الأصول'!B355)</f>
        <v/>
      </c>
      <c r="C355" s="36" t="str">
        <f>IF('📋 سجل الأصول'!C355="","",'📋 سجل الأصول'!C355)</f>
        <v/>
      </c>
      <c r="D355" s="18" t="str">
        <f>IF('📋 سجل الأصول'!C355="","",'📋 سجل الأصول'!E355)</f>
        <v/>
      </c>
      <c r="E355" s="37" t="str">
        <f>IF('📋 سجل الأصول'!C355="","",'📋 سجل الأصول'!G355)</f>
        <v/>
      </c>
      <c r="F355" s="25" t="str">
        <f>IF('📋 سجل الأصول'!C355="","",'📋 سجل الأصول'!H355)</f>
        <v/>
      </c>
      <c r="G355" s="25" t="str">
        <f>IF('📋 سجل الأصول'!C355="","",IFERROR(MAX(0,MIN(('📋 سجل الأصول'!H355-IF('📋 سجل الأصول'!I355="",0,'📋 سجل الأصول'!I355)),('📋 سجل الأصول'!H355-IF('📋 سجل الأصول'!I355="",0,'📋 سجل الأصول'!I355))*'📋 سجل الأصول'!J355/365*MAX(0,MIN(EOMONTH(DATE(2026,1,1),0),IF('📋 سجل الأصول'!M355="",DATE(9999,12,31),'📋 سجل الأصول'!M355))-'📋 سجل الأصول'!G355+1))-MIN(('📋 سجل الأصول'!H355-IF('📋 سجل الأصول'!I355="",0,'📋 سجل الأصول'!I355)),('📋 سجل الأصول'!H355-IF('📋 سجل الأصول'!I355="",0,'📋 سجل الأصول'!I355))*'📋 سجل الأصول'!J355/365*MAX(0,MIN(EOMONTH(DATE(2026,1,1),-1),IF('📋 سجل الأصول'!M355="",DATE(9999,12,31),'📋 سجل الأصول'!M355))-'📋 سجل الأصول'!G355+1))),0))</f>
        <v/>
      </c>
      <c r="H355" s="25" t="str">
        <f>IF('📋 سجل الأصول'!C355="","",IFERROR(MAX(0,MIN(('📋 سجل الأصول'!H355-IF('📋 سجل الأصول'!I355="",0,'📋 سجل الأصول'!I355)),('📋 سجل الأصول'!H355-IF('📋 سجل الأصول'!I355="",0,'📋 سجل الأصول'!I355))*'📋 سجل الأصول'!J355/365*MAX(0,MIN(EOMONTH(DATE(2026,2,1),0),IF('📋 سجل الأصول'!M355="",DATE(9999,12,31),'📋 سجل الأصول'!M355))-'📋 سجل الأصول'!G355+1))-MIN(('📋 سجل الأصول'!H355-IF('📋 سجل الأصول'!I355="",0,'📋 سجل الأصول'!I355)),('📋 سجل الأصول'!H355-IF('📋 سجل الأصول'!I355="",0,'📋 سجل الأصول'!I355))*'📋 سجل الأصول'!J355/365*MAX(0,MIN(EOMONTH(DATE(2026,2,1),-1),IF('📋 سجل الأصول'!M355="",DATE(9999,12,31),'📋 سجل الأصول'!M355))-'📋 سجل الأصول'!G355+1))),0))</f>
        <v/>
      </c>
      <c r="I355" s="25" t="str">
        <f>IF('📋 سجل الأصول'!C355="","",IFERROR(MAX(0,MIN(('📋 سجل الأصول'!H355-IF('📋 سجل الأصول'!I355="",0,'📋 سجل الأصول'!I355)),('📋 سجل الأصول'!H355-IF('📋 سجل الأصول'!I355="",0,'📋 سجل الأصول'!I355))*'📋 سجل الأصول'!J355/365*MAX(0,MIN(EOMONTH(DATE(2026,3,1),0),IF('📋 سجل الأصول'!M355="",DATE(9999,12,31),'📋 سجل الأصول'!M355))-'📋 سجل الأصول'!G355+1))-MIN(('📋 سجل الأصول'!H355-IF('📋 سجل الأصول'!I355="",0,'📋 سجل الأصول'!I355)),('📋 سجل الأصول'!H355-IF('📋 سجل الأصول'!I355="",0,'📋 سجل الأصول'!I355))*'📋 سجل الأصول'!J355/365*MAX(0,MIN(EOMONTH(DATE(2026,3,1),-1),IF('📋 سجل الأصول'!M355="",DATE(9999,12,31),'📋 سجل الأصول'!M355))-'📋 سجل الأصول'!G355+1))),0))</f>
        <v/>
      </c>
      <c r="J355" s="25" t="str">
        <f>IF('📋 سجل الأصول'!C355="","",IFERROR(MAX(0,MIN(('📋 سجل الأصول'!H355-IF('📋 سجل الأصول'!I355="",0,'📋 سجل الأصول'!I355)),('📋 سجل الأصول'!H355-IF('📋 سجل الأصول'!I355="",0,'📋 سجل الأصول'!I355))*'📋 سجل الأصول'!J355/365*MAX(0,MIN(EOMONTH(DATE(2026,4,1),0),IF('📋 سجل الأصول'!M355="",DATE(9999,12,31),'📋 سجل الأصول'!M355))-'📋 سجل الأصول'!G355+1))-MIN(('📋 سجل الأصول'!H355-IF('📋 سجل الأصول'!I355="",0,'📋 سجل الأصول'!I355)),('📋 سجل الأصول'!H355-IF('📋 سجل الأصول'!I355="",0,'📋 سجل الأصول'!I355))*'📋 سجل الأصول'!J355/365*MAX(0,MIN(EOMONTH(DATE(2026,4,1),-1),IF('📋 سجل الأصول'!M355="",DATE(9999,12,31),'📋 سجل الأصول'!M355))-'📋 سجل الأصول'!G355+1))),0))</f>
        <v/>
      </c>
      <c r="K355" s="25" t="str">
        <f>IF('📋 سجل الأصول'!C355="","",IFERROR(MAX(0,MIN(('📋 سجل الأصول'!H355-IF('📋 سجل الأصول'!I355="",0,'📋 سجل الأصول'!I355)),('📋 سجل الأصول'!H355-IF('📋 سجل الأصول'!I355="",0,'📋 سجل الأصول'!I355))*'📋 سجل الأصول'!J355/365*MAX(0,MIN(EOMONTH(DATE(2026,5,1),0),IF('📋 سجل الأصول'!M355="",DATE(9999,12,31),'📋 سجل الأصول'!M355))-'📋 سجل الأصول'!G355+1))-MIN(('📋 سجل الأصول'!H355-IF('📋 سجل الأصول'!I355="",0,'📋 سجل الأصول'!I355)),('📋 سجل الأصول'!H355-IF('📋 سجل الأصول'!I355="",0,'📋 سجل الأصول'!I355))*'📋 سجل الأصول'!J355/365*MAX(0,MIN(EOMONTH(DATE(2026,5,1),-1),IF('📋 سجل الأصول'!M355="",DATE(9999,12,31),'📋 سجل الأصول'!M355))-'📋 سجل الأصول'!G355+1))),0))</f>
        <v/>
      </c>
      <c r="L355" s="25" t="str">
        <f>IF('📋 سجل الأصول'!C355="","",IFERROR(MAX(0,MIN(('📋 سجل الأصول'!H355-IF('📋 سجل الأصول'!I355="",0,'📋 سجل الأصول'!I355)),('📋 سجل الأصول'!H355-IF('📋 سجل الأصول'!I355="",0,'📋 سجل الأصول'!I355))*'📋 سجل الأصول'!J355/365*MAX(0,MIN(EOMONTH(DATE(2026,6,1),0),IF('📋 سجل الأصول'!M355="",DATE(9999,12,31),'📋 سجل الأصول'!M355))-'📋 سجل الأصول'!G355+1))-MIN(('📋 سجل الأصول'!H355-IF('📋 سجل الأصول'!I355="",0,'📋 سجل الأصول'!I355)),('📋 سجل الأصول'!H355-IF('📋 سجل الأصول'!I355="",0,'📋 سجل الأصول'!I355))*'📋 سجل الأصول'!J355/365*MAX(0,MIN(EOMONTH(DATE(2026,6,1),-1),IF('📋 سجل الأصول'!M355="",DATE(9999,12,31),'📋 سجل الأصول'!M355))-'📋 سجل الأصول'!G355+1))),0))</f>
        <v/>
      </c>
      <c r="M355" s="25" t="str">
        <f>IF('📋 سجل الأصول'!C355="","",IFERROR(MAX(0,MIN(('📋 سجل الأصول'!H355-IF('📋 سجل الأصول'!I355="",0,'📋 سجل الأصول'!I355)),('📋 سجل الأصول'!H355-IF('📋 سجل الأصول'!I355="",0,'📋 سجل الأصول'!I355))*'📋 سجل الأصول'!J355/365*MAX(0,MIN(EOMONTH(DATE(2026,7,1),0),IF('📋 سجل الأصول'!M355="",DATE(9999,12,31),'📋 سجل الأصول'!M355))-'📋 سجل الأصول'!G355+1))-MIN(('📋 سجل الأصول'!H355-IF('📋 سجل الأصول'!I355="",0,'📋 سجل الأصول'!I355)),('📋 سجل الأصول'!H355-IF('📋 سجل الأصول'!I355="",0,'📋 سجل الأصول'!I355))*'📋 سجل الأصول'!J355/365*MAX(0,MIN(EOMONTH(DATE(2026,7,1),-1),IF('📋 سجل الأصول'!M355="",DATE(9999,12,31),'📋 سجل الأصول'!M355))-'📋 سجل الأصول'!G355+1))),0))</f>
        <v/>
      </c>
      <c r="N355" s="25" t="str">
        <f>IF('📋 سجل الأصول'!C355="","",IFERROR(MAX(0,MIN(('📋 سجل الأصول'!H355-IF('📋 سجل الأصول'!I355="",0,'📋 سجل الأصول'!I355)),('📋 سجل الأصول'!H355-IF('📋 سجل الأصول'!I355="",0,'📋 سجل الأصول'!I355))*'📋 سجل الأصول'!J355/365*MAX(0,MIN(EOMONTH(DATE(2026,8,1),0),IF('📋 سجل الأصول'!M355="",DATE(9999,12,31),'📋 سجل الأصول'!M355))-'📋 سجل الأصول'!G355+1))-MIN(('📋 سجل الأصول'!H355-IF('📋 سجل الأصول'!I355="",0,'📋 سجل الأصول'!I355)),('📋 سجل الأصول'!H355-IF('📋 سجل الأصول'!I355="",0,'📋 سجل الأصول'!I355))*'📋 سجل الأصول'!J355/365*MAX(0,MIN(EOMONTH(DATE(2026,8,1),-1),IF('📋 سجل الأصول'!M355="",DATE(9999,12,31),'📋 سجل الأصول'!M355))-'📋 سجل الأصول'!G355+1))),0))</f>
        <v/>
      </c>
      <c r="O355" s="25" t="str">
        <f>IF('📋 سجل الأصول'!C355="","",IFERROR(MAX(0,MIN(('📋 سجل الأصول'!H355-IF('📋 سجل الأصول'!I355="",0,'📋 سجل الأصول'!I355)),('📋 سجل الأصول'!H355-IF('📋 سجل الأصول'!I355="",0,'📋 سجل الأصول'!I355))*'📋 سجل الأصول'!J355/365*MAX(0,MIN(EOMONTH(DATE(2026,9,1),0),IF('📋 سجل الأصول'!M355="",DATE(9999,12,31),'📋 سجل الأصول'!M355))-'📋 سجل الأصول'!G355+1))-MIN(('📋 سجل الأصول'!H355-IF('📋 سجل الأصول'!I355="",0,'📋 سجل الأصول'!I355)),('📋 سجل الأصول'!H355-IF('📋 سجل الأصول'!I355="",0,'📋 سجل الأصول'!I355))*'📋 سجل الأصول'!J355/365*MAX(0,MIN(EOMONTH(DATE(2026,9,1),-1),IF('📋 سجل الأصول'!M355="",DATE(9999,12,31),'📋 سجل الأصول'!M355))-'📋 سجل الأصول'!G355+1))),0))</f>
        <v/>
      </c>
      <c r="P355" s="25" t="str">
        <f>IF('📋 سجل الأصول'!C355="","",IFERROR(MAX(0,MIN(('📋 سجل الأصول'!H355-IF('📋 سجل الأصول'!I355="",0,'📋 سجل الأصول'!I355)),('📋 سجل الأصول'!H355-IF('📋 سجل الأصول'!I355="",0,'📋 سجل الأصول'!I355))*'📋 سجل الأصول'!J355/365*MAX(0,MIN(EOMONTH(DATE(2026,10,1),0),IF('📋 سجل الأصول'!M355="",DATE(9999,12,31),'📋 سجل الأصول'!M355))-'📋 سجل الأصول'!G355+1))-MIN(('📋 سجل الأصول'!H355-IF('📋 سجل الأصول'!I355="",0,'📋 سجل الأصول'!I355)),('📋 سجل الأصول'!H355-IF('📋 سجل الأصول'!I355="",0,'📋 سجل الأصول'!I355))*'📋 سجل الأصول'!J355/365*MAX(0,MIN(EOMONTH(DATE(2026,10,1),-1),IF('📋 سجل الأصول'!M355="",DATE(9999,12,31),'📋 سجل الأصول'!M355))-'📋 سجل الأصول'!G355+1))),0))</f>
        <v/>
      </c>
      <c r="Q355" s="25" t="str">
        <f>IF('📋 سجل الأصول'!C355="","",IFERROR(MAX(0,MIN(('📋 سجل الأصول'!H355-IF('📋 سجل الأصول'!I355="",0,'📋 سجل الأصول'!I355)),('📋 سجل الأصول'!H355-IF('📋 سجل الأصول'!I355="",0,'📋 سجل الأصول'!I355))*'📋 سجل الأصول'!J355/365*MAX(0,MIN(EOMONTH(DATE(2026,11,1),0),IF('📋 سجل الأصول'!M355="",DATE(9999,12,31),'📋 سجل الأصول'!M355))-'📋 سجل الأصول'!G355+1))-MIN(('📋 سجل الأصول'!H355-IF('📋 سجل الأصول'!I355="",0,'📋 سجل الأصول'!I355)),('📋 سجل الأصول'!H355-IF('📋 سجل الأصول'!I355="",0,'📋 سجل الأصول'!I355))*'📋 سجل الأصول'!J355/365*MAX(0,MIN(EOMONTH(DATE(2026,11,1),-1),IF('📋 سجل الأصول'!M355="",DATE(9999,12,31),'📋 سجل الأصول'!M355))-'📋 سجل الأصول'!G355+1))),0))</f>
        <v/>
      </c>
      <c r="R355" s="25" t="str">
        <f>IF('📋 سجل الأصول'!C355="","",IFERROR(MAX(0,MIN(('📋 سجل الأصول'!H355-IF('📋 سجل الأصول'!I355="",0,'📋 سجل الأصول'!I355)),('📋 سجل الأصول'!H355-IF('📋 سجل الأصول'!I355="",0,'📋 سجل الأصول'!I355))*'📋 سجل الأصول'!J355/365*MAX(0,MIN(EOMONTH(DATE(2026,12,1),0),IF('📋 سجل الأصول'!M355="",DATE(9999,12,31),'📋 سجل الأصول'!M355))-'📋 سجل الأصول'!G355+1))-MIN(('📋 سجل الأصول'!H355-IF('📋 سجل الأصول'!I355="",0,'📋 سجل الأصول'!I355)),('📋 سجل الأصول'!H355-IF('📋 سجل الأصول'!I355="",0,'📋 سجل الأصول'!I355))*'📋 سجل الأصول'!J355/365*MAX(0,MIN(EOMONTH(DATE(2026,12,1),-1),IF('📋 سجل الأصول'!M355="",DATE(9999,12,31),'📋 سجل الأصول'!M355))-'📋 سجل الأصول'!G355+1))),0))</f>
        <v/>
      </c>
    </row>
    <row r="356" spans="1:18" ht="24.75" customHeight="1" x14ac:dyDescent="0.25">
      <c r="A356" s="26" t="str">
        <f>IF('📋 سجل الأصول'!C356="","",'📋 سجل الأصول'!A356)</f>
        <v/>
      </c>
      <c r="B356" s="26" t="str">
        <f>IF('📋 سجل الأصول'!C356="","",'📋 سجل الأصول'!B356)</f>
        <v/>
      </c>
      <c r="C356" s="38" t="str">
        <f>IF('📋 سجل الأصول'!C356="","",'📋 سجل الأصول'!C356)</f>
        <v/>
      </c>
      <c r="D356" s="26" t="str">
        <f>IF('📋 سجل الأصول'!C356="","",'📋 سجل الأصول'!E356)</f>
        <v/>
      </c>
      <c r="E356" s="39" t="str">
        <f>IF('📋 سجل الأصول'!C356="","",'📋 سجل الأصول'!G356)</f>
        <v/>
      </c>
      <c r="F356" s="33" t="str">
        <f>IF('📋 سجل الأصول'!C356="","",'📋 سجل الأصول'!H356)</f>
        <v/>
      </c>
      <c r="G356" s="33" t="str">
        <f>IF('📋 سجل الأصول'!C356="","",IFERROR(MAX(0,MIN(('📋 سجل الأصول'!H356-IF('📋 سجل الأصول'!I356="",0,'📋 سجل الأصول'!I356)),('📋 سجل الأصول'!H356-IF('📋 سجل الأصول'!I356="",0,'📋 سجل الأصول'!I356))*'📋 سجل الأصول'!J356/365*MAX(0,MIN(EOMONTH(DATE(2026,1,1),0),IF('📋 سجل الأصول'!M356="",DATE(9999,12,31),'📋 سجل الأصول'!M356))-'📋 سجل الأصول'!G356+1))-MIN(('📋 سجل الأصول'!H356-IF('📋 سجل الأصول'!I356="",0,'📋 سجل الأصول'!I356)),('📋 سجل الأصول'!H356-IF('📋 سجل الأصول'!I356="",0,'📋 سجل الأصول'!I356))*'📋 سجل الأصول'!J356/365*MAX(0,MIN(EOMONTH(DATE(2026,1,1),-1),IF('📋 سجل الأصول'!M356="",DATE(9999,12,31),'📋 سجل الأصول'!M356))-'📋 سجل الأصول'!G356+1))),0))</f>
        <v/>
      </c>
      <c r="H356" s="33" t="str">
        <f>IF('📋 سجل الأصول'!C356="","",IFERROR(MAX(0,MIN(('📋 سجل الأصول'!H356-IF('📋 سجل الأصول'!I356="",0,'📋 سجل الأصول'!I356)),('📋 سجل الأصول'!H356-IF('📋 سجل الأصول'!I356="",0,'📋 سجل الأصول'!I356))*'📋 سجل الأصول'!J356/365*MAX(0,MIN(EOMONTH(DATE(2026,2,1),0),IF('📋 سجل الأصول'!M356="",DATE(9999,12,31),'📋 سجل الأصول'!M356))-'📋 سجل الأصول'!G356+1))-MIN(('📋 سجل الأصول'!H356-IF('📋 سجل الأصول'!I356="",0,'📋 سجل الأصول'!I356)),('📋 سجل الأصول'!H356-IF('📋 سجل الأصول'!I356="",0,'📋 سجل الأصول'!I356))*'📋 سجل الأصول'!J356/365*MAX(0,MIN(EOMONTH(DATE(2026,2,1),-1),IF('📋 سجل الأصول'!M356="",DATE(9999,12,31),'📋 سجل الأصول'!M356))-'📋 سجل الأصول'!G356+1))),0))</f>
        <v/>
      </c>
      <c r="I356" s="33" t="str">
        <f>IF('📋 سجل الأصول'!C356="","",IFERROR(MAX(0,MIN(('📋 سجل الأصول'!H356-IF('📋 سجل الأصول'!I356="",0,'📋 سجل الأصول'!I356)),('📋 سجل الأصول'!H356-IF('📋 سجل الأصول'!I356="",0,'📋 سجل الأصول'!I356))*'📋 سجل الأصول'!J356/365*MAX(0,MIN(EOMONTH(DATE(2026,3,1),0),IF('📋 سجل الأصول'!M356="",DATE(9999,12,31),'📋 سجل الأصول'!M356))-'📋 سجل الأصول'!G356+1))-MIN(('📋 سجل الأصول'!H356-IF('📋 سجل الأصول'!I356="",0,'📋 سجل الأصول'!I356)),('📋 سجل الأصول'!H356-IF('📋 سجل الأصول'!I356="",0,'📋 سجل الأصول'!I356))*'📋 سجل الأصول'!J356/365*MAX(0,MIN(EOMONTH(DATE(2026,3,1),-1),IF('📋 سجل الأصول'!M356="",DATE(9999,12,31),'📋 سجل الأصول'!M356))-'📋 سجل الأصول'!G356+1))),0))</f>
        <v/>
      </c>
      <c r="J356" s="33" t="str">
        <f>IF('📋 سجل الأصول'!C356="","",IFERROR(MAX(0,MIN(('📋 سجل الأصول'!H356-IF('📋 سجل الأصول'!I356="",0,'📋 سجل الأصول'!I356)),('📋 سجل الأصول'!H356-IF('📋 سجل الأصول'!I356="",0,'📋 سجل الأصول'!I356))*'📋 سجل الأصول'!J356/365*MAX(0,MIN(EOMONTH(DATE(2026,4,1),0),IF('📋 سجل الأصول'!M356="",DATE(9999,12,31),'📋 سجل الأصول'!M356))-'📋 سجل الأصول'!G356+1))-MIN(('📋 سجل الأصول'!H356-IF('📋 سجل الأصول'!I356="",0,'📋 سجل الأصول'!I356)),('📋 سجل الأصول'!H356-IF('📋 سجل الأصول'!I356="",0,'📋 سجل الأصول'!I356))*'📋 سجل الأصول'!J356/365*MAX(0,MIN(EOMONTH(DATE(2026,4,1),-1),IF('📋 سجل الأصول'!M356="",DATE(9999,12,31),'📋 سجل الأصول'!M356))-'📋 سجل الأصول'!G356+1))),0))</f>
        <v/>
      </c>
      <c r="K356" s="33" t="str">
        <f>IF('📋 سجل الأصول'!C356="","",IFERROR(MAX(0,MIN(('📋 سجل الأصول'!H356-IF('📋 سجل الأصول'!I356="",0,'📋 سجل الأصول'!I356)),('📋 سجل الأصول'!H356-IF('📋 سجل الأصول'!I356="",0,'📋 سجل الأصول'!I356))*'📋 سجل الأصول'!J356/365*MAX(0,MIN(EOMONTH(DATE(2026,5,1),0),IF('📋 سجل الأصول'!M356="",DATE(9999,12,31),'📋 سجل الأصول'!M356))-'📋 سجل الأصول'!G356+1))-MIN(('📋 سجل الأصول'!H356-IF('📋 سجل الأصول'!I356="",0,'📋 سجل الأصول'!I356)),('📋 سجل الأصول'!H356-IF('📋 سجل الأصول'!I356="",0,'📋 سجل الأصول'!I356))*'📋 سجل الأصول'!J356/365*MAX(0,MIN(EOMONTH(DATE(2026,5,1),-1),IF('📋 سجل الأصول'!M356="",DATE(9999,12,31),'📋 سجل الأصول'!M356))-'📋 سجل الأصول'!G356+1))),0))</f>
        <v/>
      </c>
      <c r="L356" s="33" t="str">
        <f>IF('📋 سجل الأصول'!C356="","",IFERROR(MAX(0,MIN(('📋 سجل الأصول'!H356-IF('📋 سجل الأصول'!I356="",0,'📋 سجل الأصول'!I356)),('📋 سجل الأصول'!H356-IF('📋 سجل الأصول'!I356="",0,'📋 سجل الأصول'!I356))*'📋 سجل الأصول'!J356/365*MAX(0,MIN(EOMONTH(DATE(2026,6,1),0),IF('📋 سجل الأصول'!M356="",DATE(9999,12,31),'📋 سجل الأصول'!M356))-'📋 سجل الأصول'!G356+1))-MIN(('📋 سجل الأصول'!H356-IF('📋 سجل الأصول'!I356="",0,'📋 سجل الأصول'!I356)),('📋 سجل الأصول'!H356-IF('📋 سجل الأصول'!I356="",0,'📋 سجل الأصول'!I356))*'📋 سجل الأصول'!J356/365*MAX(0,MIN(EOMONTH(DATE(2026,6,1),-1),IF('📋 سجل الأصول'!M356="",DATE(9999,12,31),'📋 سجل الأصول'!M356))-'📋 سجل الأصول'!G356+1))),0))</f>
        <v/>
      </c>
      <c r="M356" s="33" t="str">
        <f>IF('📋 سجل الأصول'!C356="","",IFERROR(MAX(0,MIN(('📋 سجل الأصول'!H356-IF('📋 سجل الأصول'!I356="",0,'📋 سجل الأصول'!I356)),('📋 سجل الأصول'!H356-IF('📋 سجل الأصول'!I356="",0,'📋 سجل الأصول'!I356))*'📋 سجل الأصول'!J356/365*MAX(0,MIN(EOMONTH(DATE(2026,7,1),0),IF('📋 سجل الأصول'!M356="",DATE(9999,12,31),'📋 سجل الأصول'!M356))-'📋 سجل الأصول'!G356+1))-MIN(('📋 سجل الأصول'!H356-IF('📋 سجل الأصول'!I356="",0,'📋 سجل الأصول'!I356)),('📋 سجل الأصول'!H356-IF('📋 سجل الأصول'!I356="",0,'📋 سجل الأصول'!I356))*'📋 سجل الأصول'!J356/365*MAX(0,MIN(EOMONTH(DATE(2026,7,1),-1),IF('📋 سجل الأصول'!M356="",DATE(9999,12,31),'📋 سجل الأصول'!M356))-'📋 سجل الأصول'!G356+1))),0))</f>
        <v/>
      </c>
      <c r="N356" s="33" t="str">
        <f>IF('📋 سجل الأصول'!C356="","",IFERROR(MAX(0,MIN(('📋 سجل الأصول'!H356-IF('📋 سجل الأصول'!I356="",0,'📋 سجل الأصول'!I356)),('📋 سجل الأصول'!H356-IF('📋 سجل الأصول'!I356="",0,'📋 سجل الأصول'!I356))*'📋 سجل الأصول'!J356/365*MAX(0,MIN(EOMONTH(DATE(2026,8,1),0),IF('📋 سجل الأصول'!M356="",DATE(9999,12,31),'📋 سجل الأصول'!M356))-'📋 سجل الأصول'!G356+1))-MIN(('📋 سجل الأصول'!H356-IF('📋 سجل الأصول'!I356="",0,'📋 سجل الأصول'!I356)),('📋 سجل الأصول'!H356-IF('📋 سجل الأصول'!I356="",0,'📋 سجل الأصول'!I356))*'📋 سجل الأصول'!J356/365*MAX(0,MIN(EOMONTH(DATE(2026,8,1),-1),IF('📋 سجل الأصول'!M356="",DATE(9999,12,31),'📋 سجل الأصول'!M356))-'📋 سجل الأصول'!G356+1))),0))</f>
        <v/>
      </c>
      <c r="O356" s="33" t="str">
        <f>IF('📋 سجل الأصول'!C356="","",IFERROR(MAX(0,MIN(('📋 سجل الأصول'!H356-IF('📋 سجل الأصول'!I356="",0,'📋 سجل الأصول'!I356)),('📋 سجل الأصول'!H356-IF('📋 سجل الأصول'!I356="",0,'📋 سجل الأصول'!I356))*'📋 سجل الأصول'!J356/365*MAX(0,MIN(EOMONTH(DATE(2026,9,1),0),IF('📋 سجل الأصول'!M356="",DATE(9999,12,31),'📋 سجل الأصول'!M356))-'📋 سجل الأصول'!G356+1))-MIN(('📋 سجل الأصول'!H356-IF('📋 سجل الأصول'!I356="",0,'📋 سجل الأصول'!I356)),('📋 سجل الأصول'!H356-IF('📋 سجل الأصول'!I356="",0,'📋 سجل الأصول'!I356))*'📋 سجل الأصول'!J356/365*MAX(0,MIN(EOMONTH(DATE(2026,9,1),-1),IF('📋 سجل الأصول'!M356="",DATE(9999,12,31),'📋 سجل الأصول'!M356))-'📋 سجل الأصول'!G356+1))),0))</f>
        <v/>
      </c>
      <c r="P356" s="33" t="str">
        <f>IF('📋 سجل الأصول'!C356="","",IFERROR(MAX(0,MIN(('📋 سجل الأصول'!H356-IF('📋 سجل الأصول'!I356="",0,'📋 سجل الأصول'!I356)),('📋 سجل الأصول'!H356-IF('📋 سجل الأصول'!I356="",0,'📋 سجل الأصول'!I356))*'📋 سجل الأصول'!J356/365*MAX(0,MIN(EOMONTH(DATE(2026,10,1),0),IF('📋 سجل الأصول'!M356="",DATE(9999,12,31),'📋 سجل الأصول'!M356))-'📋 سجل الأصول'!G356+1))-MIN(('📋 سجل الأصول'!H356-IF('📋 سجل الأصول'!I356="",0,'📋 سجل الأصول'!I356)),('📋 سجل الأصول'!H356-IF('📋 سجل الأصول'!I356="",0,'📋 سجل الأصول'!I356))*'📋 سجل الأصول'!J356/365*MAX(0,MIN(EOMONTH(DATE(2026,10,1),-1),IF('📋 سجل الأصول'!M356="",DATE(9999,12,31),'📋 سجل الأصول'!M356))-'📋 سجل الأصول'!G356+1))),0))</f>
        <v/>
      </c>
      <c r="Q356" s="33" t="str">
        <f>IF('📋 سجل الأصول'!C356="","",IFERROR(MAX(0,MIN(('📋 سجل الأصول'!H356-IF('📋 سجل الأصول'!I356="",0,'📋 سجل الأصول'!I356)),('📋 سجل الأصول'!H356-IF('📋 سجل الأصول'!I356="",0,'📋 سجل الأصول'!I356))*'📋 سجل الأصول'!J356/365*MAX(0,MIN(EOMONTH(DATE(2026,11,1),0),IF('📋 سجل الأصول'!M356="",DATE(9999,12,31),'📋 سجل الأصول'!M356))-'📋 سجل الأصول'!G356+1))-MIN(('📋 سجل الأصول'!H356-IF('📋 سجل الأصول'!I356="",0,'📋 سجل الأصول'!I356)),('📋 سجل الأصول'!H356-IF('📋 سجل الأصول'!I356="",0,'📋 سجل الأصول'!I356))*'📋 سجل الأصول'!J356/365*MAX(0,MIN(EOMONTH(DATE(2026,11,1),-1),IF('📋 سجل الأصول'!M356="",DATE(9999,12,31),'📋 سجل الأصول'!M356))-'📋 سجل الأصول'!G356+1))),0))</f>
        <v/>
      </c>
      <c r="R356" s="33" t="str">
        <f>IF('📋 سجل الأصول'!C356="","",IFERROR(MAX(0,MIN(('📋 سجل الأصول'!H356-IF('📋 سجل الأصول'!I356="",0,'📋 سجل الأصول'!I356)),('📋 سجل الأصول'!H356-IF('📋 سجل الأصول'!I356="",0,'📋 سجل الأصول'!I356))*'📋 سجل الأصول'!J356/365*MAX(0,MIN(EOMONTH(DATE(2026,12,1),0),IF('📋 سجل الأصول'!M356="",DATE(9999,12,31),'📋 سجل الأصول'!M356))-'📋 سجل الأصول'!G356+1))-MIN(('📋 سجل الأصول'!H356-IF('📋 سجل الأصول'!I356="",0,'📋 سجل الأصول'!I356)),('📋 سجل الأصول'!H356-IF('📋 سجل الأصول'!I356="",0,'📋 سجل الأصول'!I356))*'📋 سجل الأصول'!J356/365*MAX(0,MIN(EOMONTH(DATE(2026,12,1),-1),IF('📋 سجل الأصول'!M356="",DATE(9999,12,31),'📋 سجل الأصول'!M356))-'📋 سجل الأصول'!G356+1))),0))</f>
        <v/>
      </c>
    </row>
    <row r="357" spans="1:18" ht="24.75" customHeight="1" x14ac:dyDescent="0.25">
      <c r="A357" s="18" t="str">
        <f>IF('📋 سجل الأصول'!C357="","",'📋 سجل الأصول'!A357)</f>
        <v/>
      </c>
      <c r="B357" s="18" t="str">
        <f>IF('📋 سجل الأصول'!C357="","",'📋 سجل الأصول'!B357)</f>
        <v/>
      </c>
      <c r="C357" s="36" t="str">
        <f>IF('📋 سجل الأصول'!C357="","",'📋 سجل الأصول'!C357)</f>
        <v/>
      </c>
      <c r="D357" s="18" t="str">
        <f>IF('📋 سجل الأصول'!C357="","",'📋 سجل الأصول'!E357)</f>
        <v/>
      </c>
      <c r="E357" s="37" t="str">
        <f>IF('📋 سجل الأصول'!C357="","",'📋 سجل الأصول'!G357)</f>
        <v/>
      </c>
      <c r="F357" s="25" t="str">
        <f>IF('📋 سجل الأصول'!C357="","",'📋 سجل الأصول'!H357)</f>
        <v/>
      </c>
      <c r="G357" s="25" t="str">
        <f>IF('📋 سجل الأصول'!C357="","",IFERROR(MAX(0,MIN(('📋 سجل الأصول'!H357-IF('📋 سجل الأصول'!I357="",0,'📋 سجل الأصول'!I357)),('📋 سجل الأصول'!H357-IF('📋 سجل الأصول'!I357="",0,'📋 سجل الأصول'!I357))*'📋 سجل الأصول'!J357/365*MAX(0,MIN(EOMONTH(DATE(2026,1,1),0),IF('📋 سجل الأصول'!M357="",DATE(9999,12,31),'📋 سجل الأصول'!M357))-'📋 سجل الأصول'!G357+1))-MIN(('📋 سجل الأصول'!H357-IF('📋 سجل الأصول'!I357="",0,'📋 سجل الأصول'!I357)),('📋 سجل الأصول'!H357-IF('📋 سجل الأصول'!I357="",0,'📋 سجل الأصول'!I357))*'📋 سجل الأصول'!J357/365*MAX(0,MIN(EOMONTH(DATE(2026,1,1),-1),IF('📋 سجل الأصول'!M357="",DATE(9999,12,31),'📋 سجل الأصول'!M357))-'📋 سجل الأصول'!G357+1))),0))</f>
        <v/>
      </c>
      <c r="H357" s="25" t="str">
        <f>IF('📋 سجل الأصول'!C357="","",IFERROR(MAX(0,MIN(('📋 سجل الأصول'!H357-IF('📋 سجل الأصول'!I357="",0,'📋 سجل الأصول'!I357)),('📋 سجل الأصول'!H357-IF('📋 سجل الأصول'!I357="",0,'📋 سجل الأصول'!I357))*'📋 سجل الأصول'!J357/365*MAX(0,MIN(EOMONTH(DATE(2026,2,1),0),IF('📋 سجل الأصول'!M357="",DATE(9999,12,31),'📋 سجل الأصول'!M357))-'📋 سجل الأصول'!G357+1))-MIN(('📋 سجل الأصول'!H357-IF('📋 سجل الأصول'!I357="",0,'📋 سجل الأصول'!I357)),('📋 سجل الأصول'!H357-IF('📋 سجل الأصول'!I357="",0,'📋 سجل الأصول'!I357))*'📋 سجل الأصول'!J357/365*MAX(0,MIN(EOMONTH(DATE(2026,2,1),-1),IF('📋 سجل الأصول'!M357="",DATE(9999,12,31),'📋 سجل الأصول'!M357))-'📋 سجل الأصول'!G357+1))),0))</f>
        <v/>
      </c>
      <c r="I357" s="25" t="str">
        <f>IF('📋 سجل الأصول'!C357="","",IFERROR(MAX(0,MIN(('📋 سجل الأصول'!H357-IF('📋 سجل الأصول'!I357="",0,'📋 سجل الأصول'!I357)),('📋 سجل الأصول'!H357-IF('📋 سجل الأصول'!I357="",0,'📋 سجل الأصول'!I357))*'📋 سجل الأصول'!J357/365*MAX(0,MIN(EOMONTH(DATE(2026,3,1),0),IF('📋 سجل الأصول'!M357="",DATE(9999,12,31),'📋 سجل الأصول'!M357))-'📋 سجل الأصول'!G357+1))-MIN(('📋 سجل الأصول'!H357-IF('📋 سجل الأصول'!I357="",0,'📋 سجل الأصول'!I357)),('📋 سجل الأصول'!H357-IF('📋 سجل الأصول'!I357="",0,'📋 سجل الأصول'!I357))*'📋 سجل الأصول'!J357/365*MAX(0,MIN(EOMONTH(DATE(2026,3,1),-1),IF('📋 سجل الأصول'!M357="",DATE(9999,12,31),'📋 سجل الأصول'!M357))-'📋 سجل الأصول'!G357+1))),0))</f>
        <v/>
      </c>
      <c r="J357" s="25" t="str">
        <f>IF('📋 سجل الأصول'!C357="","",IFERROR(MAX(0,MIN(('📋 سجل الأصول'!H357-IF('📋 سجل الأصول'!I357="",0,'📋 سجل الأصول'!I357)),('📋 سجل الأصول'!H357-IF('📋 سجل الأصول'!I357="",0,'📋 سجل الأصول'!I357))*'📋 سجل الأصول'!J357/365*MAX(0,MIN(EOMONTH(DATE(2026,4,1),0),IF('📋 سجل الأصول'!M357="",DATE(9999,12,31),'📋 سجل الأصول'!M357))-'📋 سجل الأصول'!G357+1))-MIN(('📋 سجل الأصول'!H357-IF('📋 سجل الأصول'!I357="",0,'📋 سجل الأصول'!I357)),('📋 سجل الأصول'!H357-IF('📋 سجل الأصول'!I357="",0,'📋 سجل الأصول'!I357))*'📋 سجل الأصول'!J357/365*MAX(0,MIN(EOMONTH(DATE(2026,4,1),-1),IF('📋 سجل الأصول'!M357="",DATE(9999,12,31),'📋 سجل الأصول'!M357))-'📋 سجل الأصول'!G357+1))),0))</f>
        <v/>
      </c>
      <c r="K357" s="25" t="str">
        <f>IF('📋 سجل الأصول'!C357="","",IFERROR(MAX(0,MIN(('📋 سجل الأصول'!H357-IF('📋 سجل الأصول'!I357="",0,'📋 سجل الأصول'!I357)),('📋 سجل الأصول'!H357-IF('📋 سجل الأصول'!I357="",0,'📋 سجل الأصول'!I357))*'📋 سجل الأصول'!J357/365*MAX(0,MIN(EOMONTH(DATE(2026,5,1),0),IF('📋 سجل الأصول'!M357="",DATE(9999,12,31),'📋 سجل الأصول'!M357))-'📋 سجل الأصول'!G357+1))-MIN(('📋 سجل الأصول'!H357-IF('📋 سجل الأصول'!I357="",0,'📋 سجل الأصول'!I357)),('📋 سجل الأصول'!H357-IF('📋 سجل الأصول'!I357="",0,'📋 سجل الأصول'!I357))*'📋 سجل الأصول'!J357/365*MAX(0,MIN(EOMONTH(DATE(2026,5,1),-1),IF('📋 سجل الأصول'!M357="",DATE(9999,12,31),'📋 سجل الأصول'!M357))-'📋 سجل الأصول'!G357+1))),0))</f>
        <v/>
      </c>
      <c r="L357" s="25" t="str">
        <f>IF('📋 سجل الأصول'!C357="","",IFERROR(MAX(0,MIN(('📋 سجل الأصول'!H357-IF('📋 سجل الأصول'!I357="",0,'📋 سجل الأصول'!I357)),('📋 سجل الأصول'!H357-IF('📋 سجل الأصول'!I357="",0,'📋 سجل الأصول'!I357))*'📋 سجل الأصول'!J357/365*MAX(0,MIN(EOMONTH(DATE(2026,6,1),0),IF('📋 سجل الأصول'!M357="",DATE(9999,12,31),'📋 سجل الأصول'!M357))-'📋 سجل الأصول'!G357+1))-MIN(('📋 سجل الأصول'!H357-IF('📋 سجل الأصول'!I357="",0,'📋 سجل الأصول'!I357)),('📋 سجل الأصول'!H357-IF('📋 سجل الأصول'!I357="",0,'📋 سجل الأصول'!I357))*'📋 سجل الأصول'!J357/365*MAX(0,MIN(EOMONTH(DATE(2026,6,1),-1),IF('📋 سجل الأصول'!M357="",DATE(9999,12,31),'📋 سجل الأصول'!M357))-'📋 سجل الأصول'!G357+1))),0))</f>
        <v/>
      </c>
      <c r="M357" s="25" t="str">
        <f>IF('📋 سجل الأصول'!C357="","",IFERROR(MAX(0,MIN(('📋 سجل الأصول'!H357-IF('📋 سجل الأصول'!I357="",0,'📋 سجل الأصول'!I357)),('📋 سجل الأصول'!H357-IF('📋 سجل الأصول'!I357="",0,'📋 سجل الأصول'!I357))*'📋 سجل الأصول'!J357/365*MAX(0,MIN(EOMONTH(DATE(2026,7,1),0),IF('📋 سجل الأصول'!M357="",DATE(9999,12,31),'📋 سجل الأصول'!M357))-'📋 سجل الأصول'!G357+1))-MIN(('📋 سجل الأصول'!H357-IF('📋 سجل الأصول'!I357="",0,'📋 سجل الأصول'!I357)),('📋 سجل الأصول'!H357-IF('📋 سجل الأصول'!I357="",0,'📋 سجل الأصول'!I357))*'📋 سجل الأصول'!J357/365*MAX(0,MIN(EOMONTH(DATE(2026,7,1),-1),IF('📋 سجل الأصول'!M357="",DATE(9999,12,31),'📋 سجل الأصول'!M357))-'📋 سجل الأصول'!G357+1))),0))</f>
        <v/>
      </c>
      <c r="N357" s="25" t="str">
        <f>IF('📋 سجل الأصول'!C357="","",IFERROR(MAX(0,MIN(('📋 سجل الأصول'!H357-IF('📋 سجل الأصول'!I357="",0,'📋 سجل الأصول'!I357)),('📋 سجل الأصول'!H357-IF('📋 سجل الأصول'!I357="",0,'📋 سجل الأصول'!I357))*'📋 سجل الأصول'!J357/365*MAX(0,MIN(EOMONTH(DATE(2026,8,1),0),IF('📋 سجل الأصول'!M357="",DATE(9999,12,31),'📋 سجل الأصول'!M357))-'📋 سجل الأصول'!G357+1))-MIN(('📋 سجل الأصول'!H357-IF('📋 سجل الأصول'!I357="",0,'📋 سجل الأصول'!I357)),('📋 سجل الأصول'!H357-IF('📋 سجل الأصول'!I357="",0,'📋 سجل الأصول'!I357))*'📋 سجل الأصول'!J357/365*MAX(0,MIN(EOMONTH(DATE(2026,8,1),-1),IF('📋 سجل الأصول'!M357="",DATE(9999,12,31),'📋 سجل الأصول'!M357))-'📋 سجل الأصول'!G357+1))),0))</f>
        <v/>
      </c>
      <c r="O357" s="25" t="str">
        <f>IF('📋 سجل الأصول'!C357="","",IFERROR(MAX(0,MIN(('📋 سجل الأصول'!H357-IF('📋 سجل الأصول'!I357="",0,'📋 سجل الأصول'!I357)),('📋 سجل الأصول'!H357-IF('📋 سجل الأصول'!I357="",0,'📋 سجل الأصول'!I357))*'📋 سجل الأصول'!J357/365*MAX(0,MIN(EOMONTH(DATE(2026,9,1),0),IF('📋 سجل الأصول'!M357="",DATE(9999,12,31),'📋 سجل الأصول'!M357))-'📋 سجل الأصول'!G357+1))-MIN(('📋 سجل الأصول'!H357-IF('📋 سجل الأصول'!I357="",0,'📋 سجل الأصول'!I357)),('📋 سجل الأصول'!H357-IF('📋 سجل الأصول'!I357="",0,'📋 سجل الأصول'!I357))*'📋 سجل الأصول'!J357/365*MAX(0,MIN(EOMONTH(DATE(2026,9,1),-1),IF('📋 سجل الأصول'!M357="",DATE(9999,12,31),'📋 سجل الأصول'!M357))-'📋 سجل الأصول'!G357+1))),0))</f>
        <v/>
      </c>
      <c r="P357" s="25" t="str">
        <f>IF('📋 سجل الأصول'!C357="","",IFERROR(MAX(0,MIN(('📋 سجل الأصول'!H357-IF('📋 سجل الأصول'!I357="",0,'📋 سجل الأصول'!I357)),('📋 سجل الأصول'!H357-IF('📋 سجل الأصول'!I357="",0,'📋 سجل الأصول'!I357))*'📋 سجل الأصول'!J357/365*MAX(0,MIN(EOMONTH(DATE(2026,10,1),0),IF('📋 سجل الأصول'!M357="",DATE(9999,12,31),'📋 سجل الأصول'!M357))-'📋 سجل الأصول'!G357+1))-MIN(('📋 سجل الأصول'!H357-IF('📋 سجل الأصول'!I357="",0,'📋 سجل الأصول'!I357)),('📋 سجل الأصول'!H357-IF('📋 سجل الأصول'!I357="",0,'📋 سجل الأصول'!I357))*'📋 سجل الأصول'!J357/365*MAX(0,MIN(EOMONTH(DATE(2026,10,1),-1),IF('📋 سجل الأصول'!M357="",DATE(9999,12,31),'📋 سجل الأصول'!M357))-'📋 سجل الأصول'!G357+1))),0))</f>
        <v/>
      </c>
      <c r="Q357" s="25" t="str">
        <f>IF('📋 سجل الأصول'!C357="","",IFERROR(MAX(0,MIN(('📋 سجل الأصول'!H357-IF('📋 سجل الأصول'!I357="",0,'📋 سجل الأصول'!I357)),('📋 سجل الأصول'!H357-IF('📋 سجل الأصول'!I357="",0,'📋 سجل الأصول'!I357))*'📋 سجل الأصول'!J357/365*MAX(0,MIN(EOMONTH(DATE(2026,11,1),0),IF('📋 سجل الأصول'!M357="",DATE(9999,12,31),'📋 سجل الأصول'!M357))-'📋 سجل الأصول'!G357+1))-MIN(('📋 سجل الأصول'!H357-IF('📋 سجل الأصول'!I357="",0,'📋 سجل الأصول'!I357)),('📋 سجل الأصول'!H357-IF('📋 سجل الأصول'!I357="",0,'📋 سجل الأصول'!I357))*'📋 سجل الأصول'!J357/365*MAX(0,MIN(EOMONTH(DATE(2026,11,1),-1),IF('📋 سجل الأصول'!M357="",DATE(9999,12,31),'📋 سجل الأصول'!M357))-'📋 سجل الأصول'!G357+1))),0))</f>
        <v/>
      </c>
      <c r="R357" s="25" t="str">
        <f>IF('📋 سجل الأصول'!C357="","",IFERROR(MAX(0,MIN(('📋 سجل الأصول'!H357-IF('📋 سجل الأصول'!I357="",0,'📋 سجل الأصول'!I357)),('📋 سجل الأصول'!H357-IF('📋 سجل الأصول'!I357="",0,'📋 سجل الأصول'!I357))*'📋 سجل الأصول'!J357/365*MAX(0,MIN(EOMONTH(DATE(2026,12,1),0),IF('📋 سجل الأصول'!M357="",DATE(9999,12,31),'📋 سجل الأصول'!M357))-'📋 سجل الأصول'!G357+1))-MIN(('📋 سجل الأصول'!H357-IF('📋 سجل الأصول'!I357="",0,'📋 سجل الأصول'!I357)),('📋 سجل الأصول'!H357-IF('📋 سجل الأصول'!I357="",0,'📋 سجل الأصول'!I357))*'📋 سجل الأصول'!J357/365*MAX(0,MIN(EOMONTH(DATE(2026,12,1),-1),IF('📋 سجل الأصول'!M357="",DATE(9999,12,31),'📋 سجل الأصول'!M357))-'📋 سجل الأصول'!G357+1))),0))</f>
        <v/>
      </c>
    </row>
    <row r="358" spans="1:18" ht="24.75" customHeight="1" x14ac:dyDescent="0.25">
      <c r="A358" s="26" t="str">
        <f>IF('📋 سجل الأصول'!C358="","",'📋 سجل الأصول'!A358)</f>
        <v/>
      </c>
      <c r="B358" s="26" t="str">
        <f>IF('📋 سجل الأصول'!C358="","",'📋 سجل الأصول'!B358)</f>
        <v/>
      </c>
      <c r="C358" s="38" t="str">
        <f>IF('📋 سجل الأصول'!C358="","",'📋 سجل الأصول'!C358)</f>
        <v/>
      </c>
      <c r="D358" s="26" t="str">
        <f>IF('📋 سجل الأصول'!C358="","",'📋 سجل الأصول'!E358)</f>
        <v/>
      </c>
      <c r="E358" s="39" t="str">
        <f>IF('📋 سجل الأصول'!C358="","",'📋 سجل الأصول'!G358)</f>
        <v/>
      </c>
      <c r="F358" s="33" t="str">
        <f>IF('📋 سجل الأصول'!C358="","",'📋 سجل الأصول'!H358)</f>
        <v/>
      </c>
      <c r="G358" s="33" t="str">
        <f>IF('📋 سجل الأصول'!C358="","",IFERROR(MAX(0,MIN(('📋 سجل الأصول'!H358-IF('📋 سجل الأصول'!I358="",0,'📋 سجل الأصول'!I358)),('📋 سجل الأصول'!H358-IF('📋 سجل الأصول'!I358="",0,'📋 سجل الأصول'!I358))*'📋 سجل الأصول'!J358/365*MAX(0,MIN(EOMONTH(DATE(2026,1,1),0),IF('📋 سجل الأصول'!M358="",DATE(9999,12,31),'📋 سجل الأصول'!M358))-'📋 سجل الأصول'!G358+1))-MIN(('📋 سجل الأصول'!H358-IF('📋 سجل الأصول'!I358="",0,'📋 سجل الأصول'!I358)),('📋 سجل الأصول'!H358-IF('📋 سجل الأصول'!I358="",0,'📋 سجل الأصول'!I358))*'📋 سجل الأصول'!J358/365*MAX(0,MIN(EOMONTH(DATE(2026,1,1),-1),IF('📋 سجل الأصول'!M358="",DATE(9999,12,31),'📋 سجل الأصول'!M358))-'📋 سجل الأصول'!G358+1))),0))</f>
        <v/>
      </c>
      <c r="H358" s="33" t="str">
        <f>IF('📋 سجل الأصول'!C358="","",IFERROR(MAX(0,MIN(('📋 سجل الأصول'!H358-IF('📋 سجل الأصول'!I358="",0,'📋 سجل الأصول'!I358)),('📋 سجل الأصول'!H358-IF('📋 سجل الأصول'!I358="",0,'📋 سجل الأصول'!I358))*'📋 سجل الأصول'!J358/365*MAX(0,MIN(EOMONTH(DATE(2026,2,1),0),IF('📋 سجل الأصول'!M358="",DATE(9999,12,31),'📋 سجل الأصول'!M358))-'📋 سجل الأصول'!G358+1))-MIN(('📋 سجل الأصول'!H358-IF('📋 سجل الأصول'!I358="",0,'📋 سجل الأصول'!I358)),('📋 سجل الأصول'!H358-IF('📋 سجل الأصول'!I358="",0,'📋 سجل الأصول'!I358))*'📋 سجل الأصول'!J358/365*MAX(0,MIN(EOMONTH(DATE(2026,2,1),-1),IF('📋 سجل الأصول'!M358="",DATE(9999,12,31),'📋 سجل الأصول'!M358))-'📋 سجل الأصول'!G358+1))),0))</f>
        <v/>
      </c>
      <c r="I358" s="33" t="str">
        <f>IF('📋 سجل الأصول'!C358="","",IFERROR(MAX(0,MIN(('📋 سجل الأصول'!H358-IF('📋 سجل الأصول'!I358="",0,'📋 سجل الأصول'!I358)),('📋 سجل الأصول'!H358-IF('📋 سجل الأصول'!I358="",0,'📋 سجل الأصول'!I358))*'📋 سجل الأصول'!J358/365*MAX(0,MIN(EOMONTH(DATE(2026,3,1),0),IF('📋 سجل الأصول'!M358="",DATE(9999,12,31),'📋 سجل الأصول'!M358))-'📋 سجل الأصول'!G358+1))-MIN(('📋 سجل الأصول'!H358-IF('📋 سجل الأصول'!I358="",0,'📋 سجل الأصول'!I358)),('📋 سجل الأصول'!H358-IF('📋 سجل الأصول'!I358="",0,'📋 سجل الأصول'!I358))*'📋 سجل الأصول'!J358/365*MAX(0,MIN(EOMONTH(DATE(2026,3,1),-1),IF('📋 سجل الأصول'!M358="",DATE(9999,12,31),'📋 سجل الأصول'!M358))-'📋 سجل الأصول'!G358+1))),0))</f>
        <v/>
      </c>
      <c r="J358" s="33" t="str">
        <f>IF('📋 سجل الأصول'!C358="","",IFERROR(MAX(0,MIN(('📋 سجل الأصول'!H358-IF('📋 سجل الأصول'!I358="",0,'📋 سجل الأصول'!I358)),('📋 سجل الأصول'!H358-IF('📋 سجل الأصول'!I358="",0,'📋 سجل الأصول'!I358))*'📋 سجل الأصول'!J358/365*MAX(0,MIN(EOMONTH(DATE(2026,4,1),0),IF('📋 سجل الأصول'!M358="",DATE(9999,12,31),'📋 سجل الأصول'!M358))-'📋 سجل الأصول'!G358+1))-MIN(('📋 سجل الأصول'!H358-IF('📋 سجل الأصول'!I358="",0,'📋 سجل الأصول'!I358)),('📋 سجل الأصول'!H358-IF('📋 سجل الأصول'!I358="",0,'📋 سجل الأصول'!I358))*'📋 سجل الأصول'!J358/365*MAX(0,MIN(EOMONTH(DATE(2026,4,1),-1),IF('📋 سجل الأصول'!M358="",DATE(9999,12,31),'📋 سجل الأصول'!M358))-'📋 سجل الأصول'!G358+1))),0))</f>
        <v/>
      </c>
      <c r="K358" s="33" t="str">
        <f>IF('📋 سجل الأصول'!C358="","",IFERROR(MAX(0,MIN(('📋 سجل الأصول'!H358-IF('📋 سجل الأصول'!I358="",0,'📋 سجل الأصول'!I358)),('📋 سجل الأصول'!H358-IF('📋 سجل الأصول'!I358="",0,'📋 سجل الأصول'!I358))*'📋 سجل الأصول'!J358/365*MAX(0,MIN(EOMONTH(DATE(2026,5,1),0),IF('📋 سجل الأصول'!M358="",DATE(9999,12,31),'📋 سجل الأصول'!M358))-'📋 سجل الأصول'!G358+1))-MIN(('📋 سجل الأصول'!H358-IF('📋 سجل الأصول'!I358="",0,'📋 سجل الأصول'!I358)),('📋 سجل الأصول'!H358-IF('📋 سجل الأصول'!I358="",0,'📋 سجل الأصول'!I358))*'📋 سجل الأصول'!J358/365*MAX(0,MIN(EOMONTH(DATE(2026,5,1),-1),IF('📋 سجل الأصول'!M358="",DATE(9999,12,31),'📋 سجل الأصول'!M358))-'📋 سجل الأصول'!G358+1))),0))</f>
        <v/>
      </c>
      <c r="L358" s="33" t="str">
        <f>IF('📋 سجل الأصول'!C358="","",IFERROR(MAX(0,MIN(('📋 سجل الأصول'!H358-IF('📋 سجل الأصول'!I358="",0,'📋 سجل الأصول'!I358)),('📋 سجل الأصول'!H358-IF('📋 سجل الأصول'!I358="",0,'📋 سجل الأصول'!I358))*'📋 سجل الأصول'!J358/365*MAX(0,MIN(EOMONTH(DATE(2026,6,1),0),IF('📋 سجل الأصول'!M358="",DATE(9999,12,31),'📋 سجل الأصول'!M358))-'📋 سجل الأصول'!G358+1))-MIN(('📋 سجل الأصول'!H358-IF('📋 سجل الأصول'!I358="",0,'📋 سجل الأصول'!I358)),('📋 سجل الأصول'!H358-IF('📋 سجل الأصول'!I358="",0,'📋 سجل الأصول'!I358))*'📋 سجل الأصول'!J358/365*MAX(0,MIN(EOMONTH(DATE(2026,6,1),-1),IF('📋 سجل الأصول'!M358="",DATE(9999,12,31),'📋 سجل الأصول'!M358))-'📋 سجل الأصول'!G358+1))),0))</f>
        <v/>
      </c>
      <c r="M358" s="33" t="str">
        <f>IF('📋 سجل الأصول'!C358="","",IFERROR(MAX(0,MIN(('📋 سجل الأصول'!H358-IF('📋 سجل الأصول'!I358="",0,'📋 سجل الأصول'!I358)),('📋 سجل الأصول'!H358-IF('📋 سجل الأصول'!I358="",0,'📋 سجل الأصول'!I358))*'📋 سجل الأصول'!J358/365*MAX(0,MIN(EOMONTH(DATE(2026,7,1),0),IF('📋 سجل الأصول'!M358="",DATE(9999,12,31),'📋 سجل الأصول'!M358))-'📋 سجل الأصول'!G358+1))-MIN(('📋 سجل الأصول'!H358-IF('📋 سجل الأصول'!I358="",0,'📋 سجل الأصول'!I358)),('📋 سجل الأصول'!H358-IF('📋 سجل الأصول'!I358="",0,'📋 سجل الأصول'!I358))*'📋 سجل الأصول'!J358/365*MAX(0,MIN(EOMONTH(DATE(2026,7,1),-1),IF('📋 سجل الأصول'!M358="",DATE(9999,12,31),'📋 سجل الأصول'!M358))-'📋 سجل الأصول'!G358+1))),0))</f>
        <v/>
      </c>
      <c r="N358" s="33" t="str">
        <f>IF('📋 سجل الأصول'!C358="","",IFERROR(MAX(0,MIN(('📋 سجل الأصول'!H358-IF('📋 سجل الأصول'!I358="",0,'📋 سجل الأصول'!I358)),('📋 سجل الأصول'!H358-IF('📋 سجل الأصول'!I358="",0,'📋 سجل الأصول'!I358))*'📋 سجل الأصول'!J358/365*MAX(0,MIN(EOMONTH(DATE(2026,8,1),0),IF('📋 سجل الأصول'!M358="",DATE(9999,12,31),'📋 سجل الأصول'!M358))-'📋 سجل الأصول'!G358+1))-MIN(('📋 سجل الأصول'!H358-IF('📋 سجل الأصول'!I358="",0,'📋 سجل الأصول'!I358)),('📋 سجل الأصول'!H358-IF('📋 سجل الأصول'!I358="",0,'📋 سجل الأصول'!I358))*'📋 سجل الأصول'!J358/365*MAX(0,MIN(EOMONTH(DATE(2026,8,1),-1),IF('📋 سجل الأصول'!M358="",DATE(9999,12,31),'📋 سجل الأصول'!M358))-'📋 سجل الأصول'!G358+1))),0))</f>
        <v/>
      </c>
      <c r="O358" s="33" t="str">
        <f>IF('📋 سجل الأصول'!C358="","",IFERROR(MAX(0,MIN(('📋 سجل الأصول'!H358-IF('📋 سجل الأصول'!I358="",0,'📋 سجل الأصول'!I358)),('📋 سجل الأصول'!H358-IF('📋 سجل الأصول'!I358="",0,'📋 سجل الأصول'!I358))*'📋 سجل الأصول'!J358/365*MAX(0,MIN(EOMONTH(DATE(2026,9,1),0),IF('📋 سجل الأصول'!M358="",DATE(9999,12,31),'📋 سجل الأصول'!M358))-'📋 سجل الأصول'!G358+1))-MIN(('📋 سجل الأصول'!H358-IF('📋 سجل الأصول'!I358="",0,'📋 سجل الأصول'!I358)),('📋 سجل الأصول'!H358-IF('📋 سجل الأصول'!I358="",0,'📋 سجل الأصول'!I358))*'📋 سجل الأصول'!J358/365*MAX(0,MIN(EOMONTH(DATE(2026,9,1),-1),IF('📋 سجل الأصول'!M358="",DATE(9999,12,31),'📋 سجل الأصول'!M358))-'📋 سجل الأصول'!G358+1))),0))</f>
        <v/>
      </c>
      <c r="P358" s="33" t="str">
        <f>IF('📋 سجل الأصول'!C358="","",IFERROR(MAX(0,MIN(('📋 سجل الأصول'!H358-IF('📋 سجل الأصول'!I358="",0,'📋 سجل الأصول'!I358)),('📋 سجل الأصول'!H358-IF('📋 سجل الأصول'!I358="",0,'📋 سجل الأصول'!I358))*'📋 سجل الأصول'!J358/365*MAX(0,MIN(EOMONTH(DATE(2026,10,1),0),IF('📋 سجل الأصول'!M358="",DATE(9999,12,31),'📋 سجل الأصول'!M358))-'📋 سجل الأصول'!G358+1))-MIN(('📋 سجل الأصول'!H358-IF('📋 سجل الأصول'!I358="",0,'📋 سجل الأصول'!I358)),('📋 سجل الأصول'!H358-IF('📋 سجل الأصول'!I358="",0,'📋 سجل الأصول'!I358))*'📋 سجل الأصول'!J358/365*MAX(0,MIN(EOMONTH(DATE(2026,10,1),-1),IF('📋 سجل الأصول'!M358="",DATE(9999,12,31),'📋 سجل الأصول'!M358))-'📋 سجل الأصول'!G358+1))),0))</f>
        <v/>
      </c>
      <c r="Q358" s="33" t="str">
        <f>IF('📋 سجل الأصول'!C358="","",IFERROR(MAX(0,MIN(('📋 سجل الأصول'!H358-IF('📋 سجل الأصول'!I358="",0,'📋 سجل الأصول'!I358)),('📋 سجل الأصول'!H358-IF('📋 سجل الأصول'!I358="",0,'📋 سجل الأصول'!I358))*'📋 سجل الأصول'!J358/365*MAX(0,MIN(EOMONTH(DATE(2026,11,1),0),IF('📋 سجل الأصول'!M358="",DATE(9999,12,31),'📋 سجل الأصول'!M358))-'📋 سجل الأصول'!G358+1))-MIN(('📋 سجل الأصول'!H358-IF('📋 سجل الأصول'!I358="",0,'📋 سجل الأصول'!I358)),('📋 سجل الأصول'!H358-IF('📋 سجل الأصول'!I358="",0,'📋 سجل الأصول'!I358))*'📋 سجل الأصول'!J358/365*MAX(0,MIN(EOMONTH(DATE(2026,11,1),-1),IF('📋 سجل الأصول'!M358="",DATE(9999,12,31),'📋 سجل الأصول'!M358))-'📋 سجل الأصول'!G358+1))),0))</f>
        <v/>
      </c>
      <c r="R358" s="33" t="str">
        <f>IF('📋 سجل الأصول'!C358="","",IFERROR(MAX(0,MIN(('📋 سجل الأصول'!H358-IF('📋 سجل الأصول'!I358="",0,'📋 سجل الأصول'!I358)),('📋 سجل الأصول'!H358-IF('📋 سجل الأصول'!I358="",0,'📋 سجل الأصول'!I358))*'📋 سجل الأصول'!J358/365*MAX(0,MIN(EOMONTH(DATE(2026,12,1),0),IF('📋 سجل الأصول'!M358="",DATE(9999,12,31),'📋 سجل الأصول'!M358))-'📋 سجل الأصول'!G358+1))-MIN(('📋 سجل الأصول'!H358-IF('📋 سجل الأصول'!I358="",0,'📋 سجل الأصول'!I358)),('📋 سجل الأصول'!H358-IF('📋 سجل الأصول'!I358="",0,'📋 سجل الأصول'!I358))*'📋 سجل الأصول'!J358/365*MAX(0,MIN(EOMONTH(DATE(2026,12,1),-1),IF('📋 سجل الأصول'!M358="",DATE(9999,12,31),'📋 سجل الأصول'!M358))-'📋 سجل الأصول'!G358+1))),0))</f>
        <v/>
      </c>
    </row>
    <row r="359" spans="1:18" ht="24.75" customHeight="1" x14ac:dyDescent="0.25">
      <c r="A359" s="18" t="str">
        <f>IF('📋 سجل الأصول'!C359="","",'📋 سجل الأصول'!A359)</f>
        <v/>
      </c>
      <c r="B359" s="18" t="str">
        <f>IF('📋 سجل الأصول'!C359="","",'📋 سجل الأصول'!B359)</f>
        <v/>
      </c>
      <c r="C359" s="36" t="str">
        <f>IF('📋 سجل الأصول'!C359="","",'📋 سجل الأصول'!C359)</f>
        <v/>
      </c>
      <c r="D359" s="18" t="str">
        <f>IF('📋 سجل الأصول'!C359="","",'📋 سجل الأصول'!E359)</f>
        <v/>
      </c>
      <c r="E359" s="37" t="str">
        <f>IF('📋 سجل الأصول'!C359="","",'📋 سجل الأصول'!G359)</f>
        <v/>
      </c>
      <c r="F359" s="25" t="str">
        <f>IF('📋 سجل الأصول'!C359="","",'📋 سجل الأصول'!H359)</f>
        <v/>
      </c>
      <c r="G359" s="25" t="str">
        <f>IF('📋 سجل الأصول'!C359="","",IFERROR(MAX(0,MIN(('📋 سجل الأصول'!H359-IF('📋 سجل الأصول'!I359="",0,'📋 سجل الأصول'!I359)),('📋 سجل الأصول'!H359-IF('📋 سجل الأصول'!I359="",0,'📋 سجل الأصول'!I359))*'📋 سجل الأصول'!J359/365*MAX(0,MIN(EOMONTH(DATE(2026,1,1),0),IF('📋 سجل الأصول'!M359="",DATE(9999,12,31),'📋 سجل الأصول'!M359))-'📋 سجل الأصول'!G359+1))-MIN(('📋 سجل الأصول'!H359-IF('📋 سجل الأصول'!I359="",0,'📋 سجل الأصول'!I359)),('📋 سجل الأصول'!H359-IF('📋 سجل الأصول'!I359="",0,'📋 سجل الأصول'!I359))*'📋 سجل الأصول'!J359/365*MAX(0,MIN(EOMONTH(DATE(2026,1,1),-1),IF('📋 سجل الأصول'!M359="",DATE(9999,12,31),'📋 سجل الأصول'!M359))-'📋 سجل الأصول'!G359+1))),0))</f>
        <v/>
      </c>
      <c r="H359" s="25" t="str">
        <f>IF('📋 سجل الأصول'!C359="","",IFERROR(MAX(0,MIN(('📋 سجل الأصول'!H359-IF('📋 سجل الأصول'!I359="",0,'📋 سجل الأصول'!I359)),('📋 سجل الأصول'!H359-IF('📋 سجل الأصول'!I359="",0,'📋 سجل الأصول'!I359))*'📋 سجل الأصول'!J359/365*MAX(0,MIN(EOMONTH(DATE(2026,2,1),0),IF('📋 سجل الأصول'!M359="",DATE(9999,12,31),'📋 سجل الأصول'!M359))-'📋 سجل الأصول'!G359+1))-MIN(('📋 سجل الأصول'!H359-IF('📋 سجل الأصول'!I359="",0,'📋 سجل الأصول'!I359)),('📋 سجل الأصول'!H359-IF('📋 سجل الأصول'!I359="",0,'📋 سجل الأصول'!I359))*'📋 سجل الأصول'!J359/365*MAX(0,MIN(EOMONTH(DATE(2026,2,1),-1),IF('📋 سجل الأصول'!M359="",DATE(9999,12,31),'📋 سجل الأصول'!M359))-'📋 سجل الأصول'!G359+1))),0))</f>
        <v/>
      </c>
      <c r="I359" s="25" t="str">
        <f>IF('📋 سجل الأصول'!C359="","",IFERROR(MAX(0,MIN(('📋 سجل الأصول'!H359-IF('📋 سجل الأصول'!I359="",0,'📋 سجل الأصول'!I359)),('📋 سجل الأصول'!H359-IF('📋 سجل الأصول'!I359="",0,'📋 سجل الأصول'!I359))*'📋 سجل الأصول'!J359/365*MAX(0,MIN(EOMONTH(DATE(2026,3,1),0),IF('📋 سجل الأصول'!M359="",DATE(9999,12,31),'📋 سجل الأصول'!M359))-'📋 سجل الأصول'!G359+1))-MIN(('📋 سجل الأصول'!H359-IF('📋 سجل الأصول'!I359="",0,'📋 سجل الأصول'!I359)),('📋 سجل الأصول'!H359-IF('📋 سجل الأصول'!I359="",0,'📋 سجل الأصول'!I359))*'📋 سجل الأصول'!J359/365*MAX(0,MIN(EOMONTH(DATE(2026,3,1),-1),IF('📋 سجل الأصول'!M359="",DATE(9999,12,31),'📋 سجل الأصول'!M359))-'📋 سجل الأصول'!G359+1))),0))</f>
        <v/>
      </c>
      <c r="J359" s="25" t="str">
        <f>IF('📋 سجل الأصول'!C359="","",IFERROR(MAX(0,MIN(('📋 سجل الأصول'!H359-IF('📋 سجل الأصول'!I359="",0,'📋 سجل الأصول'!I359)),('📋 سجل الأصول'!H359-IF('📋 سجل الأصول'!I359="",0,'📋 سجل الأصول'!I359))*'📋 سجل الأصول'!J359/365*MAX(0,MIN(EOMONTH(DATE(2026,4,1),0),IF('📋 سجل الأصول'!M359="",DATE(9999,12,31),'📋 سجل الأصول'!M359))-'📋 سجل الأصول'!G359+1))-MIN(('📋 سجل الأصول'!H359-IF('📋 سجل الأصول'!I359="",0,'📋 سجل الأصول'!I359)),('📋 سجل الأصول'!H359-IF('📋 سجل الأصول'!I359="",0,'📋 سجل الأصول'!I359))*'📋 سجل الأصول'!J359/365*MAX(0,MIN(EOMONTH(DATE(2026,4,1),-1),IF('📋 سجل الأصول'!M359="",DATE(9999,12,31),'📋 سجل الأصول'!M359))-'📋 سجل الأصول'!G359+1))),0))</f>
        <v/>
      </c>
      <c r="K359" s="25" t="str">
        <f>IF('📋 سجل الأصول'!C359="","",IFERROR(MAX(0,MIN(('📋 سجل الأصول'!H359-IF('📋 سجل الأصول'!I359="",0,'📋 سجل الأصول'!I359)),('📋 سجل الأصول'!H359-IF('📋 سجل الأصول'!I359="",0,'📋 سجل الأصول'!I359))*'📋 سجل الأصول'!J359/365*MAX(0,MIN(EOMONTH(DATE(2026,5,1),0),IF('📋 سجل الأصول'!M359="",DATE(9999,12,31),'📋 سجل الأصول'!M359))-'📋 سجل الأصول'!G359+1))-MIN(('📋 سجل الأصول'!H359-IF('📋 سجل الأصول'!I359="",0,'📋 سجل الأصول'!I359)),('📋 سجل الأصول'!H359-IF('📋 سجل الأصول'!I359="",0,'📋 سجل الأصول'!I359))*'📋 سجل الأصول'!J359/365*MAX(0,MIN(EOMONTH(DATE(2026,5,1),-1),IF('📋 سجل الأصول'!M359="",DATE(9999,12,31),'📋 سجل الأصول'!M359))-'📋 سجل الأصول'!G359+1))),0))</f>
        <v/>
      </c>
      <c r="L359" s="25" t="str">
        <f>IF('📋 سجل الأصول'!C359="","",IFERROR(MAX(0,MIN(('📋 سجل الأصول'!H359-IF('📋 سجل الأصول'!I359="",0,'📋 سجل الأصول'!I359)),('📋 سجل الأصول'!H359-IF('📋 سجل الأصول'!I359="",0,'📋 سجل الأصول'!I359))*'📋 سجل الأصول'!J359/365*MAX(0,MIN(EOMONTH(DATE(2026,6,1),0),IF('📋 سجل الأصول'!M359="",DATE(9999,12,31),'📋 سجل الأصول'!M359))-'📋 سجل الأصول'!G359+1))-MIN(('📋 سجل الأصول'!H359-IF('📋 سجل الأصول'!I359="",0,'📋 سجل الأصول'!I359)),('📋 سجل الأصول'!H359-IF('📋 سجل الأصول'!I359="",0,'📋 سجل الأصول'!I359))*'📋 سجل الأصول'!J359/365*MAX(0,MIN(EOMONTH(DATE(2026,6,1),-1),IF('📋 سجل الأصول'!M359="",DATE(9999,12,31),'📋 سجل الأصول'!M359))-'📋 سجل الأصول'!G359+1))),0))</f>
        <v/>
      </c>
      <c r="M359" s="25" t="str">
        <f>IF('📋 سجل الأصول'!C359="","",IFERROR(MAX(0,MIN(('📋 سجل الأصول'!H359-IF('📋 سجل الأصول'!I359="",0,'📋 سجل الأصول'!I359)),('📋 سجل الأصول'!H359-IF('📋 سجل الأصول'!I359="",0,'📋 سجل الأصول'!I359))*'📋 سجل الأصول'!J359/365*MAX(0,MIN(EOMONTH(DATE(2026,7,1),0),IF('📋 سجل الأصول'!M359="",DATE(9999,12,31),'📋 سجل الأصول'!M359))-'📋 سجل الأصول'!G359+1))-MIN(('📋 سجل الأصول'!H359-IF('📋 سجل الأصول'!I359="",0,'📋 سجل الأصول'!I359)),('📋 سجل الأصول'!H359-IF('📋 سجل الأصول'!I359="",0,'📋 سجل الأصول'!I359))*'📋 سجل الأصول'!J359/365*MAX(0,MIN(EOMONTH(DATE(2026,7,1),-1),IF('📋 سجل الأصول'!M359="",DATE(9999,12,31),'📋 سجل الأصول'!M359))-'📋 سجل الأصول'!G359+1))),0))</f>
        <v/>
      </c>
      <c r="N359" s="25" t="str">
        <f>IF('📋 سجل الأصول'!C359="","",IFERROR(MAX(0,MIN(('📋 سجل الأصول'!H359-IF('📋 سجل الأصول'!I359="",0,'📋 سجل الأصول'!I359)),('📋 سجل الأصول'!H359-IF('📋 سجل الأصول'!I359="",0,'📋 سجل الأصول'!I359))*'📋 سجل الأصول'!J359/365*MAX(0,MIN(EOMONTH(DATE(2026,8,1),0),IF('📋 سجل الأصول'!M359="",DATE(9999,12,31),'📋 سجل الأصول'!M359))-'📋 سجل الأصول'!G359+1))-MIN(('📋 سجل الأصول'!H359-IF('📋 سجل الأصول'!I359="",0,'📋 سجل الأصول'!I359)),('📋 سجل الأصول'!H359-IF('📋 سجل الأصول'!I359="",0,'📋 سجل الأصول'!I359))*'📋 سجل الأصول'!J359/365*MAX(0,MIN(EOMONTH(DATE(2026,8,1),-1),IF('📋 سجل الأصول'!M359="",DATE(9999,12,31),'📋 سجل الأصول'!M359))-'📋 سجل الأصول'!G359+1))),0))</f>
        <v/>
      </c>
      <c r="O359" s="25" t="str">
        <f>IF('📋 سجل الأصول'!C359="","",IFERROR(MAX(0,MIN(('📋 سجل الأصول'!H359-IF('📋 سجل الأصول'!I359="",0,'📋 سجل الأصول'!I359)),('📋 سجل الأصول'!H359-IF('📋 سجل الأصول'!I359="",0,'📋 سجل الأصول'!I359))*'📋 سجل الأصول'!J359/365*MAX(0,MIN(EOMONTH(DATE(2026,9,1),0),IF('📋 سجل الأصول'!M359="",DATE(9999,12,31),'📋 سجل الأصول'!M359))-'📋 سجل الأصول'!G359+1))-MIN(('📋 سجل الأصول'!H359-IF('📋 سجل الأصول'!I359="",0,'📋 سجل الأصول'!I359)),('📋 سجل الأصول'!H359-IF('📋 سجل الأصول'!I359="",0,'📋 سجل الأصول'!I359))*'📋 سجل الأصول'!J359/365*MAX(0,MIN(EOMONTH(DATE(2026,9,1),-1),IF('📋 سجل الأصول'!M359="",DATE(9999,12,31),'📋 سجل الأصول'!M359))-'📋 سجل الأصول'!G359+1))),0))</f>
        <v/>
      </c>
      <c r="P359" s="25" t="str">
        <f>IF('📋 سجل الأصول'!C359="","",IFERROR(MAX(0,MIN(('📋 سجل الأصول'!H359-IF('📋 سجل الأصول'!I359="",0,'📋 سجل الأصول'!I359)),('📋 سجل الأصول'!H359-IF('📋 سجل الأصول'!I359="",0,'📋 سجل الأصول'!I359))*'📋 سجل الأصول'!J359/365*MAX(0,MIN(EOMONTH(DATE(2026,10,1),0),IF('📋 سجل الأصول'!M359="",DATE(9999,12,31),'📋 سجل الأصول'!M359))-'📋 سجل الأصول'!G359+1))-MIN(('📋 سجل الأصول'!H359-IF('📋 سجل الأصول'!I359="",0,'📋 سجل الأصول'!I359)),('📋 سجل الأصول'!H359-IF('📋 سجل الأصول'!I359="",0,'📋 سجل الأصول'!I359))*'📋 سجل الأصول'!J359/365*MAX(0,MIN(EOMONTH(DATE(2026,10,1),-1),IF('📋 سجل الأصول'!M359="",DATE(9999,12,31),'📋 سجل الأصول'!M359))-'📋 سجل الأصول'!G359+1))),0))</f>
        <v/>
      </c>
      <c r="Q359" s="25" t="str">
        <f>IF('📋 سجل الأصول'!C359="","",IFERROR(MAX(0,MIN(('📋 سجل الأصول'!H359-IF('📋 سجل الأصول'!I359="",0,'📋 سجل الأصول'!I359)),('📋 سجل الأصول'!H359-IF('📋 سجل الأصول'!I359="",0,'📋 سجل الأصول'!I359))*'📋 سجل الأصول'!J359/365*MAX(0,MIN(EOMONTH(DATE(2026,11,1),0),IF('📋 سجل الأصول'!M359="",DATE(9999,12,31),'📋 سجل الأصول'!M359))-'📋 سجل الأصول'!G359+1))-MIN(('📋 سجل الأصول'!H359-IF('📋 سجل الأصول'!I359="",0,'📋 سجل الأصول'!I359)),('📋 سجل الأصول'!H359-IF('📋 سجل الأصول'!I359="",0,'📋 سجل الأصول'!I359))*'📋 سجل الأصول'!J359/365*MAX(0,MIN(EOMONTH(DATE(2026,11,1),-1),IF('📋 سجل الأصول'!M359="",DATE(9999,12,31),'📋 سجل الأصول'!M359))-'📋 سجل الأصول'!G359+1))),0))</f>
        <v/>
      </c>
      <c r="R359" s="25" t="str">
        <f>IF('📋 سجل الأصول'!C359="","",IFERROR(MAX(0,MIN(('📋 سجل الأصول'!H359-IF('📋 سجل الأصول'!I359="",0,'📋 سجل الأصول'!I359)),('📋 سجل الأصول'!H359-IF('📋 سجل الأصول'!I359="",0,'📋 سجل الأصول'!I359))*'📋 سجل الأصول'!J359/365*MAX(0,MIN(EOMONTH(DATE(2026,12,1),0),IF('📋 سجل الأصول'!M359="",DATE(9999,12,31),'📋 سجل الأصول'!M359))-'📋 سجل الأصول'!G359+1))-MIN(('📋 سجل الأصول'!H359-IF('📋 سجل الأصول'!I359="",0,'📋 سجل الأصول'!I359)),('📋 سجل الأصول'!H359-IF('📋 سجل الأصول'!I359="",0,'📋 سجل الأصول'!I359))*'📋 سجل الأصول'!J359/365*MAX(0,MIN(EOMONTH(DATE(2026,12,1),-1),IF('📋 سجل الأصول'!M359="",DATE(9999,12,31),'📋 سجل الأصول'!M359))-'📋 سجل الأصول'!G359+1))),0))</f>
        <v/>
      </c>
    </row>
    <row r="360" spans="1:18" ht="24.75" customHeight="1" x14ac:dyDescent="0.25">
      <c r="A360" s="26" t="str">
        <f>IF('📋 سجل الأصول'!C360="","",'📋 سجل الأصول'!A360)</f>
        <v/>
      </c>
      <c r="B360" s="26" t="str">
        <f>IF('📋 سجل الأصول'!C360="","",'📋 سجل الأصول'!B360)</f>
        <v/>
      </c>
      <c r="C360" s="38" t="str">
        <f>IF('📋 سجل الأصول'!C360="","",'📋 سجل الأصول'!C360)</f>
        <v/>
      </c>
      <c r="D360" s="26" t="str">
        <f>IF('📋 سجل الأصول'!C360="","",'📋 سجل الأصول'!E360)</f>
        <v/>
      </c>
      <c r="E360" s="39" t="str">
        <f>IF('📋 سجل الأصول'!C360="","",'📋 سجل الأصول'!G360)</f>
        <v/>
      </c>
      <c r="F360" s="33" t="str">
        <f>IF('📋 سجل الأصول'!C360="","",'📋 سجل الأصول'!H360)</f>
        <v/>
      </c>
      <c r="G360" s="33" t="str">
        <f>IF('📋 سجل الأصول'!C360="","",IFERROR(MAX(0,MIN(('📋 سجل الأصول'!H360-IF('📋 سجل الأصول'!I360="",0,'📋 سجل الأصول'!I360)),('📋 سجل الأصول'!H360-IF('📋 سجل الأصول'!I360="",0,'📋 سجل الأصول'!I360))*'📋 سجل الأصول'!J360/365*MAX(0,MIN(EOMONTH(DATE(2026,1,1),0),IF('📋 سجل الأصول'!M360="",DATE(9999,12,31),'📋 سجل الأصول'!M360))-'📋 سجل الأصول'!G360+1))-MIN(('📋 سجل الأصول'!H360-IF('📋 سجل الأصول'!I360="",0,'📋 سجل الأصول'!I360)),('📋 سجل الأصول'!H360-IF('📋 سجل الأصول'!I360="",0,'📋 سجل الأصول'!I360))*'📋 سجل الأصول'!J360/365*MAX(0,MIN(EOMONTH(DATE(2026,1,1),-1),IF('📋 سجل الأصول'!M360="",DATE(9999,12,31),'📋 سجل الأصول'!M360))-'📋 سجل الأصول'!G360+1))),0))</f>
        <v/>
      </c>
      <c r="H360" s="33" t="str">
        <f>IF('📋 سجل الأصول'!C360="","",IFERROR(MAX(0,MIN(('📋 سجل الأصول'!H360-IF('📋 سجل الأصول'!I360="",0,'📋 سجل الأصول'!I360)),('📋 سجل الأصول'!H360-IF('📋 سجل الأصول'!I360="",0,'📋 سجل الأصول'!I360))*'📋 سجل الأصول'!J360/365*MAX(0,MIN(EOMONTH(DATE(2026,2,1),0),IF('📋 سجل الأصول'!M360="",DATE(9999,12,31),'📋 سجل الأصول'!M360))-'📋 سجل الأصول'!G360+1))-MIN(('📋 سجل الأصول'!H360-IF('📋 سجل الأصول'!I360="",0,'📋 سجل الأصول'!I360)),('📋 سجل الأصول'!H360-IF('📋 سجل الأصول'!I360="",0,'📋 سجل الأصول'!I360))*'📋 سجل الأصول'!J360/365*MAX(0,MIN(EOMONTH(DATE(2026,2,1),-1),IF('📋 سجل الأصول'!M360="",DATE(9999,12,31),'📋 سجل الأصول'!M360))-'📋 سجل الأصول'!G360+1))),0))</f>
        <v/>
      </c>
      <c r="I360" s="33" t="str">
        <f>IF('📋 سجل الأصول'!C360="","",IFERROR(MAX(0,MIN(('📋 سجل الأصول'!H360-IF('📋 سجل الأصول'!I360="",0,'📋 سجل الأصول'!I360)),('📋 سجل الأصول'!H360-IF('📋 سجل الأصول'!I360="",0,'📋 سجل الأصول'!I360))*'📋 سجل الأصول'!J360/365*MAX(0,MIN(EOMONTH(DATE(2026,3,1),0),IF('📋 سجل الأصول'!M360="",DATE(9999,12,31),'📋 سجل الأصول'!M360))-'📋 سجل الأصول'!G360+1))-MIN(('📋 سجل الأصول'!H360-IF('📋 سجل الأصول'!I360="",0,'📋 سجل الأصول'!I360)),('📋 سجل الأصول'!H360-IF('📋 سجل الأصول'!I360="",0,'📋 سجل الأصول'!I360))*'📋 سجل الأصول'!J360/365*MAX(0,MIN(EOMONTH(DATE(2026,3,1),-1),IF('📋 سجل الأصول'!M360="",DATE(9999,12,31),'📋 سجل الأصول'!M360))-'📋 سجل الأصول'!G360+1))),0))</f>
        <v/>
      </c>
      <c r="J360" s="33" t="str">
        <f>IF('📋 سجل الأصول'!C360="","",IFERROR(MAX(0,MIN(('📋 سجل الأصول'!H360-IF('📋 سجل الأصول'!I360="",0,'📋 سجل الأصول'!I360)),('📋 سجل الأصول'!H360-IF('📋 سجل الأصول'!I360="",0,'📋 سجل الأصول'!I360))*'📋 سجل الأصول'!J360/365*MAX(0,MIN(EOMONTH(DATE(2026,4,1),0),IF('📋 سجل الأصول'!M360="",DATE(9999,12,31),'📋 سجل الأصول'!M360))-'📋 سجل الأصول'!G360+1))-MIN(('📋 سجل الأصول'!H360-IF('📋 سجل الأصول'!I360="",0,'📋 سجل الأصول'!I360)),('📋 سجل الأصول'!H360-IF('📋 سجل الأصول'!I360="",0,'📋 سجل الأصول'!I360))*'📋 سجل الأصول'!J360/365*MAX(0,MIN(EOMONTH(DATE(2026,4,1),-1),IF('📋 سجل الأصول'!M360="",DATE(9999,12,31),'📋 سجل الأصول'!M360))-'📋 سجل الأصول'!G360+1))),0))</f>
        <v/>
      </c>
      <c r="K360" s="33" t="str">
        <f>IF('📋 سجل الأصول'!C360="","",IFERROR(MAX(0,MIN(('📋 سجل الأصول'!H360-IF('📋 سجل الأصول'!I360="",0,'📋 سجل الأصول'!I360)),('📋 سجل الأصول'!H360-IF('📋 سجل الأصول'!I360="",0,'📋 سجل الأصول'!I360))*'📋 سجل الأصول'!J360/365*MAX(0,MIN(EOMONTH(DATE(2026,5,1),0),IF('📋 سجل الأصول'!M360="",DATE(9999,12,31),'📋 سجل الأصول'!M360))-'📋 سجل الأصول'!G360+1))-MIN(('📋 سجل الأصول'!H360-IF('📋 سجل الأصول'!I360="",0,'📋 سجل الأصول'!I360)),('📋 سجل الأصول'!H360-IF('📋 سجل الأصول'!I360="",0,'📋 سجل الأصول'!I360))*'📋 سجل الأصول'!J360/365*MAX(0,MIN(EOMONTH(DATE(2026,5,1),-1),IF('📋 سجل الأصول'!M360="",DATE(9999,12,31),'📋 سجل الأصول'!M360))-'📋 سجل الأصول'!G360+1))),0))</f>
        <v/>
      </c>
      <c r="L360" s="33" t="str">
        <f>IF('📋 سجل الأصول'!C360="","",IFERROR(MAX(0,MIN(('📋 سجل الأصول'!H360-IF('📋 سجل الأصول'!I360="",0,'📋 سجل الأصول'!I360)),('📋 سجل الأصول'!H360-IF('📋 سجل الأصول'!I360="",0,'📋 سجل الأصول'!I360))*'📋 سجل الأصول'!J360/365*MAX(0,MIN(EOMONTH(DATE(2026,6,1),0),IF('📋 سجل الأصول'!M360="",DATE(9999,12,31),'📋 سجل الأصول'!M360))-'📋 سجل الأصول'!G360+1))-MIN(('📋 سجل الأصول'!H360-IF('📋 سجل الأصول'!I360="",0,'📋 سجل الأصول'!I360)),('📋 سجل الأصول'!H360-IF('📋 سجل الأصول'!I360="",0,'📋 سجل الأصول'!I360))*'📋 سجل الأصول'!J360/365*MAX(0,MIN(EOMONTH(DATE(2026,6,1),-1),IF('📋 سجل الأصول'!M360="",DATE(9999,12,31),'📋 سجل الأصول'!M360))-'📋 سجل الأصول'!G360+1))),0))</f>
        <v/>
      </c>
      <c r="M360" s="33" t="str">
        <f>IF('📋 سجل الأصول'!C360="","",IFERROR(MAX(0,MIN(('📋 سجل الأصول'!H360-IF('📋 سجل الأصول'!I360="",0,'📋 سجل الأصول'!I360)),('📋 سجل الأصول'!H360-IF('📋 سجل الأصول'!I360="",0,'📋 سجل الأصول'!I360))*'📋 سجل الأصول'!J360/365*MAX(0,MIN(EOMONTH(DATE(2026,7,1),0),IF('📋 سجل الأصول'!M360="",DATE(9999,12,31),'📋 سجل الأصول'!M360))-'📋 سجل الأصول'!G360+1))-MIN(('📋 سجل الأصول'!H360-IF('📋 سجل الأصول'!I360="",0,'📋 سجل الأصول'!I360)),('📋 سجل الأصول'!H360-IF('📋 سجل الأصول'!I360="",0,'📋 سجل الأصول'!I360))*'📋 سجل الأصول'!J360/365*MAX(0,MIN(EOMONTH(DATE(2026,7,1),-1),IF('📋 سجل الأصول'!M360="",DATE(9999,12,31),'📋 سجل الأصول'!M360))-'📋 سجل الأصول'!G360+1))),0))</f>
        <v/>
      </c>
      <c r="N360" s="33" t="str">
        <f>IF('📋 سجل الأصول'!C360="","",IFERROR(MAX(0,MIN(('📋 سجل الأصول'!H360-IF('📋 سجل الأصول'!I360="",0,'📋 سجل الأصول'!I360)),('📋 سجل الأصول'!H360-IF('📋 سجل الأصول'!I360="",0,'📋 سجل الأصول'!I360))*'📋 سجل الأصول'!J360/365*MAX(0,MIN(EOMONTH(DATE(2026,8,1),0),IF('📋 سجل الأصول'!M360="",DATE(9999,12,31),'📋 سجل الأصول'!M360))-'📋 سجل الأصول'!G360+1))-MIN(('📋 سجل الأصول'!H360-IF('📋 سجل الأصول'!I360="",0,'📋 سجل الأصول'!I360)),('📋 سجل الأصول'!H360-IF('📋 سجل الأصول'!I360="",0,'📋 سجل الأصول'!I360))*'📋 سجل الأصول'!J360/365*MAX(0,MIN(EOMONTH(DATE(2026,8,1),-1),IF('📋 سجل الأصول'!M360="",DATE(9999,12,31),'📋 سجل الأصول'!M360))-'📋 سجل الأصول'!G360+1))),0))</f>
        <v/>
      </c>
      <c r="O360" s="33" t="str">
        <f>IF('📋 سجل الأصول'!C360="","",IFERROR(MAX(0,MIN(('📋 سجل الأصول'!H360-IF('📋 سجل الأصول'!I360="",0,'📋 سجل الأصول'!I360)),('📋 سجل الأصول'!H360-IF('📋 سجل الأصول'!I360="",0,'📋 سجل الأصول'!I360))*'📋 سجل الأصول'!J360/365*MAX(0,MIN(EOMONTH(DATE(2026,9,1),0),IF('📋 سجل الأصول'!M360="",DATE(9999,12,31),'📋 سجل الأصول'!M360))-'📋 سجل الأصول'!G360+1))-MIN(('📋 سجل الأصول'!H360-IF('📋 سجل الأصول'!I360="",0,'📋 سجل الأصول'!I360)),('📋 سجل الأصول'!H360-IF('📋 سجل الأصول'!I360="",0,'📋 سجل الأصول'!I360))*'📋 سجل الأصول'!J360/365*MAX(0,MIN(EOMONTH(DATE(2026,9,1),-1),IF('📋 سجل الأصول'!M360="",DATE(9999,12,31),'📋 سجل الأصول'!M360))-'📋 سجل الأصول'!G360+1))),0))</f>
        <v/>
      </c>
      <c r="P360" s="33" t="str">
        <f>IF('📋 سجل الأصول'!C360="","",IFERROR(MAX(0,MIN(('📋 سجل الأصول'!H360-IF('📋 سجل الأصول'!I360="",0,'📋 سجل الأصول'!I360)),('📋 سجل الأصول'!H360-IF('📋 سجل الأصول'!I360="",0,'📋 سجل الأصول'!I360))*'📋 سجل الأصول'!J360/365*MAX(0,MIN(EOMONTH(DATE(2026,10,1),0),IF('📋 سجل الأصول'!M360="",DATE(9999,12,31),'📋 سجل الأصول'!M360))-'📋 سجل الأصول'!G360+1))-MIN(('📋 سجل الأصول'!H360-IF('📋 سجل الأصول'!I360="",0,'📋 سجل الأصول'!I360)),('📋 سجل الأصول'!H360-IF('📋 سجل الأصول'!I360="",0,'📋 سجل الأصول'!I360))*'📋 سجل الأصول'!J360/365*MAX(0,MIN(EOMONTH(DATE(2026,10,1),-1),IF('📋 سجل الأصول'!M360="",DATE(9999,12,31),'📋 سجل الأصول'!M360))-'📋 سجل الأصول'!G360+1))),0))</f>
        <v/>
      </c>
      <c r="Q360" s="33" t="str">
        <f>IF('📋 سجل الأصول'!C360="","",IFERROR(MAX(0,MIN(('📋 سجل الأصول'!H360-IF('📋 سجل الأصول'!I360="",0,'📋 سجل الأصول'!I360)),('📋 سجل الأصول'!H360-IF('📋 سجل الأصول'!I360="",0,'📋 سجل الأصول'!I360))*'📋 سجل الأصول'!J360/365*MAX(0,MIN(EOMONTH(DATE(2026,11,1),0),IF('📋 سجل الأصول'!M360="",DATE(9999,12,31),'📋 سجل الأصول'!M360))-'📋 سجل الأصول'!G360+1))-MIN(('📋 سجل الأصول'!H360-IF('📋 سجل الأصول'!I360="",0,'📋 سجل الأصول'!I360)),('📋 سجل الأصول'!H360-IF('📋 سجل الأصول'!I360="",0,'📋 سجل الأصول'!I360))*'📋 سجل الأصول'!J360/365*MAX(0,MIN(EOMONTH(DATE(2026,11,1),-1),IF('📋 سجل الأصول'!M360="",DATE(9999,12,31),'📋 سجل الأصول'!M360))-'📋 سجل الأصول'!G360+1))),0))</f>
        <v/>
      </c>
      <c r="R360" s="33" t="str">
        <f>IF('📋 سجل الأصول'!C360="","",IFERROR(MAX(0,MIN(('📋 سجل الأصول'!H360-IF('📋 سجل الأصول'!I360="",0,'📋 سجل الأصول'!I360)),('📋 سجل الأصول'!H360-IF('📋 سجل الأصول'!I360="",0,'📋 سجل الأصول'!I360))*'📋 سجل الأصول'!J360/365*MAX(0,MIN(EOMONTH(DATE(2026,12,1),0),IF('📋 سجل الأصول'!M360="",DATE(9999,12,31),'📋 سجل الأصول'!M360))-'📋 سجل الأصول'!G360+1))-MIN(('📋 سجل الأصول'!H360-IF('📋 سجل الأصول'!I360="",0,'📋 سجل الأصول'!I360)),('📋 سجل الأصول'!H360-IF('📋 سجل الأصول'!I360="",0,'📋 سجل الأصول'!I360))*'📋 سجل الأصول'!J360/365*MAX(0,MIN(EOMONTH(DATE(2026,12,1),-1),IF('📋 سجل الأصول'!M360="",DATE(9999,12,31),'📋 سجل الأصول'!M360))-'📋 سجل الأصول'!G360+1))),0))</f>
        <v/>
      </c>
    </row>
    <row r="361" spans="1:18" ht="24.75" customHeight="1" x14ac:dyDescent="0.25">
      <c r="A361" s="18" t="str">
        <f>IF('📋 سجل الأصول'!C361="","",'📋 سجل الأصول'!A361)</f>
        <v/>
      </c>
      <c r="B361" s="18" t="str">
        <f>IF('📋 سجل الأصول'!C361="","",'📋 سجل الأصول'!B361)</f>
        <v/>
      </c>
      <c r="C361" s="36" t="str">
        <f>IF('📋 سجل الأصول'!C361="","",'📋 سجل الأصول'!C361)</f>
        <v/>
      </c>
      <c r="D361" s="18" t="str">
        <f>IF('📋 سجل الأصول'!C361="","",'📋 سجل الأصول'!E361)</f>
        <v/>
      </c>
      <c r="E361" s="37" t="str">
        <f>IF('📋 سجل الأصول'!C361="","",'📋 سجل الأصول'!G361)</f>
        <v/>
      </c>
      <c r="F361" s="25" t="str">
        <f>IF('📋 سجل الأصول'!C361="","",'📋 سجل الأصول'!H361)</f>
        <v/>
      </c>
      <c r="G361" s="25" t="str">
        <f>IF('📋 سجل الأصول'!C361="","",IFERROR(MAX(0,MIN(('📋 سجل الأصول'!H361-IF('📋 سجل الأصول'!I361="",0,'📋 سجل الأصول'!I361)),('📋 سجل الأصول'!H361-IF('📋 سجل الأصول'!I361="",0,'📋 سجل الأصول'!I361))*'📋 سجل الأصول'!J361/365*MAX(0,MIN(EOMONTH(DATE(2026,1,1),0),IF('📋 سجل الأصول'!M361="",DATE(9999,12,31),'📋 سجل الأصول'!M361))-'📋 سجل الأصول'!G361+1))-MIN(('📋 سجل الأصول'!H361-IF('📋 سجل الأصول'!I361="",0,'📋 سجل الأصول'!I361)),('📋 سجل الأصول'!H361-IF('📋 سجل الأصول'!I361="",0,'📋 سجل الأصول'!I361))*'📋 سجل الأصول'!J361/365*MAX(0,MIN(EOMONTH(DATE(2026,1,1),-1),IF('📋 سجل الأصول'!M361="",DATE(9999,12,31),'📋 سجل الأصول'!M361))-'📋 سجل الأصول'!G361+1))),0))</f>
        <v/>
      </c>
      <c r="H361" s="25" t="str">
        <f>IF('📋 سجل الأصول'!C361="","",IFERROR(MAX(0,MIN(('📋 سجل الأصول'!H361-IF('📋 سجل الأصول'!I361="",0,'📋 سجل الأصول'!I361)),('📋 سجل الأصول'!H361-IF('📋 سجل الأصول'!I361="",0,'📋 سجل الأصول'!I361))*'📋 سجل الأصول'!J361/365*MAX(0,MIN(EOMONTH(DATE(2026,2,1),0),IF('📋 سجل الأصول'!M361="",DATE(9999,12,31),'📋 سجل الأصول'!M361))-'📋 سجل الأصول'!G361+1))-MIN(('📋 سجل الأصول'!H361-IF('📋 سجل الأصول'!I361="",0,'📋 سجل الأصول'!I361)),('📋 سجل الأصول'!H361-IF('📋 سجل الأصول'!I361="",0,'📋 سجل الأصول'!I361))*'📋 سجل الأصول'!J361/365*MAX(0,MIN(EOMONTH(DATE(2026,2,1),-1),IF('📋 سجل الأصول'!M361="",DATE(9999,12,31),'📋 سجل الأصول'!M361))-'📋 سجل الأصول'!G361+1))),0))</f>
        <v/>
      </c>
      <c r="I361" s="25" t="str">
        <f>IF('📋 سجل الأصول'!C361="","",IFERROR(MAX(0,MIN(('📋 سجل الأصول'!H361-IF('📋 سجل الأصول'!I361="",0,'📋 سجل الأصول'!I361)),('📋 سجل الأصول'!H361-IF('📋 سجل الأصول'!I361="",0,'📋 سجل الأصول'!I361))*'📋 سجل الأصول'!J361/365*MAX(0,MIN(EOMONTH(DATE(2026,3,1),0),IF('📋 سجل الأصول'!M361="",DATE(9999,12,31),'📋 سجل الأصول'!M361))-'📋 سجل الأصول'!G361+1))-MIN(('📋 سجل الأصول'!H361-IF('📋 سجل الأصول'!I361="",0,'📋 سجل الأصول'!I361)),('📋 سجل الأصول'!H361-IF('📋 سجل الأصول'!I361="",0,'📋 سجل الأصول'!I361))*'📋 سجل الأصول'!J361/365*MAX(0,MIN(EOMONTH(DATE(2026,3,1),-1),IF('📋 سجل الأصول'!M361="",DATE(9999,12,31),'📋 سجل الأصول'!M361))-'📋 سجل الأصول'!G361+1))),0))</f>
        <v/>
      </c>
      <c r="J361" s="25" t="str">
        <f>IF('📋 سجل الأصول'!C361="","",IFERROR(MAX(0,MIN(('📋 سجل الأصول'!H361-IF('📋 سجل الأصول'!I361="",0,'📋 سجل الأصول'!I361)),('📋 سجل الأصول'!H361-IF('📋 سجل الأصول'!I361="",0,'📋 سجل الأصول'!I361))*'📋 سجل الأصول'!J361/365*MAX(0,MIN(EOMONTH(DATE(2026,4,1),0),IF('📋 سجل الأصول'!M361="",DATE(9999,12,31),'📋 سجل الأصول'!M361))-'📋 سجل الأصول'!G361+1))-MIN(('📋 سجل الأصول'!H361-IF('📋 سجل الأصول'!I361="",0,'📋 سجل الأصول'!I361)),('📋 سجل الأصول'!H361-IF('📋 سجل الأصول'!I361="",0,'📋 سجل الأصول'!I361))*'📋 سجل الأصول'!J361/365*MAX(0,MIN(EOMONTH(DATE(2026,4,1),-1),IF('📋 سجل الأصول'!M361="",DATE(9999,12,31),'📋 سجل الأصول'!M361))-'📋 سجل الأصول'!G361+1))),0))</f>
        <v/>
      </c>
      <c r="K361" s="25" t="str">
        <f>IF('📋 سجل الأصول'!C361="","",IFERROR(MAX(0,MIN(('📋 سجل الأصول'!H361-IF('📋 سجل الأصول'!I361="",0,'📋 سجل الأصول'!I361)),('📋 سجل الأصول'!H361-IF('📋 سجل الأصول'!I361="",0,'📋 سجل الأصول'!I361))*'📋 سجل الأصول'!J361/365*MAX(0,MIN(EOMONTH(DATE(2026,5,1),0),IF('📋 سجل الأصول'!M361="",DATE(9999,12,31),'📋 سجل الأصول'!M361))-'📋 سجل الأصول'!G361+1))-MIN(('📋 سجل الأصول'!H361-IF('📋 سجل الأصول'!I361="",0,'📋 سجل الأصول'!I361)),('📋 سجل الأصول'!H361-IF('📋 سجل الأصول'!I361="",0,'📋 سجل الأصول'!I361))*'📋 سجل الأصول'!J361/365*MAX(0,MIN(EOMONTH(DATE(2026,5,1),-1),IF('📋 سجل الأصول'!M361="",DATE(9999,12,31),'📋 سجل الأصول'!M361))-'📋 سجل الأصول'!G361+1))),0))</f>
        <v/>
      </c>
      <c r="L361" s="25" t="str">
        <f>IF('📋 سجل الأصول'!C361="","",IFERROR(MAX(0,MIN(('📋 سجل الأصول'!H361-IF('📋 سجل الأصول'!I361="",0,'📋 سجل الأصول'!I361)),('📋 سجل الأصول'!H361-IF('📋 سجل الأصول'!I361="",0,'📋 سجل الأصول'!I361))*'📋 سجل الأصول'!J361/365*MAX(0,MIN(EOMONTH(DATE(2026,6,1),0),IF('📋 سجل الأصول'!M361="",DATE(9999,12,31),'📋 سجل الأصول'!M361))-'📋 سجل الأصول'!G361+1))-MIN(('📋 سجل الأصول'!H361-IF('📋 سجل الأصول'!I361="",0,'📋 سجل الأصول'!I361)),('📋 سجل الأصول'!H361-IF('📋 سجل الأصول'!I361="",0,'📋 سجل الأصول'!I361))*'📋 سجل الأصول'!J361/365*MAX(0,MIN(EOMONTH(DATE(2026,6,1),-1),IF('📋 سجل الأصول'!M361="",DATE(9999,12,31),'📋 سجل الأصول'!M361))-'📋 سجل الأصول'!G361+1))),0))</f>
        <v/>
      </c>
      <c r="M361" s="25" t="str">
        <f>IF('📋 سجل الأصول'!C361="","",IFERROR(MAX(0,MIN(('📋 سجل الأصول'!H361-IF('📋 سجل الأصول'!I361="",0,'📋 سجل الأصول'!I361)),('📋 سجل الأصول'!H361-IF('📋 سجل الأصول'!I361="",0,'📋 سجل الأصول'!I361))*'📋 سجل الأصول'!J361/365*MAX(0,MIN(EOMONTH(DATE(2026,7,1),0),IF('📋 سجل الأصول'!M361="",DATE(9999,12,31),'📋 سجل الأصول'!M361))-'📋 سجل الأصول'!G361+1))-MIN(('📋 سجل الأصول'!H361-IF('📋 سجل الأصول'!I361="",0,'📋 سجل الأصول'!I361)),('📋 سجل الأصول'!H361-IF('📋 سجل الأصول'!I361="",0,'📋 سجل الأصول'!I361))*'📋 سجل الأصول'!J361/365*MAX(0,MIN(EOMONTH(DATE(2026,7,1),-1),IF('📋 سجل الأصول'!M361="",DATE(9999,12,31),'📋 سجل الأصول'!M361))-'📋 سجل الأصول'!G361+1))),0))</f>
        <v/>
      </c>
      <c r="N361" s="25" t="str">
        <f>IF('📋 سجل الأصول'!C361="","",IFERROR(MAX(0,MIN(('📋 سجل الأصول'!H361-IF('📋 سجل الأصول'!I361="",0,'📋 سجل الأصول'!I361)),('📋 سجل الأصول'!H361-IF('📋 سجل الأصول'!I361="",0,'📋 سجل الأصول'!I361))*'📋 سجل الأصول'!J361/365*MAX(0,MIN(EOMONTH(DATE(2026,8,1),0),IF('📋 سجل الأصول'!M361="",DATE(9999,12,31),'📋 سجل الأصول'!M361))-'📋 سجل الأصول'!G361+1))-MIN(('📋 سجل الأصول'!H361-IF('📋 سجل الأصول'!I361="",0,'📋 سجل الأصول'!I361)),('📋 سجل الأصول'!H361-IF('📋 سجل الأصول'!I361="",0,'📋 سجل الأصول'!I361))*'📋 سجل الأصول'!J361/365*MAX(0,MIN(EOMONTH(DATE(2026,8,1),-1),IF('📋 سجل الأصول'!M361="",DATE(9999,12,31),'📋 سجل الأصول'!M361))-'📋 سجل الأصول'!G361+1))),0))</f>
        <v/>
      </c>
      <c r="O361" s="25" t="str">
        <f>IF('📋 سجل الأصول'!C361="","",IFERROR(MAX(0,MIN(('📋 سجل الأصول'!H361-IF('📋 سجل الأصول'!I361="",0,'📋 سجل الأصول'!I361)),('📋 سجل الأصول'!H361-IF('📋 سجل الأصول'!I361="",0,'📋 سجل الأصول'!I361))*'📋 سجل الأصول'!J361/365*MAX(0,MIN(EOMONTH(DATE(2026,9,1),0),IF('📋 سجل الأصول'!M361="",DATE(9999,12,31),'📋 سجل الأصول'!M361))-'📋 سجل الأصول'!G361+1))-MIN(('📋 سجل الأصول'!H361-IF('📋 سجل الأصول'!I361="",0,'📋 سجل الأصول'!I361)),('📋 سجل الأصول'!H361-IF('📋 سجل الأصول'!I361="",0,'📋 سجل الأصول'!I361))*'📋 سجل الأصول'!J361/365*MAX(0,MIN(EOMONTH(DATE(2026,9,1),-1),IF('📋 سجل الأصول'!M361="",DATE(9999,12,31),'📋 سجل الأصول'!M361))-'📋 سجل الأصول'!G361+1))),0))</f>
        <v/>
      </c>
      <c r="P361" s="25" t="str">
        <f>IF('📋 سجل الأصول'!C361="","",IFERROR(MAX(0,MIN(('📋 سجل الأصول'!H361-IF('📋 سجل الأصول'!I361="",0,'📋 سجل الأصول'!I361)),('📋 سجل الأصول'!H361-IF('📋 سجل الأصول'!I361="",0,'📋 سجل الأصول'!I361))*'📋 سجل الأصول'!J361/365*MAX(0,MIN(EOMONTH(DATE(2026,10,1),0),IF('📋 سجل الأصول'!M361="",DATE(9999,12,31),'📋 سجل الأصول'!M361))-'📋 سجل الأصول'!G361+1))-MIN(('📋 سجل الأصول'!H361-IF('📋 سجل الأصول'!I361="",0,'📋 سجل الأصول'!I361)),('📋 سجل الأصول'!H361-IF('📋 سجل الأصول'!I361="",0,'📋 سجل الأصول'!I361))*'📋 سجل الأصول'!J361/365*MAX(0,MIN(EOMONTH(DATE(2026,10,1),-1),IF('📋 سجل الأصول'!M361="",DATE(9999,12,31),'📋 سجل الأصول'!M361))-'📋 سجل الأصول'!G361+1))),0))</f>
        <v/>
      </c>
      <c r="Q361" s="25" t="str">
        <f>IF('📋 سجل الأصول'!C361="","",IFERROR(MAX(0,MIN(('📋 سجل الأصول'!H361-IF('📋 سجل الأصول'!I361="",0,'📋 سجل الأصول'!I361)),('📋 سجل الأصول'!H361-IF('📋 سجل الأصول'!I361="",0,'📋 سجل الأصول'!I361))*'📋 سجل الأصول'!J361/365*MAX(0,MIN(EOMONTH(DATE(2026,11,1),0),IF('📋 سجل الأصول'!M361="",DATE(9999,12,31),'📋 سجل الأصول'!M361))-'📋 سجل الأصول'!G361+1))-MIN(('📋 سجل الأصول'!H361-IF('📋 سجل الأصول'!I361="",0,'📋 سجل الأصول'!I361)),('📋 سجل الأصول'!H361-IF('📋 سجل الأصول'!I361="",0,'📋 سجل الأصول'!I361))*'📋 سجل الأصول'!J361/365*MAX(0,MIN(EOMONTH(DATE(2026,11,1),-1),IF('📋 سجل الأصول'!M361="",DATE(9999,12,31),'📋 سجل الأصول'!M361))-'📋 سجل الأصول'!G361+1))),0))</f>
        <v/>
      </c>
      <c r="R361" s="25" t="str">
        <f>IF('📋 سجل الأصول'!C361="","",IFERROR(MAX(0,MIN(('📋 سجل الأصول'!H361-IF('📋 سجل الأصول'!I361="",0,'📋 سجل الأصول'!I361)),('📋 سجل الأصول'!H361-IF('📋 سجل الأصول'!I361="",0,'📋 سجل الأصول'!I361))*'📋 سجل الأصول'!J361/365*MAX(0,MIN(EOMONTH(DATE(2026,12,1),0),IF('📋 سجل الأصول'!M361="",DATE(9999,12,31),'📋 سجل الأصول'!M361))-'📋 سجل الأصول'!G361+1))-MIN(('📋 سجل الأصول'!H361-IF('📋 سجل الأصول'!I361="",0,'📋 سجل الأصول'!I361)),('📋 سجل الأصول'!H361-IF('📋 سجل الأصول'!I361="",0,'📋 سجل الأصول'!I361))*'📋 سجل الأصول'!J361/365*MAX(0,MIN(EOMONTH(DATE(2026,12,1),-1),IF('📋 سجل الأصول'!M361="",DATE(9999,12,31),'📋 سجل الأصول'!M361))-'📋 سجل الأصول'!G361+1))),0))</f>
        <v/>
      </c>
    </row>
    <row r="362" spans="1:18" ht="24.75" customHeight="1" x14ac:dyDescent="0.25">
      <c r="A362" s="26" t="str">
        <f>IF('📋 سجل الأصول'!C362="","",'📋 سجل الأصول'!A362)</f>
        <v/>
      </c>
      <c r="B362" s="26" t="str">
        <f>IF('📋 سجل الأصول'!C362="","",'📋 سجل الأصول'!B362)</f>
        <v/>
      </c>
      <c r="C362" s="38" t="str">
        <f>IF('📋 سجل الأصول'!C362="","",'📋 سجل الأصول'!C362)</f>
        <v/>
      </c>
      <c r="D362" s="26" t="str">
        <f>IF('📋 سجل الأصول'!C362="","",'📋 سجل الأصول'!E362)</f>
        <v/>
      </c>
      <c r="E362" s="39" t="str">
        <f>IF('📋 سجل الأصول'!C362="","",'📋 سجل الأصول'!G362)</f>
        <v/>
      </c>
      <c r="F362" s="33" t="str">
        <f>IF('📋 سجل الأصول'!C362="","",'📋 سجل الأصول'!H362)</f>
        <v/>
      </c>
      <c r="G362" s="33" t="str">
        <f>IF('📋 سجل الأصول'!C362="","",IFERROR(MAX(0,MIN(('📋 سجل الأصول'!H362-IF('📋 سجل الأصول'!I362="",0,'📋 سجل الأصول'!I362)),('📋 سجل الأصول'!H362-IF('📋 سجل الأصول'!I362="",0,'📋 سجل الأصول'!I362))*'📋 سجل الأصول'!J362/365*MAX(0,MIN(EOMONTH(DATE(2026,1,1),0),IF('📋 سجل الأصول'!M362="",DATE(9999,12,31),'📋 سجل الأصول'!M362))-'📋 سجل الأصول'!G362+1))-MIN(('📋 سجل الأصول'!H362-IF('📋 سجل الأصول'!I362="",0,'📋 سجل الأصول'!I362)),('📋 سجل الأصول'!H362-IF('📋 سجل الأصول'!I362="",0,'📋 سجل الأصول'!I362))*'📋 سجل الأصول'!J362/365*MAX(0,MIN(EOMONTH(DATE(2026,1,1),-1),IF('📋 سجل الأصول'!M362="",DATE(9999,12,31),'📋 سجل الأصول'!M362))-'📋 سجل الأصول'!G362+1))),0))</f>
        <v/>
      </c>
      <c r="H362" s="33" t="str">
        <f>IF('📋 سجل الأصول'!C362="","",IFERROR(MAX(0,MIN(('📋 سجل الأصول'!H362-IF('📋 سجل الأصول'!I362="",0,'📋 سجل الأصول'!I362)),('📋 سجل الأصول'!H362-IF('📋 سجل الأصول'!I362="",0,'📋 سجل الأصول'!I362))*'📋 سجل الأصول'!J362/365*MAX(0,MIN(EOMONTH(DATE(2026,2,1),0),IF('📋 سجل الأصول'!M362="",DATE(9999,12,31),'📋 سجل الأصول'!M362))-'📋 سجل الأصول'!G362+1))-MIN(('📋 سجل الأصول'!H362-IF('📋 سجل الأصول'!I362="",0,'📋 سجل الأصول'!I362)),('📋 سجل الأصول'!H362-IF('📋 سجل الأصول'!I362="",0,'📋 سجل الأصول'!I362))*'📋 سجل الأصول'!J362/365*MAX(0,MIN(EOMONTH(DATE(2026,2,1),-1),IF('📋 سجل الأصول'!M362="",DATE(9999,12,31),'📋 سجل الأصول'!M362))-'📋 سجل الأصول'!G362+1))),0))</f>
        <v/>
      </c>
      <c r="I362" s="33" t="str">
        <f>IF('📋 سجل الأصول'!C362="","",IFERROR(MAX(0,MIN(('📋 سجل الأصول'!H362-IF('📋 سجل الأصول'!I362="",0,'📋 سجل الأصول'!I362)),('📋 سجل الأصول'!H362-IF('📋 سجل الأصول'!I362="",0,'📋 سجل الأصول'!I362))*'📋 سجل الأصول'!J362/365*MAX(0,MIN(EOMONTH(DATE(2026,3,1),0),IF('📋 سجل الأصول'!M362="",DATE(9999,12,31),'📋 سجل الأصول'!M362))-'📋 سجل الأصول'!G362+1))-MIN(('📋 سجل الأصول'!H362-IF('📋 سجل الأصول'!I362="",0,'📋 سجل الأصول'!I362)),('📋 سجل الأصول'!H362-IF('📋 سجل الأصول'!I362="",0,'📋 سجل الأصول'!I362))*'📋 سجل الأصول'!J362/365*MAX(0,MIN(EOMONTH(DATE(2026,3,1),-1),IF('📋 سجل الأصول'!M362="",DATE(9999,12,31),'📋 سجل الأصول'!M362))-'📋 سجل الأصول'!G362+1))),0))</f>
        <v/>
      </c>
      <c r="J362" s="33" t="str">
        <f>IF('📋 سجل الأصول'!C362="","",IFERROR(MAX(0,MIN(('📋 سجل الأصول'!H362-IF('📋 سجل الأصول'!I362="",0,'📋 سجل الأصول'!I362)),('📋 سجل الأصول'!H362-IF('📋 سجل الأصول'!I362="",0,'📋 سجل الأصول'!I362))*'📋 سجل الأصول'!J362/365*MAX(0,MIN(EOMONTH(DATE(2026,4,1),0),IF('📋 سجل الأصول'!M362="",DATE(9999,12,31),'📋 سجل الأصول'!M362))-'📋 سجل الأصول'!G362+1))-MIN(('📋 سجل الأصول'!H362-IF('📋 سجل الأصول'!I362="",0,'📋 سجل الأصول'!I362)),('📋 سجل الأصول'!H362-IF('📋 سجل الأصول'!I362="",0,'📋 سجل الأصول'!I362))*'📋 سجل الأصول'!J362/365*MAX(0,MIN(EOMONTH(DATE(2026,4,1),-1),IF('📋 سجل الأصول'!M362="",DATE(9999,12,31),'📋 سجل الأصول'!M362))-'📋 سجل الأصول'!G362+1))),0))</f>
        <v/>
      </c>
      <c r="K362" s="33" t="str">
        <f>IF('📋 سجل الأصول'!C362="","",IFERROR(MAX(0,MIN(('📋 سجل الأصول'!H362-IF('📋 سجل الأصول'!I362="",0,'📋 سجل الأصول'!I362)),('📋 سجل الأصول'!H362-IF('📋 سجل الأصول'!I362="",0,'📋 سجل الأصول'!I362))*'📋 سجل الأصول'!J362/365*MAX(0,MIN(EOMONTH(DATE(2026,5,1),0),IF('📋 سجل الأصول'!M362="",DATE(9999,12,31),'📋 سجل الأصول'!M362))-'📋 سجل الأصول'!G362+1))-MIN(('📋 سجل الأصول'!H362-IF('📋 سجل الأصول'!I362="",0,'📋 سجل الأصول'!I362)),('📋 سجل الأصول'!H362-IF('📋 سجل الأصول'!I362="",0,'📋 سجل الأصول'!I362))*'📋 سجل الأصول'!J362/365*MAX(0,MIN(EOMONTH(DATE(2026,5,1),-1),IF('📋 سجل الأصول'!M362="",DATE(9999,12,31),'📋 سجل الأصول'!M362))-'📋 سجل الأصول'!G362+1))),0))</f>
        <v/>
      </c>
      <c r="L362" s="33" t="str">
        <f>IF('📋 سجل الأصول'!C362="","",IFERROR(MAX(0,MIN(('📋 سجل الأصول'!H362-IF('📋 سجل الأصول'!I362="",0,'📋 سجل الأصول'!I362)),('📋 سجل الأصول'!H362-IF('📋 سجل الأصول'!I362="",0,'📋 سجل الأصول'!I362))*'📋 سجل الأصول'!J362/365*MAX(0,MIN(EOMONTH(DATE(2026,6,1),0),IF('📋 سجل الأصول'!M362="",DATE(9999,12,31),'📋 سجل الأصول'!M362))-'📋 سجل الأصول'!G362+1))-MIN(('📋 سجل الأصول'!H362-IF('📋 سجل الأصول'!I362="",0,'📋 سجل الأصول'!I362)),('📋 سجل الأصول'!H362-IF('📋 سجل الأصول'!I362="",0,'📋 سجل الأصول'!I362))*'📋 سجل الأصول'!J362/365*MAX(0,MIN(EOMONTH(DATE(2026,6,1),-1),IF('📋 سجل الأصول'!M362="",DATE(9999,12,31),'📋 سجل الأصول'!M362))-'📋 سجل الأصول'!G362+1))),0))</f>
        <v/>
      </c>
      <c r="M362" s="33" t="str">
        <f>IF('📋 سجل الأصول'!C362="","",IFERROR(MAX(0,MIN(('📋 سجل الأصول'!H362-IF('📋 سجل الأصول'!I362="",0,'📋 سجل الأصول'!I362)),('📋 سجل الأصول'!H362-IF('📋 سجل الأصول'!I362="",0,'📋 سجل الأصول'!I362))*'📋 سجل الأصول'!J362/365*MAX(0,MIN(EOMONTH(DATE(2026,7,1),0),IF('📋 سجل الأصول'!M362="",DATE(9999,12,31),'📋 سجل الأصول'!M362))-'📋 سجل الأصول'!G362+1))-MIN(('📋 سجل الأصول'!H362-IF('📋 سجل الأصول'!I362="",0,'📋 سجل الأصول'!I362)),('📋 سجل الأصول'!H362-IF('📋 سجل الأصول'!I362="",0,'📋 سجل الأصول'!I362))*'📋 سجل الأصول'!J362/365*MAX(0,MIN(EOMONTH(DATE(2026,7,1),-1),IF('📋 سجل الأصول'!M362="",DATE(9999,12,31),'📋 سجل الأصول'!M362))-'📋 سجل الأصول'!G362+1))),0))</f>
        <v/>
      </c>
      <c r="N362" s="33" t="str">
        <f>IF('📋 سجل الأصول'!C362="","",IFERROR(MAX(0,MIN(('📋 سجل الأصول'!H362-IF('📋 سجل الأصول'!I362="",0,'📋 سجل الأصول'!I362)),('📋 سجل الأصول'!H362-IF('📋 سجل الأصول'!I362="",0,'📋 سجل الأصول'!I362))*'📋 سجل الأصول'!J362/365*MAX(0,MIN(EOMONTH(DATE(2026,8,1),0),IF('📋 سجل الأصول'!M362="",DATE(9999,12,31),'📋 سجل الأصول'!M362))-'📋 سجل الأصول'!G362+1))-MIN(('📋 سجل الأصول'!H362-IF('📋 سجل الأصول'!I362="",0,'📋 سجل الأصول'!I362)),('📋 سجل الأصول'!H362-IF('📋 سجل الأصول'!I362="",0,'📋 سجل الأصول'!I362))*'📋 سجل الأصول'!J362/365*MAX(0,MIN(EOMONTH(DATE(2026,8,1),-1),IF('📋 سجل الأصول'!M362="",DATE(9999,12,31),'📋 سجل الأصول'!M362))-'📋 سجل الأصول'!G362+1))),0))</f>
        <v/>
      </c>
      <c r="O362" s="33" t="str">
        <f>IF('📋 سجل الأصول'!C362="","",IFERROR(MAX(0,MIN(('📋 سجل الأصول'!H362-IF('📋 سجل الأصول'!I362="",0,'📋 سجل الأصول'!I362)),('📋 سجل الأصول'!H362-IF('📋 سجل الأصول'!I362="",0,'📋 سجل الأصول'!I362))*'📋 سجل الأصول'!J362/365*MAX(0,MIN(EOMONTH(DATE(2026,9,1),0),IF('📋 سجل الأصول'!M362="",DATE(9999,12,31),'📋 سجل الأصول'!M362))-'📋 سجل الأصول'!G362+1))-MIN(('📋 سجل الأصول'!H362-IF('📋 سجل الأصول'!I362="",0,'📋 سجل الأصول'!I362)),('📋 سجل الأصول'!H362-IF('📋 سجل الأصول'!I362="",0,'📋 سجل الأصول'!I362))*'📋 سجل الأصول'!J362/365*MAX(0,MIN(EOMONTH(DATE(2026,9,1),-1),IF('📋 سجل الأصول'!M362="",DATE(9999,12,31),'📋 سجل الأصول'!M362))-'📋 سجل الأصول'!G362+1))),0))</f>
        <v/>
      </c>
      <c r="P362" s="33" t="str">
        <f>IF('📋 سجل الأصول'!C362="","",IFERROR(MAX(0,MIN(('📋 سجل الأصول'!H362-IF('📋 سجل الأصول'!I362="",0,'📋 سجل الأصول'!I362)),('📋 سجل الأصول'!H362-IF('📋 سجل الأصول'!I362="",0,'📋 سجل الأصول'!I362))*'📋 سجل الأصول'!J362/365*MAX(0,MIN(EOMONTH(DATE(2026,10,1),0),IF('📋 سجل الأصول'!M362="",DATE(9999,12,31),'📋 سجل الأصول'!M362))-'📋 سجل الأصول'!G362+1))-MIN(('📋 سجل الأصول'!H362-IF('📋 سجل الأصول'!I362="",0,'📋 سجل الأصول'!I362)),('📋 سجل الأصول'!H362-IF('📋 سجل الأصول'!I362="",0,'📋 سجل الأصول'!I362))*'📋 سجل الأصول'!J362/365*MAX(0,MIN(EOMONTH(DATE(2026,10,1),-1),IF('📋 سجل الأصول'!M362="",DATE(9999,12,31),'📋 سجل الأصول'!M362))-'📋 سجل الأصول'!G362+1))),0))</f>
        <v/>
      </c>
      <c r="Q362" s="33" t="str">
        <f>IF('📋 سجل الأصول'!C362="","",IFERROR(MAX(0,MIN(('📋 سجل الأصول'!H362-IF('📋 سجل الأصول'!I362="",0,'📋 سجل الأصول'!I362)),('📋 سجل الأصول'!H362-IF('📋 سجل الأصول'!I362="",0,'📋 سجل الأصول'!I362))*'📋 سجل الأصول'!J362/365*MAX(0,MIN(EOMONTH(DATE(2026,11,1),0),IF('📋 سجل الأصول'!M362="",DATE(9999,12,31),'📋 سجل الأصول'!M362))-'📋 سجل الأصول'!G362+1))-MIN(('📋 سجل الأصول'!H362-IF('📋 سجل الأصول'!I362="",0,'📋 سجل الأصول'!I362)),('📋 سجل الأصول'!H362-IF('📋 سجل الأصول'!I362="",0,'📋 سجل الأصول'!I362))*'📋 سجل الأصول'!J362/365*MAX(0,MIN(EOMONTH(DATE(2026,11,1),-1),IF('📋 سجل الأصول'!M362="",DATE(9999,12,31),'📋 سجل الأصول'!M362))-'📋 سجل الأصول'!G362+1))),0))</f>
        <v/>
      </c>
      <c r="R362" s="33" t="str">
        <f>IF('📋 سجل الأصول'!C362="","",IFERROR(MAX(0,MIN(('📋 سجل الأصول'!H362-IF('📋 سجل الأصول'!I362="",0,'📋 سجل الأصول'!I362)),('📋 سجل الأصول'!H362-IF('📋 سجل الأصول'!I362="",0,'📋 سجل الأصول'!I362))*'📋 سجل الأصول'!J362/365*MAX(0,MIN(EOMONTH(DATE(2026,12,1),0),IF('📋 سجل الأصول'!M362="",DATE(9999,12,31),'📋 سجل الأصول'!M362))-'📋 سجل الأصول'!G362+1))-MIN(('📋 سجل الأصول'!H362-IF('📋 سجل الأصول'!I362="",0,'📋 سجل الأصول'!I362)),('📋 سجل الأصول'!H362-IF('📋 سجل الأصول'!I362="",0,'📋 سجل الأصول'!I362))*'📋 سجل الأصول'!J362/365*MAX(0,MIN(EOMONTH(DATE(2026,12,1),-1),IF('📋 سجل الأصول'!M362="",DATE(9999,12,31),'📋 سجل الأصول'!M362))-'📋 سجل الأصول'!G362+1))),0))</f>
        <v/>
      </c>
    </row>
    <row r="363" spans="1:18" ht="24.75" customHeight="1" x14ac:dyDescent="0.25">
      <c r="A363" s="18" t="str">
        <f>IF('📋 سجل الأصول'!C363="","",'📋 سجل الأصول'!A363)</f>
        <v/>
      </c>
      <c r="B363" s="18" t="str">
        <f>IF('📋 سجل الأصول'!C363="","",'📋 سجل الأصول'!B363)</f>
        <v/>
      </c>
      <c r="C363" s="36" t="str">
        <f>IF('📋 سجل الأصول'!C363="","",'📋 سجل الأصول'!C363)</f>
        <v/>
      </c>
      <c r="D363" s="18" t="str">
        <f>IF('📋 سجل الأصول'!C363="","",'📋 سجل الأصول'!E363)</f>
        <v/>
      </c>
      <c r="E363" s="37" t="str">
        <f>IF('📋 سجل الأصول'!C363="","",'📋 سجل الأصول'!G363)</f>
        <v/>
      </c>
      <c r="F363" s="25" t="str">
        <f>IF('📋 سجل الأصول'!C363="","",'📋 سجل الأصول'!H363)</f>
        <v/>
      </c>
      <c r="G363" s="25" t="str">
        <f>IF('📋 سجل الأصول'!C363="","",IFERROR(MAX(0,MIN(('📋 سجل الأصول'!H363-IF('📋 سجل الأصول'!I363="",0,'📋 سجل الأصول'!I363)),('📋 سجل الأصول'!H363-IF('📋 سجل الأصول'!I363="",0,'📋 سجل الأصول'!I363))*'📋 سجل الأصول'!J363/365*MAX(0,MIN(EOMONTH(DATE(2026,1,1),0),IF('📋 سجل الأصول'!M363="",DATE(9999,12,31),'📋 سجل الأصول'!M363))-'📋 سجل الأصول'!G363+1))-MIN(('📋 سجل الأصول'!H363-IF('📋 سجل الأصول'!I363="",0,'📋 سجل الأصول'!I363)),('📋 سجل الأصول'!H363-IF('📋 سجل الأصول'!I363="",0,'📋 سجل الأصول'!I363))*'📋 سجل الأصول'!J363/365*MAX(0,MIN(EOMONTH(DATE(2026,1,1),-1),IF('📋 سجل الأصول'!M363="",DATE(9999,12,31),'📋 سجل الأصول'!M363))-'📋 سجل الأصول'!G363+1))),0))</f>
        <v/>
      </c>
      <c r="H363" s="25" t="str">
        <f>IF('📋 سجل الأصول'!C363="","",IFERROR(MAX(0,MIN(('📋 سجل الأصول'!H363-IF('📋 سجل الأصول'!I363="",0,'📋 سجل الأصول'!I363)),('📋 سجل الأصول'!H363-IF('📋 سجل الأصول'!I363="",0,'📋 سجل الأصول'!I363))*'📋 سجل الأصول'!J363/365*MAX(0,MIN(EOMONTH(DATE(2026,2,1),0),IF('📋 سجل الأصول'!M363="",DATE(9999,12,31),'📋 سجل الأصول'!M363))-'📋 سجل الأصول'!G363+1))-MIN(('📋 سجل الأصول'!H363-IF('📋 سجل الأصول'!I363="",0,'📋 سجل الأصول'!I363)),('📋 سجل الأصول'!H363-IF('📋 سجل الأصول'!I363="",0,'📋 سجل الأصول'!I363))*'📋 سجل الأصول'!J363/365*MAX(0,MIN(EOMONTH(DATE(2026,2,1),-1),IF('📋 سجل الأصول'!M363="",DATE(9999,12,31),'📋 سجل الأصول'!M363))-'📋 سجل الأصول'!G363+1))),0))</f>
        <v/>
      </c>
      <c r="I363" s="25" t="str">
        <f>IF('📋 سجل الأصول'!C363="","",IFERROR(MAX(0,MIN(('📋 سجل الأصول'!H363-IF('📋 سجل الأصول'!I363="",0,'📋 سجل الأصول'!I363)),('📋 سجل الأصول'!H363-IF('📋 سجل الأصول'!I363="",0,'📋 سجل الأصول'!I363))*'📋 سجل الأصول'!J363/365*MAX(0,MIN(EOMONTH(DATE(2026,3,1),0),IF('📋 سجل الأصول'!M363="",DATE(9999,12,31),'📋 سجل الأصول'!M363))-'📋 سجل الأصول'!G363+1))-MIN(('📋 سجل الأصول'!H363-IF('📋 سجل الأصول'!I363="",0,'📋 سجل الأصول'!I363)),('📋 سجل الأصول'!H363-IF('📋 سجل الأصول'!I363="",0,'📋 سجل الأصول'!I363))*'📋 سجل الأصول'!J363/365*MAX(0,MIN(EOMONTH(DATE(2026,3,1),-1),IF('📋 سجل الأصول'!M363="",DATE(9999,12,31),'📋 سجل الأصول'!M363))-'📋 سجل الأصول'!G363+1))),0))</f>
        <v/>
      </c>
      <c r="J363" s="25" t="str">
        <f>IF('📋 سجل الأصول'!C363="","",IFERROR(MAX(0,MIN(('📋 سجل الأصول'!H363-IF('📋 سجل الأصول'!I363="",0,'📋 سجل الأصول'!I363)),('📋 سجل الأصول'!H363-IF('📋 سجل الأصول'!I363="",0,'📋 سجل الأصول'!I363))*'📋 سجل الأصول'!J363/365*MAX(0,MIN(EOMONTH(DATE(2026,4,1),0),IF('📋 سجل الأصول'!M363="",DATE(9999,12,31),'📋 سجل الأصول'!M363))-'📋 سجل الأصول'!G363+1))-MIN(('📋 سجل الأصول'!H363-IF('📋 سجل الأصول'!I363="",0,'📋 سجل الأصول'!I363)),('📋 سجل الأصول'!H363-IF('📋 سجل الأصول'!I363="",0,'📋 سجل الأصول'!I363))*'📋 سجل الأصول'!J363/365*MAX(0,MIN(EOMONTH(DATE(2026,4,1),-1),IF('📋 سجل الأصول'!M363="",DATE(9999,12,31),'📋 سجل الأصول'!M363))-'📋 سجل الأصول'!G363+1))),0))</f>
        <v/>
      </c>
      <c r="K363" s="25" t="str">
        <f>IF('📋 سجل الأصول'!C363="","",IFERROR(MAX(0,MIN(('📋 سجل الأصول'!H363-IF('📋 سجل الأصول'!I363="",0,'📋 سجل الأصول'!I363)),('📋 سجل الأصول'!H363-IF('📋 سجل الأصول'!I363="",0,'📋 سجل الأصول'!I363))*'📋 سجل الأصول'!J363/365*MAX(0,MIN(EOMONTH(DATE(2026,5,1),0),IF('📋 سجل الأصول'!M363="",DATE(9999,12,31),'📋 سجل الأصول'!M363))-'📋 سجل الأصول'!G363+1))-MIN(('📋 سجل الأصول'!H363-IF('📋 سجل الأصول'!I363="",0,'📋 سجل الأصول'!I363)),('📋 سجل الأصول'!H363-IF('📋 سجل الأصول'!I363="",0,'📋 سجل الأصول'!I363))*'📋 سجل الأصول'!J363/365*MAX(0,MIN(EOMONTH(DATE(2026,5,1),-1),IF('📋 سجل الأصول'!M363="",DATE(9999,12,31),'📋 سجل الأصول'!M363))-'📋 سجل الأصول'!G363+1))),0))</f>
        <v/>
      </c>
      <c r="L363" s="25" t="str">
        <f>IF('📋 سجل الأصول'!C363="","",IFERROR(MAX(0,MIN(('📋 سجل الأصول'!H363-IF('📋 سجل الأصول'!I363="",0,'📋 سجل الأصول'!I363)),('📋 سجل الأصول'!H363-IF('📋 سجل الأصول'!I363="",0,'📋 سجل الأصول'!I363))*'📋 سجل الأصول'!J363/365*MAX(0,MIN(EOMONTH(DATE(2026,6,1),0),IF('📋 سجل الأصول'!M363="",DATE(9999,12,31),'📋 سجل الأصول'!M363))-'📋 سجل الأصول'!G363+1))-MIN(('📋 سجل الأصول'!H363-IF('📋 سجل الأصول'!I363="",0,'📋 سجل الأصول'!I363)),('📋 سجل الأصول'!H363-IF('📋 سجل الأصول'!I363="",0,'📋 سجل الأصول'!I363))*'📋 سجل الأصول'!J363/365*MAX(0,MIN(EOMONTH(DATE(2026,6,1),-1),IF('📋 سجل الأصول'!M363="",DATE(9999,12,31),'📋 سجل الأصول'!M363))-'📋 سجل الأصول'!G363+1))),0))</f>
        <v/>
      </c>
      <c r="M363" s="25" t="str">
        <f>IF('📋 سجل الأصول'!C363="","",IFERROR(MAX(0,MIN(('📋 سجل الأصول'!H363-IF('📋 سجل الأصول'!I363="",0,'📋 سجل الأصول'!I363)),('📋 سجل الأصول'!H363-IF('📋 سجل الأصول'!I363="",0,'📋 سجل الأصول'!I363))*'📋 سجل الأصول'!J363/365*MAX(0,MIN(EOMONTH(DATE(2026,7,1),0),IF('📋 سجل الأصول'!M363="",DATE(9999,12,31),'📋 سجل الأصول'!M363))-'📋 سجل الأصول'!G363+1))-MIN(('📋 سجل الأصول'!H363-IF('📋 سجل الأصول'!I363="",0,'📋 سجل الأصول'!I363)),('📋 سجل الأصول'!H363-IF('📋 سجل الأصول'!I363="",0,'📋 سجل الأصول'!I363))*'📋 سجل الأصول'!J363/365*MAX(0,MIN(EOMONTH(DATE(2026,7,1),-1),IF('📋 سجل الأصول'!M363="",DATE(9999,12,31),'📋 سجل الأصول'!M363))-'📋 سجل الأصول'!G363+1))),0))</f>
        <v/>
      </c>
      <c r="N363" s="25" t="str">
        <f>IF('📋 سجل الأصول'!C363="","",IFERROR(MAX(0,MIN(('📋 سجل الأصول'!H363-IF('📋 سجل الأصول'!I363="",0,'📋 سجل الأصول'!I363)),('📋 سجل الأصول'!H363-IF('📋 سجل الأصول'!I363="",0,'📋 سجل الأصول'!I363))*'📋 سجل الأصول'!J363/365*MAX(0,MIN(EOMONTH(DATE(2026,8,1),0),IF('📋 سجل الأصول'!M363="",DATE(9999,12,31),'📋 سجل الأصول'!M363))-'📋 سجل الأصول'!G363+1))-MIN(('📋 سجل الأصول'!H363-IF('📋 سجل الأصول'!I363="",0,'📋 سجل الأصول'!I363)),('📋 سجل الأصول'!H363-IF('📋 سجل الأصول'!I363="",0,'📋 سجل الأصول'!I363))*'📋 سجل الأصول'!J363/365*MAX(0,MIN(EOMONTH(DATE(2026,8,1),-1),IF('📋 سجل الأصول'!M363="",DATE(9999,12,31),'📋 سجل الأصول'!M363))-'📋 سجل الأصول'!G363+1))),0))</f>
        <v/>
      </c>
      <c r="O363" s="25" t="str">
        <f>IF('📋 سجل الأصول'!C363="","",IFERROR(MAX(0,MIN(('📋 سجل الأصول'!H363-IF('📋 سجل الأصول'!I363="",0,'📋 سجل الأصول'!I363)),('📋 سجل الأصول'!H363-IF('📋 سجل الأصول'!I363="",0,'📋 سجل الأصول'!I363))*'📋 سجل الأصول'!J363/365*MAX(0,MIN(EOMONTH(DATE(2026,9,1),0),IF('📋 سجل الأصول'!M363="",DATE(9999,12,31),'📋 سجل الأصول'!M363))-'📋 سجل الأصول'!G363+1))-MIN(('📋 سجل الأصول'!H363-IF('📋 سجل الأصول'!I363="",0,'📋 سجل الأصول'!I363)),('📋 سجل الأصول'!H363-IF('📋 سجل الأصول'!I363="",0,'📋 سجل الأصول'!I363))*'📋 سجل الأصول'!J363/365*MAX(0,MIN(EOMONTH(DATE(2026,9,1),-1),IF('📋 سجل الأصول'!M363="",DATE(9999,12,31),'📋 سجل الأصول'!M363))-'📋 سجل الأصول'!G363+1))),0))</f>
        <v/>
      </c>
      <c r="P363" s="25" t="str">
        <f>IF('📋 سجل الأصول'!C363="","",IFERROR(MAX(0,MIN(('📋 سجل الأصول'!H363-IF('📋 سجل الأصول'!I363="",0,'📋 سجل الأصول'!I363)),('📋 سجل الأصول'!H363-IF('📋 سجل الأصول'!I363="",0,'📋 سجل الأصول'!I363))*'📋 سجل الأصول'!J363/365*MAX(0,MIN(EOMONTH(DATE(2026,10,1),0),IF('📋 سجل الأصول'!M363="",DATE(9999,12,31),'📋 سجل الأصول'!M363))-'📋 سجل الأصول'!G363+1))-MIN(('📋 سجل الأصول'!H363-IF('📋 سجل الأصول'!I363="",0,'📋 سجل الأصول'!I363)),('📋 سجل الأصول'!H363-IF('📋 سجل الأصول'!I363="",0,'📋 سجل الأصول'!I363))*'📋 سجل الأصول'!J363/365*MAX(0,MIN(EOMONTH(DATE(2026,10,1),-1),IF('📋 سجل الأصول'!M363="",DATE(9999,12,31),'📋 سجل الأصول'!M363))-'📋 سجل الأصول'!G363+1))),0))</f>
        <v/>
      </c>
      <c r="Q363" s="25" t="str">
        <f>IF('📋 سجل الأصول'!C363="","",IFERROR(MAX(0,MIN(('📋 سجل الأصول'!H363-IF('📋 سجل الأصول'!I363="",0,'📋 سجل الأصول'!I363)),('📋 سجل الأصول'!H363-IF('📋 سجل الأصول'!I363="",0,'📋 سجل الأصول'!I363))*'📋 سجل الأصول'!J363/365*MAX(0,MIN(EOMONTH(DATE(2026,11,1),0),IF('📋 سجل الأصول'!M363="",DATE(9999,12,31),'📋 سجل الأصول'!M363))-'📋 سجل الأصول'!G363+1))-MIN(('📋 سجل الأصول'!H363-IF('📋 سجل الأصول'!I363="",0,'📋 سجل الأصول'!I363)),('📋 سجل الأصول'!H363-IF('📋 سجل الأصول'!I363="",0,'📋 سجل الأصول'!I363))*'📋 سجل الأصول'!J363/365*MAX(0,MIN(EOMONTH(DATE(2026,11,1),-1),IF('📋 سجل الأصول'!M363="",DATE(9999,12,31),'📋 سجل الأصول'!M363))-'📋 سجل الأصول'!G363+1))),0))</f>
        <v/>
      </c>
      <c r="R363" s="25" t="str">
        <f>IF('📋 سجل الأصول'!C363="","",IFERROR(MAX(0,MIN(('📋 سجل الأصول'!H363-IF('📋 سجل الأصول'!I363="",0,'📋 سجل الأصول'!I363)),('📋 سجل الأصول'!H363-IF('📋 سجل الأصول'!I363="",0,'📋 سجل الأصول'!I363))*'📋 سجل الأصول'!J363/365*MAX(0,MIN(EOMONTH(DATE(2026,12,1),0),IF('📋 سجل الأصول'!M363="",DATE(9999,12,31),'📋 سجل الأصول'!M363))-'📋 سجل الأصول'!G363+1))-MIN(('📋 سجل الأصول'!H363-IF('📋 سجل الأصول'!I363="",0,'📋 سجل الأصول'!I363)),('📋 سجل الأصول'!H363-IF('📋 سجل الأصول'!I363="",0,'📋 سجل الأصول'!I363))*'📋 سجل الأصول'!J363/365*MAX(0,MIN(EOMONTH(DATE(2026,12,1),-1),IF('📋 سجل الأصول'!M363="",DATE(9999,12,31),'📋 سجل الأصول'!M363))-'📋 سجل الأصول'!G363+1))),0))</f>
        <v/>
      </c>
    </row>
    <row r="364" spans="1:18" ht="24.75" customHeight="1" x14ac:dyDescent="0.25">
      <c r="A364" s="26" t="str">
        <f>IF('📋 سجل الأصول'!C364="","",'📋 سجل الأصول'!A364)</f>
        <v/>
      </c>
      <c r="B364" s="26" t="str">
        <f>IF('📋 سجل الأصول'!C364="","",'📋 سجل الأصول'!B364)</f>
        <v/>
      </c>
      <c r="C364" s="38" t="str">
        <f>IF('📋 سجل الأصول'!C364="","",'📋 سجل الأصول'!C364)</f>
        <v/>
      </c>
      <c r="D364" s="26" t="str">
        <f>IF('📋 سجل الأصول'!C364="","",'📋 سجل الأصول'!E364)</f>
        <v/>
      </c>
      <c r="E364" s="39" t="str">
        <f>IF('📋 سجل الأصول'!C364="","",'📋 سجل الأصول'!G364)</f>
        <v/>
      </c>
      <c r="F364" s="33" t="str">
        <f>IF('📋 سجل الأصول'!C364="","",'📋 سجل الأصول'!H364)</f>
        <v/>
      </c>
      <c r="G364" s="33" t="str">
        <f>IF('📋 سجل الأصول'!C364="","",IFERROR(MAX(0,MIN(('📋 سجل الأصول'!H364-IF('📋 سجل الأصول'!I364="",0,'📋 سجل الأصول'!I364)),('📋 سجل الأصول'!H364-IF('📋 سجل الأصول'!I364="",0,'📋 سجل الأصول'!I364))*'📋 سجل الأصول'!J364/365*MAX(0,MIN(EOMONTH(DATE(2026,1,1),0),IF('📋 سجل الأصول'!M364="",DATE(9999,12,31),'📋 سجل الأصول'!M364))-'📋 سجل الأصول'!G364+1))-MIN(('📋 سجل الأصول'!H364-IF('📋 سجل الأصول'!I364="",0,'📋 سجل الأصول'!I364)),('📋 سجل الأصول'!H364-IF('📋 سجل الأصول'!I364="",0,'📋 سجل الأصول'!I364))*'📋 سجل الأصول'!J364/365*MAX(0,MIN(EOMONTH(DATE(2026,1,1),-1),IF('📋 سجل الأصول'!M364="",DATE(9999,12,31),'📋 سجل الأصول'!M364))-'📋 سجل الأصول'!G364+1))),0))</f>
        <v/>
      </c>
      <c r="H364" s="33" t="str">
        <f>IF('📋 سجل الأصول'!C364="","",IFERROR(MAX(0,MIN(('📋 سجل الأصول'!H364-IF('📋 سجل الأصول'!I364="",0,'📋 سجل الأصول'!I364)),('📋 سجل الأصول'!H364-IF('📋 سجل الأصول'!I364="",0,'📋 سجل الأصول'!I364))*'📋 سجل الأصول'!J364/365*MAX(0,MIN(EOMONTH(DATE(2026,2,1),0),IF('📋 سجل الأصول'!M364="",DATE(9999,12,31),'📋 سجل الأصول'!M364))-'📋 سجل الأصول'!G364+1))-MIN(('📋 سجل الأصول'!H364-IF('📋 سجل الأصول'!I364="",0,'📋 سجل الأصول'!I364)),('📋 سجل الأصول'!H364-IF('📋 سجل الأصول'!I364="",0,'📋 سجل الأصول'!I364))*'📋 سجل الأصول'!J364/365*MAX(0,MIN(EOMONTH(DATE(2026,2,1),-1),IF('📋 سجل الأصول'!M364="",DATE(9999,12,31),'📋 سجل الأصول'!M364))-'📋 سجل الأصول'!G364+1))),0))</f>
        <v/>
      </c>
      <c r="I364" s="33" t="str">
        <f>IF('📋 سجل الأصول'!C364="","",IFERROR(MAX(0,MIN(('📋 سجل الأصول'!H364-IF('📋 سجل الأصول'!I364="",0,'📋 سجل الأصول'!I364)),('📋 سجل الأصول'!H364-IF('📋 سجل الأصول'!I364="",0,'📋 سجل الأصول'!I364))*'📋 سجل الأصول'!J364/365*MAX(0,MIN(EOMONTH(DATE(2026,3,1),0),IF('📋 سجل الأصول'!M364="",DATE(9999,12,31),'📋 سجل الأصول'!M364))-'📋 سجل الأصول'!G364+1))-MIN(('📋 سجل الأصول'!H364-IF('📋 سجل الأصول'!I364="",0,'📋 سجل الأصول'!I364)),('📋 سجل الأصول'!H364-IF('📋 سجل الأصول'!I364="",0,'📋 سجل الأصول'!I364))*'📋 سجل الأصول'!J364/365*MAX(0,MIN(EOMONTH(DATE(2026,3,1),-1),IF('📋 سجل الأصول'!M364="",DATE(9999,12,31),'📋 سجل الأصول'!M364))-'📋 سجل الأصول'!G364+1))),0))</f>
        <v/>
      </c>
      <c r="J364" s="33" t="str">
        <f>IF('📋 سجل الأصول'!C364="","",IFERROR(MAX(0,MIN(('📋 سجل الأصول'!H364-IF('📋 سجل الأصول'!I364="",0,'📋 سجل الأصول'!I364)),('📋 سجل الأصول'!H364-IF('📋 سجل الأصول'!I364="",0,'📋 سجل الأصول'!I364))*'📋 سجل الأصول'!J364/365*MAX(0,MIN(EOMONTH(DATE(2026,4,1),0),IF('📋 سجل الأصول'!M364="",DATE(9999,12,31),'📋 سجل الأصول'!M364))-'📋 سجل الأصول'!G364+1))-MIN(('📋 سجل الأصول'!H364-IF('📋 سجل الأصول'!I364="",0,'📋 سجل الأصول'!I364)),('📋 سجل الأصول'!H364-IF('📋 سجل الأصول'!I364="",0,'📋 سجل الأصول'!I364))*'📋 سجل الأصول'!J364/365*MAX(0,MIN(EOMONTH(DATE(2026,4,1),-1),IF('📋 سجل الأصول'!M364="",DATE(9999,12,31),'📋 سجل الأصول'!M364))-'📋 سجل الأصول'!G364+1))),0))</f>
        <v/>
      </c>
      <c r="K364" s="33" t="str">
        <f>IF('📋 سجل الأصول'!C364="","",IFERROR(MAX(0,MIN(('📋 سجل الأصول'!H364-IF('📋 سجل الأصول'!I364="",0,'📋 سجل الأصول'!I364)),('📋 سجل الأصول'!H364-IF('📋 سجل الأصول'!I364="",0,'📋 سجل الأصول'!I364))*'📋 سجل الأصول'!J364/365*MAX(0,MIN(EOMONTH(DATE(2026,5,1),0),IF('📋 سجل الأصول'!M364="",DATE(9999,12,31),'📋 سجل الأصول'!M364))-'📋 سجل الأصول'!G364+1))-MIN(('📋 سجل الأصول'!H364-IF('📋 سجل الأصول'!I364="",0,'📋 سجل الأصول'!I364)),('📋 سجل الأصول'!H364-IF('📋 سجل الأصول'!I364="",0,'📋 سجل الأصول'!I364))*'📋 سجل الأصول'!J364/365*MAX(0,MIN(EOMONTH(DATE(2026,5,1),-1),IF('📋 سجل الأصول'!M364="",DATE(9999,12,31),'📋 سجل الأصول'!M364))-'📋 سجل الأصول'!G364+1))),0))</f>
        <v/>
      </c>
      <c r="L364" s="33" t="str">
        <f>IF('📋 سجل الأصول'!C364="","",IFERROR(MAX(0,MIN(('📋 سجل الأصول'!H364-IF('📋 سجل الأصول'!I364="",0,'📋 سجل الأصول'!I364)),('📋 سجل الأصول'!H364-IF('📋 سجل الأصول'!I364="",0,'📋 سجل الأصول'!I364))*'📋 سجل الأصول'!J364/365*MAX(0,MIN(EOMONTH(DATE(2026,6,1),0),IF('📋 سجل الأصول'!M364="",DATE(9999,12,31),'📋 سجل الأصول'!M364))-'📋 سجل الأصول'!G364+1))-MIN(('📋 سجل الأصول'!H364-IF('📋 سجل الأصول'!I364="",0,'📋 سجل الأصول'!I364)),('📋 سجل الأصول'!H364-IF('📋 سجل الأصول'!I364="",0,'📋 سجل الأصول'!I364))*'📋 سجل الأصول'!J364/365*MAX(0,MIN(EOMONTH(DATE(2026,6,1),-1),IF('📋 سجل الأصول'!M364="",DATE(9999,12,31),'📋 سجل الأصول'!M364))-'📋 سجل الأصول'!G364+1))),0))</f>
        <v/>
      </c>
      <c r="M364" s="33" t="str">
        <f>IF('📋 سجل الأصول'!C364="","",IFERROR(MAX(0,MIN(('📋 سجل الأصول'!H364-IF('📋 سجل الأصول'!I364="",0,'📋 سجل الأصول'!I364)),('📋 سجل الأصول'!H364-IF('📋 سجل الأصول'!I364="",0,'📋 سجل الأصول'!I364))*'📋 سجل الأصول'!J364/365*MAX(0,MIN(EOMONTH(DATE(2026,7,1),0),IF('📋 سجل الأصول'!M364="",DATE(9999,12,31),'📋 سجل الأصول'!M364))-'📋 سجل الأصول'!G364+1))-MIN(('📋 سجل الأصول'!H364-IF('📋 سجل الأصول'!I364="",0,'📋 سجل الأصول'!I364)),('📋 سجل الأصول'!H364-IF('📋 سجل الأصول'!I364="",0,'📋 سجل الأصول'!I364))*'📋 سجل الأصول'!J364/365*MAX(0,MIN(EOMONTH(DATE(2026,7,1),-1),IF('📋 سجل الأصول'!M364="",DATE(9999,12,31),'📋 سجل الأصول'!M364))-'📋 سجل الأصول'!G364+1))),0))</f>
        <v/>
      </c>
      <c r="N364" s="33" t="str">
        <f>IF('📋 سجل الأصول'!C364="","",IFERROR(MAX(0,MIN(('📋 سجل الأصول'!H364-IF('📋 سجل الأصول'!I364="",0,'📋 سجل الأصول'!I364)),('📋 سجل الأصول'!H364-IF('📋 سجل الأصول'!I364="",0,'📋 سجل الأصول'!I364))*'📋 سجل الأصول'!J364/365*MAX(0,MIN(EOMONTH(DATE(2026,8,1),0),IF('📋 سجل الأصول'!M364="",DATE(9999,12,31),'📋 سجل الأصول'!M364))-'📋 سجل الأصول'!G364+1))-MIN(('📋 سجل الأصول'!H364-IF('📋 سجل الأصول'!I364="",0,'📋 سجل الأصول'!I364)),('📋 سجل الأصول'!H364-IF('📋 سجل الأصول'!I364="",0,'📋 سجل الأصول'!I364))*'📋 سجل الأصول'!J364/365*MAX(0,MIN(EOMONTH(DATE(2026,8,1),-1),IF('📋 سجل الأصول'!M364="",DATE(9999,12,31),'📋 سجل الأصول'!M364))-'📋 سجل الأصول'!G364+1))),0))</f>
        <v/>
      </c>
      <c r="O364" s="33" t="str">
        <f>IF('📋 سجل الأصول'!C364="","",IFERROR(MAX(0,MIN(('📋 سجل الأصول'!H364-IF('📋 سجل الأصول'!I364="",0,'📋 سجل الأصول'!I364)),('📋 سجل الأصول'!H364-IF('📋 سجل الأصول'!I364="",0,'📋 سجل الأصول'!I364))*'📋 سجل الأصول'!J364/365*MAX(0,MIN(EOMONTH(DATE(2026,9,1),0),IF('📋 سجل الأصول'!M364="",DATE(9999,12,31),'📋 سجل الأصول'!M364))-'📋 سجل الأصول'!G364+1))-MIN(('📋 سجل الأصول'!H364-IF('📋 سجل الأصول'!I364="",0,'📋 سجل الأصول'!I364)),('📋 سجل الأصول'!H364-IF('📋 سجل الأصول'!I364="",0,'📋 سجل الأصول'!I364))*'📋 سجل الأصول'!J364/365*MAX(0,MIN(EOMONTH(DATE(2026,9,1),-1),IF('📋 سجل الأصول'!M364="",DATE(9999,12,31),'📋 سجل الأصول'!M364))-'📋 سجل الأصول'!G364+1))),0))</f>
        <v/>
      </c>
      <c r="P364" s="33" t="str">
        <f>IF('📋 سجل الأصول'!C364="","",IFERROR(MAX(0,MIN(('📋 سجل الأصول'!H364-IF('📋 سجل الأصول'!I364="",0,'📋 سجل الأصول'!I364)),('📋 سجل الأصول'!H364-IF('📋 سجل الأصول'!I364="",0,'📋 سجل الأصول'!I364))*'📋 سجل الأصول'!J364/365*MAX(0,MIN(EOMONTH(DATE(2026,10,1),0),IF('📋 سجل الأصول'!M364="",DATE(9999,12,31),'📋 سجل الأصول'!M364))-'📋 سجل الأصول'!G364+1))-MIN(('📋 سجل الأصول'!H364-IF('📋 سجل الأصول'!I364="",0,'📋 سجل الأصول'!I364)),('📋 سجل الأصول'!H364-IF('📋 سجل الأصول'!I364="",0,'📋 سجل الأصول'!I364))*'📋 سجل الأصول'!J364/365*MAX(0,MIN(EOMONTH(DATE(2026,10,1),-1),IF('📋 سجل الأصول'!M364="",DATE(9999,12,31),'📋 سجل الأصول'!M364))-'📋 سجل الأصول'!G364+1))),0))</f>
        <v/>
      </c>
      <c r="Q364" s="33" t="str">
        <f>IF('📋 سجل الأصول'!C364="","",IFERROR(MAX(0,MIN(('📋 سجل الأصول'!H364-IF('📋 سجل الأصول'!I364="",0,'📋 سجل الأصول'!I364)),('📋 سجل الأصول'!H364-IF('📋 سجل الأصول'!I364="",0,'📋 سجل الأصول'!I364))*'📋 سجل الأصول'!J364/365*MAX(0,MIN(EOMONTH(DATE(2026,11,1),0),IF('📋 سجل الأصول'!M364="",DATE(9999,12,31),'📋 سجل الأصول'!M364))-'📋 سجل الأصول'!G364+1))-MIN(('📋 سجل الأصول'!H364-IF('📋 سجل الأصول'!I364="",0,'📋 سجل الأصول'!I364)),('📋 سجل الأصول'!H364-IF('📋 سجل الأصول'!I364="",0,'📋 سجل الأصول'!I364))*'📋 سجل الأصول'!J364/365*MAX(0,MIN(EOMONTH(DATE(2026,11,1),-1),IF('📋 سجل الأصول'!M364="",DATE(9999,12,31),'📋 سجل الأصول'!M364))-'📋 سجل الأصول'!G364+1))),0))</f>
        <v/>
      </c>
      <c r="R364" s="33" t="str">
        <f>IF('📋 سجل الأصول'!C364="","",IFERROR(MAX(0,MIN(('📋 سجل الأصول'!H364-IF('📋 سجل الأصول'!I364="",0,'📋 سجل الأصول'!I364)),('📋 سجل الأصول'!H364-IF('📋 سجل الأصول'!I364="",0,'📋 سجل الأصول'!I364))*'📋 سجل الأصول'!J364/365*MAX(0,MIN(EOMONTH(DATE(2026,12,1),0),IF('📋 سجل الأصول'!M364="",DATE(9999,12,31),'📋 سجل الأصول'!M364))-'📋 سجل الأصول'!G364+1))-MIN(('📋 سجل الأصول'!H364-IF('📋 سجل الأصول'!I364="",0,'📋 سجل الأصول'!I364)),('📋 سجل الأصول'!H364-IF('📋 سجل الأصول'!I364="",0,'📋 سجل الأصول'!I364))*'📋 سجل الأصول'!J364/365*MAX(0,MIN(EOMONTH(DATE(2026,12,1),-1),IF('📋 سجل الأصول'!M364="",DATE(9999,12,31),'📋 سجل الأصول'!M364))-'📋 سجل الأصول'!G364+1))),0))</f>
        <v/>
      </c>
    </row>
    <row r="365" spans="1:18" ht="24.75" customHeight="1" x14ac:dyDescent="0.25">
      <c r="A365" s="18" t="str">
        <f>IF('📋 سجل الأصول'!C365="","",'📋 سجل الأصول'!A365)</f>
        <v/>
      </c>
      <c r="B365" s="18" t="str">
        <f>IF('📋 سجل الأصول'!C365="","",'📋 سجل الأصول'!B365)</f>
        <v/>
      </c>
      <c r="C365" s="36" t="str">
        <f>IF('📋 سجل الأصول'!C365="","",'📋 سجل الأصول'!C365)</f>
        <v/>
      </c>
      <c r="D365" s="18" t="str">
        <f>IF('📋 سجل الأصول'!C365="","",'📋 سجل الأصول'!E365)</f>
        <v/>
      </c>
      <c r="E365" s="37" t="str">
        <f>IF('📋 سجل الأصول'!C365="","",'📋 سجل الأصول'!G365)</f>
        <v/>
      </c>
      <c r="F365" s="25" t="str">
        <f>IF('📋 سجل الأصول'!C365="","",'📋 سجل الأصول'!H365)</f>
        <v/>
      </c>
      <c r="G365" s="25" t="str">
        <f>IF('📋 سجل الأصول'!C365="","",IFERROR(MAX(0,MIN(('📋 سجل الأصول'!H365-IF('📋 سجل الأصول'!I365="",0,'📋 سجل الأصول'!I365)),('📋 سجل الأصول'!H365-IF('📋 سجل الأصول'!I365="",0,'📋 سجل الأصول'!I365))*'📋 سجل الأصول'!J365/365*MAX(0,MIN(EOMONTH(DATE(2026,1,1),0),IF('📋 سجل الأصول'!M365="",DATE(9999,12,31),'📋 سجل الأصول'!M365))-'📋 سجل الأصول'!G365+1))-MIN(('📋 سجل الأصول'!H365-IF('📋 سجل الأصول'!I365="",0,'📋 سجل الأصول'!I365)),('📋 سجل الأصول'!H365-IF('📋 سجل الأصول'!I365="",0,'📋 سجل الأصول'!I365))*'📋 سجل الأصول'!J365/365*MAX(0,MIN(EOMONTH(DATE(2026,1,1),-1),IF('📋 سجل الأصول'!M365="",DATE(9999,12,31),'📋 سجل الأصول'!M365))-'📋 سجل الأصول'!G365+1))),0))</f>
        <v/>
      </c>
      <c r="H365" s="25" t="str">
        <f>IF('📋 سجل الأصول'!C365="","",IFERROR(MAX(0,MIN(('📋 سجل الأصول'!H365-IF('📋 سجل الأصول'!I365="",0,'📋 سجل الأصول'!I365)),('📋 سجل الأصول'!H365-IF('📋 سجل الأصول'!I365="",0,'📋 سجل الأصول'!I365))*'📋 سجل الأصول'!J365/365*MAX(0,MIN(EOMONTH(DATE(2026,2,1),0),IF('📋 سجل الأصول'!M365="",DATE(9999,12,31),'📋 سجل الأصول'!M365))-'📋 سجل الأصول'!G365+1))-MIN(('📋 سجل الأصول'!H365-IF('📋 سجل الأصول'!I365="",0,'📋 سجل الأصول'!I365)),('📋 سجل الأصول'!H365-IF('📋 سجل الأصول'!I365="",0,'📋 سجل الأصول'!I365))*'📋 سجل الأصول'!J365/365*MAX(0,MIN(EOMONTH(DATE(2026,2,1),-1),IF('📋 سجل الأصول'!M365="",DATE(9999,12,31),'📋 سجل الأصول'!M365))-'📋 سجل الأصول'!G365+1))),0))</f>
        <v/>
      </c>
      <c r="I365" s="25" t="str">
        <f>IF('📋 سجل الأصول'!C365="","",IFERROR(MAX(0,MIN(('📋 سجل الأصول'!H365-IF('📋 سجل الأصول'!I365="",0,'📋 سجل الأصول'!I365)),('📋 سجل الأصول'!H365-IF('📋 سجل الأصول'!I365="",0,'📋 سجل الأصول'!I365))*'📋 سجل الأصول'!J365/365*MAX(0,MIN(EOMONTH(DATE(2026,3,1),0),IF('📋 سجل الأصول'!M365="",DATE(9999,12,31),'📋 سجل الأصول'!M365))-'📋 سجل الأصول'!G365+1))-MIN(('📋 سجل الأصول'!H365-IF('📋 سجل الأصول'!I365="",0,'📋 سجل الأصول'!I365)),('📋 سجل الأصول'!H365-IF('📋 سجل الأصول'!I365="",0,'📋 سجل الأصول'!I365))*'📋 سجل الأصول'!J365/365*MAX(0,MIN(EOMONTH(DATE(2026,3,1),-1),IF('📋 سجل الأصول'!M365="",DATE(9999,12,31),'📋 سجل الأصول'!M365))-'📋 سجل الأصول'!G365+1))),0))</f>
        <v/>
      </c>
      <c r="J365" s="25" t="str">
        <f>IF('📋 سجل الأصول'!C365="","",IFERROR(MAX(0,MIN(('📋 سجل الأصول'!H365-IF('📋 سجل الأصول'!I365="",0,'📋 سجل الأصول'!I365)),('📋 سجل الأصول'!H365-IF('📋 سجل الأصول'!I365="",0,'📋 سجل الأصول'!I365))*'📋 سجل الأصول'!J365/365*MAX(0,MIN(EOMONTH(DATE(2026,4,1),0),IF('📋 سجل الأصول'!M365="",DATE(9999,12,31),'📋 سجل الأصول'!M365))-'📋 سجل الأصول'!G365+1))-MIN(('📋 سجل الأصول'!H365-IF('📋 سجل الأصول'!I365="",0,'📋 سجل الأصول'!I365)),('📋 سجل الأصول'!H365-IF('📋 سجل الأصول'!I365="",0,'📋 سجل الأصول'!I365))*'📋 سجل الأصول'!J365/365*MAX(0,MIN(EOMONTH(DATE(2026,4,1),-1),IF('📋 سجل الأصول'!M365="",DATE(9999,12,31),'📋 سجل الأصول'!M365))-'📋 سجل الأصول'!G365+1))),0))</f>
        <v/>
      </c>
      <c r="K365" s="25" t="str">
        <f>IF('📋 سجل الأصول'!C365="","",IFERROR(MAX(0,MIN(('📋 سجل الأصول'!H365-IF('📋 سجل الأصول'!I365="",0,'📋 سجل الأصول'!I365)),('📋 سجل الأصول'!H365-IF('📋 سجل الأصول'!I365="",0,'📋 سجل الأصول'!I365))*'📋 سجل الأصول'!J365/365*MAX(0,MIN(EOMONTH(DATE(2026,5,1),0),IF('📋 سجل الأصول'!M365="",DATE(9999,12,31),'📋 سجل الأصول'!M365))-'📋 سجل الأصول'!G365+1))-MIN(('📋 سجل الأصول'!H365-IF('📋 سجل الأصول'!I365="",0,'📋 سجل الأصول'!I365)),('📋 سجل الأصول'!H365-IF('📋 سجل الأصول'!I365="",0,'📋 سجل الأصول'!I365))*'📋 سجل الأصول'!J365/365*MAX(0,MIN(EOMONTH(DATE(2026,5,1),-1),IF('📋 سجل الأصول'!M365="",DATE(9999,12,31),'📋 سجل الأصول'!M365))-'📋 سجل الأصول'!G365+1))),0))</f>
        <v/>
      </c>
      <c r="L365" s="25" t="str">
        <f>IF('📋 سجل الأصول'!C365="","",IFERROR(MAX(0,MIN(('📋 سجل الأصول'!H365-IF('📋 سجل الأصول'!I365="",0,'📋 سجل الأصول'!I365)),('📋 سجل الأصول'!H365-IF('📋 سجل الأصول'!I365="",0,'📋 سجل الأصول'!I365))*'📋 سجل الأصول'!J365/365*MAX(0,MIN(EOMONTH(DATE(2026,6,1),0),IF('📋 سجل الأصول'!M365="",DATE(9999,12,31),'📋 سجل الأصول'!M365))-'📋 سجل الأصول'!G365+1))-MIN(('📋 سجل الأصول'!H365-IF('📋 سجل الأصول'!I365="",0,'📋 سجل الأصول'!I365)),('📋 سجل الأصول'!H365-IF('📋 سجل الأصول'!I365="",0,'📋 سجل الأصول'!I365))*'📋 سجل الأصول'!J365/365*MAX(0,MIN(EOMONTH(DATE(2026,6,1),-1),IF('📋 سجل الأصول'!M365="",DATE(9999,12,31),'📋 سجل الأصول'!M365))-'📋 سجل الأصول'!G365+1))),0))</f>
        <v/>
      </c>
      <c r="M365" s="25" t="str">
        <f>IF('📋 سجل الأصول'!C365="","",IFERROR(MAX(0,MIN(('📋 سجل الأصول'!H365-IF('📋 سجل الأصول'!I365="",0,'📋 سجل الأصول'!I365)),('📋 سجل الأصول'!H365-IF('📋 سجل الأصول'!I365="",0,'📋 سجل الأصول'!I365))*'📋 سجل الأصول'!J365/365*MAX(0,MIN(EOMONTH(DATE(2026,7,1),0),IF('📋 سجل الأصول'!M365="",DATE(9999,12,31),'📋 سجل الأصول'!M365))-'📋 سجل الأصول'!G365+1))-MIN(('📋 سجل الأصول'!H365-IF('📋 سجل الأصول'!I365="",0,'📋 سجل الأصول'!I365)),('📋 سجل الأصول'!H365-IF('📋 سجل الأصول'!I365="",0,'📋 سجل الأصول'!I365))*'📋 سجل الأصول'!J365/365*MAX(0,MIN(EOMONTH(DATE(2026,7,1),-1),IF('📋 سجل الأصول'!M365="",DATE(9999,12,31),'📋 سجل الأصول'!M365))-'📋 سجل الأصول'!G365+1))),0))</f>
        <v/>
      </c>
      <c r="N365" s="25" t="str">
        <f>IF('📋 سجل الأصول'!C365="","",IFERROR(MAX(0,MIN(('📋 سجل الأصول'!H365-IF('📋 سجل الأصول'!I365="",0,'📋 سجل الأصول'!I365)),('📋 سجل الأصول'!H365-IF('📋 سجل الأصول'!I365="",0,'📋 سجل الأصول'!I365))*'📋 سجل الأصول'!J365/365*MAX(0,MIN(EOMONTH(DATE(2026,8,1),0),IF('📋 سجل الأصول'!M365="",DATE(9999,12,31),'📋 سجل الأصول'!M365))-'📋 سجل الأصول'!G365+1))-MIN(('📋 سجل الأصول'!H365-IF('📋 سجل الأصول'!I365="",0,'📋 سجل الأصول'!I365)),('📋 سجل الأصول'!H365-IF('📋 سجل الأصول'!I365="",0,'📋 سجل الأصول'!I365))*'📋 سجل الأصول'!J365/365*MAX(0,MIN(EOMONTH(DATE(2026,8,1),-1),IF('📋 سجل الأصول'!M365="",DATE(9999,12,31),'📋 سجل الأصول'!M365))-'📋 سجل الأصول'!G365+1))),0))</f>
        <v/>
      </c>
      <c r="O365" s="25" t="str">
        <f>IF('📋 سجل الأصول'!C365="","",IFERROR(MAX(0,MIN(('📋 سجل الأصول'!H365-IF('📋 سجل الأصول'!I365="",0,'📋 سجل الأصول'!I365)),('📋 سجل الأصول'!H365-IF('📋 سجل الأصول'!I365="",0,'📋 سجل الأصول'!I365))*'📋 سجل الأصول'!J365/365*MAX(0,MIN(EOMONTH(DATE(2026,9,1),0),IF('📋 سجل الأصول'!M365="",DATE(9999,12,31),'📋 سجل الأصول'!M365))-'📋 سجل الأصول'!G365+1))-MIN(('📋 سجل الأصول'!H365-IF('📋 سجل الأصول'!I365="",0,'📋 سجل الأصول'!I365)),('📋 سجل الأصول'!H365-IF('📋 سجل الأصول'!I365="",0,'📋 سجل الأصول'!I365))*'📋 سجل الأصول'!J365/365*MAX(0,MIN(EOMONTH(DATE(2026,9,1),-1),IF('📋 سجل الأصول'!M365="",DATE(9999,12,31),'📋 سجل الأصول'!M365))-'📋 سجل الأصول'!G365+1))),0))</f>
        <v/>
      </c>
      <c r="P365" s="25" t="str">
        <f>IF('📋 سجل الأصول'!C365="","",IFERROR(MAX(0,MIN(('📋 سجل الأصول'!H365-IF('📋 سجل الأصول'!I365="",0,'📋 سجل الأصول'!I365)),('📋 سجل الأصول'!H365-IF('📋 سجل الأصول'!I365="",0,'📋 سجل الأصول'!I365))*'📋 سجل الأصول'!J365/365*MAX(0,MIN(EOMONTH(DATE(2026,10,1),0),IF('📋 سجل الأصول'!M365="",DATE(9999,12,31),'📋 سجل الأصول'!M365))-'📋 سجل الأصول'!G365+1))-MIN(('📋 سجل الأصول'!H365-IF('📋 سجل الأصول'!I365="",0,'📋 سجل الأصول'!I365)),('📋 سجل الأصول'!H365-IF('📋 سجل الأصول'!I365="",0,'📋 سجل الأصول'!I365))*'📋 سجل الأصول'!J365/365*MAX(0,MIN(EOMONTH(DATE(2026,10,1),-1),IF('📋 سجل الأصول'!M365="",DATE(9999,12,31),'📋 سجل الأصول'!M365))-'📋 سجل الأصول'!G365+1))),0))</f>
        <v/>
      </c>
      <c r="Q365" s="25" t="str">
        <f>IF('📋 سجل الأصول'!C365="","",IFERROR(MAX(0,MIN(('📋 سجل الأصول'!H365-IF('📋 سجل الأصول'!I365="",0,'📋 سجل الأصول'!I365)),('📋 سجل الأصول'!H365-IF('📋 سجل الأصول'!I365="",0,'📋 سجل الأصول'!I365))*'📋 سجل الأصول'!J365/365*MAX(0,MIN(EOMONTH(DATE(2026,11,1),0),IF('📋 سجل الأصول'!M365="",DATE(9999,12,31),'📋 سجل الأصول'!M365))-'📋 سجل الأصول'!G365+1))-MIN(('📋 سجل الأصول'!H365-IF('📋 سجل الأصول'!I365="",0,'📋 سجل الأصول'!I365)),('📋 سجل الأصول'!H365-IF('📋 سجل الأصول'!I365="",0,'📋 سجل الأصول'!I365))*'📋 سجل الأصول'!J365/365*MAX(0,MIN(EOMONTH(DATE(2026,11,1),-1),IF('📋 سجل الأصول'!M365="",DATE(9999,12,31),'📋 سجل الأصول'!M365))-'📋 سجل الأصول'!G365+1))),0))</f>
        <v/>
      </c>
      <c r="R365" s="25" t="str">
        <f>IF('📋 سجل الأصول'!C365="","",IFERROR(MAX(0,MIN(('📋 سجل الأصول'!H365-IF('📋 سجل الأصول'!I365="",0,'📋 سجل الأصول'!I365)),('📋 سجل الأصول'!H365-IF('📋 سجل الأصول'!I365="",0,'📋 سجل الأصول'!I365))*'📋 سجل الأصول'!J365/365*MAX(0,MIN(EOMONTH(DATE(2026,12,1),0),IF('📋 سجل الأصول'!M365="",DATE(9999,12,31),'📋 سجل الأصول'!M365))-'📋 سجل الأصول'!G365+1))-MIN(('📋 سجل الأصول'!H365-IF('📋 سجل الأصول'!I365="",0,'📋 سجل الأصول'!I365)),('📋 سجل الأصول'!H365-IF('📋 سجل الأصول'!I365="",0,'📋 سجل الأصول'!I365))*'📋 سجل الأصول'!J365/365*MAX(0,MIN(EOMONTH(DATE(2026,12,1),-1),IF('📋 سجل الأصول'!M365="",DATE(9999,12,31),'📋 سجل الأصول'!M365))-'📋 سجل الأصول'!G365+1))),0))</f>
        <v/>
      </c>
    </row>
    <row r="366" spans="1:18" ht="24.75" customHeight="1" x14ac:dyDescent="0.25">
      <c r="A366" s="26" t="str">
        <f>IF('📋 سجل الأصول'!C366="","",'📋 سجل الأصول'!A366)</f>
        <v/>
      </c>
      <c r="B366" s="26" t="str">
        <f>IF('📋 سجل الأصول'!C366="","",'📋 سجل الأصول'!B366)</f>
        <v/>
      </c>
      <c r="C366" s="38" t="str">
        <f>IF('📋 سجل الأصول'!C366="","",'📋 سجل الأصول'!C366)</f>
        <v/>
      </c>
      <c r="D366" s="26" t="str">
        <f>IF('📋 سجل الأصول'!C366="","",'📋 سجل الأصول'!E366)</f>
        <v/>
      </c>
      <c r="E366" s="39" t="str">
        <f>IF('📋 سجل الأصول'!C366="","",'📋 سجل الأصول'!G366)</f>
        <v/>
      </c>
      <c r="F366" s="33" t="str">
        <f>IF('📋 سجل الأصول'!C366="","",'📋 سجل الأصول'!H366)</f>
        <v/>
      </c>
      <c r="G366" s="33" t="str">
        <f>IF('📋 سجل الأصول'!C366="","",IFERROR(MAX(0,MIN(('📋 سجل الأصول'!H366-IF('📋 سجل الأصول'!I366="",0,'📋 سجل الأصول'!I366)),('📋 سجل الأصول'!H366-IF('📋 سجل الأصول'!I366="",0,'📋 سجل الأصول'!I366))*'📋 سجل الأصول'!J366/365*MAX(0,MIN(EOMONTH(DATE(2026,1,1),0),IF('📋 سجل الأصول'!M366="",DATE(9999,12,31),'📋 سجل الأصول'!M366))-'📋 سجل الأصول'!G366+1))-MIN(('📋 سجل الأصول'!H366-IF('📋 سجل الأصول'!I366="",0,'📋 سجل الأصول'!I366)),('📋 سجل الأصول'!H366-IF('📋 سجل الأصول'!I366="",0,'📋 سجل الأصول'!I366))*'📋 سجل الأصول'!J366/365*MAX(0,MIN(EOMONTH(DATE(2026,1,1),-1),IF('📋 سجل الأصول'!M366="",DATE(9999,12,31),'📋 سجل الأصول'!M366))-'📋 سجل الأصول'!G366+1))),0))</f>
        <v/>
      </c>
      <c r="H366" s="33" t="str">
        <f>IF('📋 سجل الأصول'!C366="","",IFERROR(MAX(0,MIN(('📋 سجل الأصول'!H366-IF('📋 سجل الأصول'!I366="",0,'📋 سجل الأصول'!I366)),('📋 سجل الأصول'!H366-IF('📋 سجل الأصول'!I366="",0,'📋 سجل الأصول'!I366))*'📋 سجل الأصول'!J366/365*MAX(0,MIN(EOMONTH(DATE(2026,2,1),0),IF('📋 سجل الأصول'!M366="",DATE(9999,12,31),'📋 سجل الأصول'!M366))-'📋 سجل الأصول'!G366+1))-MIN(('📋 سجل الأصول'!H366-IF('📋 سجل الأصول'!I366="",0,'📋 سجل الأصول'!I366)),('📋 سجل الأصول'!H366-IF('📋 سجل الأصول'!I366="",0,'📋 سجل الأصول'!I366))*'📋 سجل الأصول'!J366/365*MAX(0,MIN(EOMONTH(DATE(2026,2,1),-1),IF('📋 سجل الأصول'!M366="",DATE(9999,12,31),'📋 سجل الأصول'!M366))-'📋 سجل الأصول'!G366+1))),0))</f>
        <v/>
      </c>
      <c r="I366" s="33" t="str">
        <f>IF('📋 سجل الأصول'!C366="","",IFERROR(MAX(0,MIN(('📋 سجل الأصول'!H366-IF('📋 سجل الأصول'!I366="",0,'📋 سجل الأصول'!I366)),('📋 سجل الأصول'!H366-IF('📋 سجل الأصول'!I366="",0,'📋 سجل الأصول'!I366))*'📋 سجل الأصول'!J366/365*MAX(0,MIN(EOMONTH(DATE(2026,3,1),0),IF('📋 سجل الأصول'!M366="",DATE(9999,12,31),'📋 سجل الأصول'!M366))-'📋 سجل الأصول'!G366+1))-MIN(('📋 سجل الأصول'!H366-IF('📋 سجل الأصول'!I366="",0,'📋 سجل الأصول'!I366)),('📋 سجل الأصول'!H366-IF('📋 سجل الأصول'!I366="",0,'📋 سجل الأصول'!I366))*'📋 سجل الأصول'!J366/365*MAX(0,MIN(EOMONTH(DATE(2026,3,1),-1),IF('📋 سجل الأصول'!M366="",DATE(9999,12,31),'📋 سجل الأصول'!M366))-'📋 سجل الأصول'!G366+1))),0))</f>
        <v/>
      </c>
      <c r="J366" s="33" t="str">
        <f>IF('📋 سجل الأصول'!C366="","",IFERROR(MAX(0,MIN(('📋 سجل الأصول'!H366-IF('📋 سجل الأصول'!I366="",0,'📋 سجل الأصول'!I366)),('📋 سجل الأصول'!H366-IF('📋 سجل الأصول'!I366="",0,'📋 سجل الأصول'!I366))*'📋 سجل الأصول'!J366/365*MAX(0,MIN(EOMONTH(DATE(2026,4,1),0),IF('📋 سجل الأصول'!M366="",DATE(9999,12,31),'📋 سجل الأصول'!M366))-'📋 سجل الأصول'!G366+1))-MIN(('📋 سجل الأصول'!H366-IF('📋 سجل الأصول'!I366="",0,'📋 سجل الأصول'!I366)),('📋 سجل الأصول'!H366-IF('📋 سجل الأصول'!I366="",0,'📋 سجل الأصول'!I366))*'📋 سجل الأصول'!J366/365*MAX(0,MIN(EOMONTH(DATE(2026,4,1),-1),IF('📋 سجل الأصول'!M366="",DATE(9999,12,31),'📋 سجل الأصول'!M366))-'📋 سجل الأصول'!G366+1))),0))</f>
        <v/>
      </c>
      <c r="K366" s="33" t="str">
        <f>IF('📋 سجل الأصول'!C366="","",IFERROR(MAX(0,MIN(('📋 سجل الأصول'!H366-IF('📋 سجل الأصول'!I366="",0,'📋 سجل الأصول'!I366)),('📋 سجل الأصول'!H366-IF('📋 سجل الأصول'!I366="",0,'📋 سجل الأصول'!I366))*'📋 سجل الأصول'!J366/365*MAX(0,MIN(EOMONTH(DATE(2026,5,1),0),IF('📋 سجل الأصول'!M366="",DATE(9999,12,31),'📋 سجل الأصول'!M366))-'📋 سجل الأصول'!G366+1))-MIN(('📋 سجل الأصول'!H366-IF('📋 سجل الأصول'!I366="",0,'📋 سجل الأصول'!I366)),('📋 سجل الأصول'!H366-IF('📋 سجل الأصول'!I366="",0,'📋 سجل الأصول'!I366))*'📋 سجل الأصول'!J366/365*MAX(0,MIN(EOMONTH(DATE(2026,5,1),-1),IF('📋 سجل الأصول'!M366="",DATE(9999,12,31),'📋 سجل الأصول'!M366))-'📋 سجل الأصول'!G366+1))),0))</f>
        <v/>
      </c>
      <c r="L366" s="33" t="str">
        <f>IF('📋 سجل الأصول'!C366="","",IFERROR(MAX(0,MIN(('📋 سجل الأصول'!H366-IF('📋 سجل الأصول'!I366="",0,'📋 سجل الأصول'!I366)),('📋 سجل الأصول'!H366-IF('📋 سجل الأصول'!I366="",0,'📋 سجل الأصول'!I366))*'📋 سجل الأصول'!J366/365*MAX(0,MIN(EOMONTH(DATE(2026,6,1),0),IF('📋 سجل الأصول'!M366="",DATE(9999,12,31),'📋 سجل الأصول'!M366))-'📋 سجل الأصول'!G366+1))-MIN(('📋 سجل الأصول'!H366-IF('📋 سجل الأصول'!I366="",0,'📋 سجل الأصول'!I366)),('📋 سجل الأصول'!H366-IF('📋 سجل الأصول'!I366="",0,'📋 سجل الأصول'!I366))*'📋 سجل الأصول'!J366/365*MAX(0,MIN(EOMONTH(DATE(2026,6,1),-1),IF('📋 سجل الأصول'!M366="",DATE(9999,12,31),'📋 سجل الأصول'!M366))-'📋 سجل الأصول'!G366+1))),0))</f>
        <v/>
      </c>
      <c r="M366" s="33" t="str">
        <f>IF('📋 سجل الأصول'!C366="","",IFERROR(MAX(0,MIN(('📋 سجل الأصول'!H366-IF('📋 سجل الأصول'!I366="",0,'📋 سجل الأصول'!I366)),('📋 سجل الأصول'!H366-IF('📋 سجل الأصول'!I366="",0,'📋 سجل الأصول'!I366))*'📋 سجل الأصول'!J366/365*MAX(0,MIN(EOMONTH(DATE(2026,7,1),0),IF('📋 سجل الأصول'!M366="",DATE(9999,12,31),'📋 سجل الأصول'!M366))-'📋 سجل الأصول'!G366+1))-MIN(('📋 سجل الأصول'!H366-IF('📋 سجل الأصول'!I366="",0,'📋 سجل الأصول'!I366)),('📋 سجل الأصول'!H366-IF('📋 سجل الأصول'!I366="",0,'📋 سجل الأصول'!I366))*'📋 سجل الأصول'!J366/365*MAX(0,MIN(EOMONTH(DATE(2026,7,1),-1),IF('📋 سجل الأصول'!M366="",DATE(9999,12,31),'📋 سجل الأصول'!M366))-'📋 سجل الأصول'!G366+1))),0))</f>
        <v/>
      </c>
      <c r="N366" s="33" t="str">
        <f>IF('📋 سجل الأصول'!C366="","",IFERROR(MAX(0,MIN(('📋 سجل الأصول'!H366-IF('📋 سجل الأصول'!I366="",0,'📋 سجل الأصول'!I366)),('📋 سجل الأصول'!H366-IF('📋 سجل الأصول'!I366="",0,'📋 سجل الأصول'!I366))*'📋 سجل الأصول'!J366/365*MAX(0,MIN(EOMONTH(DATE(2026,8,1),0),IF('📋 سجل الأصول'!M366="",DATE(9999,12,31),'📋 سجل الأصول'!M366))-'📋 سجل الأصول'!G366+1))-MIN(('📋 سجل الأصول'!H366-IF('📋 سجل الأصول'!I366="",0,'📋 سجل الأصول'!I366)),('📋 سجل الأصول'!H366-IF('📋 سجل الأصول'!I366="",0,'📋 سجل الأصول'!I366))*'📋 سجل الأصول'!J366/365*MAX(0,MIN(EOMONTH(DATE(2026,8,1),-1),IF('📋 سجل الأصول'!M366="",DATE(9999,12,31),'📋 سجل الأصول'!M366))-'📋 سجل الأصول'!G366+1))),0))</f>
        <v/>
      </c>
      <c r="O366" s="33" t="str">
        <f>IF('📋 سجل الأصول'!C366="","",IFERROR(MAX(0,MIN(('📋 سجل الأصول'!H366-IF('📋 سجل الأصول'!I366="",0,'📋 سجل الأصول'!I366)),('📋 سجل الأصول'!H366-IF('📋 سجل الأصول'!I366="",0,'📋 سجل الأصول'!I366))*'📋 سجل الأصول'!J366/365*MAX(0,MIN(EOMONTH(DATE(2026,9,1),0),IF('📋 سجل الأصول'!M366="",DATE(9999,12,31),'📋 سجل الأصول'!M366))-'📋 سجل الأصول'!G366+1))-MIN(('📋 سجل الأصول'!H366-IF('📋 سجل الأصول'!I366="",0,'📋 سجل الأصول'!I366)),('📋 سجل الأصول'!H366-IF('📋 سجل الأصول'!I366="",0,'📋 سجل الأصول'!I366))*'📋 سجل الأصول'!J366/365*MAX(0,MIN(EOMONTH(DATE(2026,9,1),-1),IF('📋 سجل الأصول'!M366="",DATE(9999,12,31),'📋 سجل الأصول'!M366))-'📋 سجل الأصول'!G366+1))),0))</f>
        <v/>
      </c>
      <c r="P366" s="33" t="str">
        <f>IF('📋 سجل الأصول'!C366="","",IFERROR(MAX(0,MIN(('📋 سجل الأصول'!H366-IF('📋 سجل الأصول'!I366="",0,'📋 سجل الأصول'!I366)),('📋 سجل الأصول'!H366-IF('📋 سجل الأصول'!I366="",0,'📋 سجل الأصول'!I366))*'📋 سجل الأصول'!J366/365*MAX(0,MIN(EOMONTH(DATE(2026,10,1),0),IF('📋 سجل الأصول'!M366="",DATE(9999,12,31),'📋 سجل الأصول'!M366))-'📋 سجل الأصول'!G366+1))-MIN(('📋 سجل الأصول'!H366-IF('📋 سجل الأصول'!I366="",0,'📋 سجل الأصول'!I366)),('📋 سجل الأصول'!H366-IF('📋 سجل الأصول'!I366="",0,'📋 سجل الأصول'!I366))*'📋 سجل الأصول'!J366/365*MAX(0,MIN(EOMONTH(DATE(2026,10,1),-1),IF('📋 سجل الأصول'!M366="",DATE(9999,12,31),'📋 سجل الأصول'!M366))-'📋 سجل الأصول'!G366+1))),0))</f>
        <v/>
      </c>
      <c r="Q366" s="33" t="str">
        <f>IF('📋 سجل الأصول'!C366="","",IFERROR(MAX(0,MIN(('📋 سجل الأصول'!H366-IF('📋 سجل الأصول'!I366="",0,'📋 سجل الأصول'!I366)),('📋 سجل الأصول'!H366-IF('📋 سجل الأصول'!I366="",0,'📋 سجل الأصول'!I366))*'📋 سجل الأصول'!J366/365*MAX(0,MIN(EOMONTH(DATE(2026,11,1),0),IF('📋 سجل الأصول'!M366="",DATE(9999,12,31),'📋 سجل الأصول'!M366))-'📋 سجل الأصول'!G366+1))-MIN(('📋 سجل الأصول'!H366-IF('📋 سجل الأصول'!I366="",0,'📋 سجل الأصول'!I366)),('📋 سجل الأصول'!H366-IF('📋 سجل الأصول'!I366="",0,'📋 سجل الأصول'!I366))*'📋 سجل الأصول'!J366/365*MAX(0,MIN(EOMONTH(DATE(2026,11,1),-1),IF('📋 سجل الأصول'!M366="",DATE(9999,12,31),'📋 سجل الأصول'!M366))-'📋 سجل الأصول'!G366+1))),0))</f>
        <v/>
      </c>
      <c r="R366" s="33" t="str">
        <f>IF('📋 سجل الأصول'!C366="","",IFERROR(MAX(0,MIN(('📋 سجل الأصول'!H366-IF('📋 سجل الأصول'!I366="",0,'📋 سجل الأصول'!I366)),('📋 سجل الأصول'!H366-IF('📋 سجل الأصول'!I366="",0,'📋 سجل الأصول'!I366))*'📋 سجل الأصول'!J366/365*MAX(0,MIN(EOMONTH(DATE(2026,12,1),0),IF('📋 سجل الأصول'!M366="",DATE(9999,12,31),'📋 سجل الأصول'!M366))-'📋 سجل الأصول'!G366+1))-MIN(('📋 سجل الأصول'!H366-IF('📋 سجل الأصول'!I366="",0,'📋 سجل الأصول'!I366)),('📋 سجل الأصول'!H366-IF('📋 سجل الأصول'!I366="",0,'📋 سجل الأصول'!I366))*'📋 سجل الأصول'!J366/365*MAX(0,MIN(EOMONTH(DATE(2026,12,1),-1),IF('📋 سجل الأصول'!M366="",DATE(9999,12,31),'📋 سجل الأصول'!M366))-'📋 سجل الأصول'!G366+1))),0))</f>
        <v/>
      </c>
    </row>
    <row r="367" spans="1:18" ht="24.75" customHeight="1" x14ac:dyDescent="0.25">
      <c r="A367" s="18" t="str">
        <f>IF('📋 سجل الأصول'!C367="","",'📋 سجل الأصول'!A367)</f>
        <v/>
      </c>
      <c r="B367" s="18" t="str">
        <f>IF('📋 سجل الأصول'!C367="","",'📋 سجل الأصول'!B367)</f>
        <v/>
      </c>
      <c r="C367" s="36" t="str">
        <f>IF('📋 سجل الأصول'!C367="","",'📋 سجل الأصول'!C367)</f>
        <v/>
      </c>
      <c r="D367" s="18" t="str">
        <f>IF('📋 سجل الأصول'!C367="","",'📋 سجل الأصول'!E367)</f>
        <v/>
      </c>
      <c r="E367" s="37" t="str">
        <f>IF('📋 سجل الأصول'!C367="","",'📋 سجل الأصول'!G367)</f>
        <v/>
      </c>
      <c r="F367" s="25" t="str">
        <f>IF('📋 سجل الأصول'!C367="","",'📋 سجل الأصول'!H367)</f>
        <v/>
      </c>
      <c r="G367" s="25" t="str">
        <f>IF('📋 سجل الأصول'!C367="","",IFERROR(MAX(0,MIN(('📋 سجل الأصول'!H367-IF('📋 سجل الأصول'!I367="",0,'📋 سجل الأصول'!I367)),('📋 سجل الأصول'!H367-IF('📋 سجل الأصول'!I367="",0,'📋 سجل الأصول'!I367))*'📋 سجل الأصول'!J367/365*MAX(0,MIN(EOMONTH(DATE(2026,1,1),0),IF('📋 سجل الأصول'!M367="",DATE(9999,12,31),'📋 سجل الأصول'!M367))-'📋 سجل الأصول'!G367+1))-MIN(('📋 سجل الأصول'!H367-IF('📋 سجل الأصول'!I367="",0,'📋 سجل الأصول'!I367)),('📋 سجل الأصول'!H367-IF('📋 سجل الأصول'!I367="",0,'📋 سجل الأصول'!I367))*'📋 سجل الأصول'!J367/365*MAX(0,MIN(EOMONTH(DATE(2026,1,1),-1),IF('📋 سجل الأصول'!M367="",DATE(9999,12,31),'📋 سجل الأصول'!M367))-'📋 سجل الأصول'!G367+1))),0))</f>
        <v/>
      </c>
      <c r="H367" s="25" t="str">
        <f>IF('📋 سجل الأصول'!C367="","",IFERROR(MAX(0,MIN(('📋 سجل الأصول'!H367-IF('📋 سجل الأصول'!I367="",0,'📋 سجل الأصول'!I367)),('📋 سجل الأصول'!H367-IF('📋 سجل الأصول'!I367="",0,'📋 سجل الأصول'!I367))*'📋 سجل الأصول'!J367/365*MAX(0,MIN(EOMONTH(DATE(2026,2,1),0),IF('📋 سجل الأصول'!M367="",DATE(9999,12,31),'📋 سجل الأصول'!M367))-'📋 سجل الأصول'!G367+1))-MIN(('📋 سجل الأصول'!H367-IF('📋 سجل الأصول'!I367="",0,'📋 سجل الأصول'!I367)),('📋 سجل الأصول'!H367-IF('📋 سجل الأصول'!I367="",0,'📋 سجل الأصول'!I367))*'📋 سجل الأصول'!J367/365*MAX(0,MIN(EOMONTH(DATE(2026,2,1),-1),IF('📋 سجل الأصول'!M367="",DATE(9999,12,31),'📋 سجل الأصول'!M367))-'📋 سجل الأصول'!G367+1))),0))</f>
        <v/>
      </c>
      <c r="I367" s="25" t="str">
        <f>IF('📋 سجل الأصول'!C367="","",IFERROR(MAX(0,MIN(('📋 سجل الأصول'!H367-IF('📋 سجل الأصول'!I367="",0,'📋 سجل الأصول'!I367)),('📋 سجل الأصول'!H367-IF('📋 سجل الأصول'!I367="",0,'📋 سجل الأصول'!I367))*'📋 سجل الأصول'!J367/365*MAX(0,MIN(EOMONTH(DATE(2026,3,1),0),IF('📋 سجل الأصول'!M367="",DATE(9999,12,31),'📋 سجل الأصول'!M367))-'📋 سجل الأصول'!G367+1))-MIN(('📋 سجل الأصول'!H367-IF('📋 سجل الأصول'!I367="",0,'📋 سجل الأصول'!I367)),('📋 سجل الأصول'!H367-IF('📋 سجل الأصول'!I367="",0,'📋 سجل الأصول'!I367))*'📋 سجل الأصول'!J367/365*MAX(0,MIN(EOMONTH(DATE(2026,3,1),-1),IF('📋 سجل الأصول'!M367="",DATE(9999,12,31),'📋 سجل الأصول'!M367))-'📋 سجل الأصول'!G367+1))),0))</f>
        <v/>
      </c>
      <c r="J367" s="25" t="str">
        <f>IF('📋 سجل الأصول'!C367="","",IFERROR(MAX(0,MIN(('📋 سجل الأصول'!H367-IF('📋 سجل الأصول'!I367="",0,'📋 سجل الأصول'!I367)),('📋 سجل الأصول'!H367-IF('📋 سجل الأصول'!I367="",0,'📋 سجل الأصول'!I367))*'📋 سجل الأصول'!J367/365*MAX(0,MIN(EOMONTH(DATE(2026,4,1),0),IF('📋 سجل الأصول'!M367="",DATE(9999,12,31),'📋 سجل الأصول'!M367))-'📋 سجل الأصول'!G367+1))-MIN(('📋 سجل الأصول'!H367-IF('📋 سجل الأصول'!I367="",0,'📋 سجل الأصول'!I367)),('📋 سجل الأصول'!H367-IF('📋 سجل الأصول'!I367="",0,'📋 سجل الأصول'!I367))*'📋 سجل الأصول'!J367/365*MAX(0,MIN(EOMONTH(DATE(2026,4,1),-1),IF('📋 سجل الأصول'!M367="",DATE(9999,12,31),'📋 سجل الأصول'!M367))-'📋 سجل الأصول'!G367+1))),0))</f>
        <v/>
      </c>
      <c r="K367" s="25" t="str">
        <f>IF('📋 سجل الأصول'!C367="","",IFERROR(MAX(0,MIN(('📋 سجل الأصول'!H367-IF('📋 سجل الأصول'!I367="",0,'📋 سجل الأصول'!I367)),('📋 سجل الأصول'!H367-IF('📋 سجل الأصول'!I367="",0,'📋 سجل الأصول'!I367))*'📋 سجل الأصول'!J367/365*MAX(0,MIN(EOMONTH(DATE(2026,5,1),0),IF('📋 سجل الأصول'!M367="",DATE(9999,12,31),'📋 سجل الأصول'!M367))-'📋 سجل الأصول'!G367+1))-MIN(('📋 سجل الأصول'!H367-IF('📋 سجل الأصول'!I367="",0,'📋 سجل الأصول'!I367)),('📋 سجل الأصول'!H367-IF('📋 سجل الأصول'!I367="",0,'📋 سجل الأصول'!I367))*'📋 سجل الأصول'!J367/365*MAX(0,MIN(EOMONTH(DATE(2026,5,1),-1),IF('📋 سجل الأصول'!M367="",DATE(9999,12,31),'📋 سجل الأصول'!M367))-'📋 سجل الأصول'!G367+1))),0))</f>
        <v/>
      </c>
      <c r="L367" s="25" t="str">
        <f>IF('📋 سجل الأصول'!C367="","",IFERROR(MAX(0,MIN(('📋 سجل الأصول'!H367-IF('📋 سجل الأصول'!I367="",0,'📋 سجل الأصول'!I367)),('📋 سجل الأصول'!H367-IF('📋 سجل الأصول'!I367="",0,'📋 سجل الأصول'!I367))*'📋 سجل الأصول'!J367/365*MAX(0,MIN(EOMONTH(DATE(2026,6,1),0),IF('📋 سجل الأصول'!M367="",DATE(9999,12,31),'📋 سجل الأصول'!M367))-'📋 سجل الأصول'!G367+1))-MIN(('📋 سجل الأصول'!H367-IF('📋 سجل الأصول'!I367="",0,'📋 سجل الأصول'!I367)),('📋 سجل الأصول'!H367-IF('📋 سجل الأصول'!I367="",0,'📋 سجل الأصول'!I367))*'📋 سجل الأصول'!J367/365*MAX(0,MIN(EOMONTH(DATE(2026,6,1),-1),IF('📋 سجل الأصول'!M367="",DATE(9999,12,31),'📋 سجل الأصول'!M367))-'📋 سجل الأصول'!G367+1))),0))</f>
        <v/>
      </c>
      <c r="M367" s="25" t="str">
        <f>IF('📋 سجل الأصول'!C367="","",IFERROR(MAX(0,MIN(('📋 سجل الأصول'!H367-IF('📋 سجل الأصول'!I367="",0,'📋 سجل الأصول'!I367)),('📋 سجل الأصول'!H367-IF('📋 سجل الأصول'!I367="",0,'📋 سجل الأصول'!I367))*'📋 سجل الأصول'!J367/365*MAX(0,MIN(EOMONTH(DATE(2026,7,1),0),IF('📋 سجل الأصول'!M367="",DATE(9999,12,31),'📋 سجل الأصول'!M367))-'📋 سجل الأصول'!G367+1))-MIN(('📋 سجل الأصول'!H367-IF('📋 سجل الأصول'!I367="",0,'📋 سجل الأصول'!I367)),('📋 سجل الأصول'!H367-IF('📋 سجل الأصول'!I367="",0,'📋 سجل الأصول'!I367))*'📋 سجل الأصول'!J367/365*MAX(0,MIN(EOMONTH(DATE(2026,7,1),-1),IF('📋 سجل الأصول'!M367="",DATE(9999,12,31),'📋 سجل الأصول'!M367))-'📋 سجل الأصول'!G367+1))),0))</f>
        <v/>
      </c>
      <c r="N367" s="25" t="str">
        <f>IF('📋 سجل الأصول'!C367="","",IFERROR(MAX(0,MIN(('📋 سجل الأصول'!H367-IF('📋 سجل الأصول'!I367="",0,'📋 سجل الأصول'!I367)),('📋 سجل الأصول'!H367-IF('📋 سجل الأصول'!I367="",0,'📋 سجل الأصول'!I367))*'📋 سجل الأصول'!J367/365*MAX(0,MIN(EOMONTH(DATE(2026,8,1),0),IF('📋 سجل الأصول'!M367="",DATE(9999,12,31),'📋 سجل الأصول'!M367))-'📋 سجل الأصول'!G367+1))-MIN(('📋 سجل الأصول'!H367-IF('📋 سجل الأصول'!I367="",0,'📋 سجل الأصول'!I367)),('📋 سجل الأصول'!H367-IF('📋 سجل الأصول'!I367="",0,'📋 سجل الأصول'!I367))*'📋 سجل الأصول'!J367/365*MAX(0,MIN(EOMONTH(DATE(2026,8,1),-1),IF('📋 سجل الأصول'!M367="",DATE(9999,12,31),'📋 سجل الأصول'!M367))-'📋 سجل الأصول'!G367+1))),0))</f>
        <v/>
      </c>
      <c r="O367" s="25" t="str">
        <f>IF('📋 سجل الأصول'!C367="","",IFERROR(MAX(0,MIN(('📋 سجل الأصول'!H367-IF('📋 سجل الأصول'!I367="",0,'📋 سجل الأصول'!I367)),('📋 سجل الأصول'!H367-IF('📋 سجل الأصول'!I367="",0,'📋 سجل الأصول'!I367))*'📋 سجل الأصول'!J367/365*MAX(0,MIN(EOMONTH(DATE(2026,9,1),0),IF('📋 سجل الأصول'!M367="",DATE(9999,12,31),'📋 سجل الأصول'!M367))-'📋 سجل الأصول'!G367+1))-MIN(('📋 سجل الأصول'!H367-IF('📋 سجل الأصول'!I367="",0,'📋 سجل الأصول'!I367)),('📋 سجل الأصول'!H367-IF('📋 سجل الأصول'!I367="",0,'📋 سجل الأصول'!I367))*'📋 سجل الأصول'!J367/365*MAX(0,MIN(EOMONTH(DATE(2026,9,1),-1),IF('📋 سجل الأصول'!M367="",DATE(9999,12,31),'📋 سجل الأصول'!M367))-'📋 سجل الأصول'!G367+1))),0))</f>
        <v/>
      </c>
      <c r="P367" s="25" t="str">
        <f>IF('📋 سجل الأصول'!C367="","",IFERROR(MAX(0,MIN(('📋 سجل الأصول'!H367-IF('📋 سجل الأصول'!I367="",0,'📋 سجل الأصول'!I367)),('📋 سجل الأصول'!H367-IF('📋 سجل الأصول'!I367="",0,'📋 سجل الأصول'!I367))*'📋 سجل الأصول'!J367/365*MAX(0,MIN(EOMONTH(DATE(2026,10,1),0),IF('📋 سجل الأصول'!M367="",DATE(9999,12,31),'📋 سجل الأصول'!M367))-'📋 سجل الأصول'!G367+1))-MIN(('📋 سجل الأصول'!H367-IF('📋 سجل الأصول'!I367="",0,'📋 سجل الأصول'!I367)),('📋 سجل الأصول'!H367-IF('📋 سجل الأصول'!I367="",0,'📋 سجل الأصول'!I367))*'📋 سجل الأصول'!J367/365*MAX(0,MIN(EOMONTH(DATE(2026,10,1),-1),IF('📋 سجل الأصول'!M367="",DATE(9999,12,31),'📋 سجل الأصول'!M367))-'📋 سجل الأصول'!G367+1))),0))</f>
        <v/>
      </c>
      <c r="Q367" s="25" t="str">
        <f>IF('📋 سجل الأصول'!C367="","",IFERROR(MAX(0,MIN(('📋 سجل الأصول'!H367-IF('📋 سجل الأصول'!I367="",0,'📋 سجل الأصول'!I367)),('📋 سجل الأصول'!H367-IF('📋 سجل الأصول'!I367="",0,'📋 سجل الأصول'!I367))*'📋 سجل الأصول'!J367/365*MAX(0,MIN(EOMONTH(DATE(2026,11,1),0),IF('📋 سجل الأصول'!M367="",DATE(9999,12,31),'📋 سجل الأصول'!M367))-'📋 سجل الأصول'!G367+1))-MIN(('📋 سجل الأصول'!H367-IF('📋 سجل الأصول'!I367="",0,'📋 سجل الأصول'!I367)),('📋 سجل الأصول'!H367-IF('📋 سجل الأصول'!I367="",0,'📋 سجل الأصول'!I367))*'📋 سجل الأصول'!J367/365*MAX(0,MIN(EOMONTH(DATE(2026,11,1),-1),IF('📋 سجل الأصول'!M367="",DATE(9999,12,31),'📋 سجل الأصول'!M367))-'📋 سجل الأصول'!G367+1))),0))</f>
        <v/>
      </c>
      <c r="R367" s="25" t="str">
        <f>IF('📋 سجل الأصول'!C367="","",IFERROR(MAX(0,MIN(('📋 سجل الأصول'!H367-IF('📋 سجل الأصول'!I367="",0,'📋 سجل الأصول'!I367)),('📋 سجل الأصول'!H367-IF('📋 سجل الأصول'!I367="",0,'📋 سجل الأصول'!I367))*'📋 سجل الأصول'!J367/365*MAX(0,MIN(EOMONTH(DATE(2026,12,1),0),IF('📋 سجل الأصول'!M367="",DATE(9999,12,31),'📋 سجل الأصول'!M367))-'📋 سجل الأصول'!G367+1))-MIN(('📋 سجل الأصول'!H367-IF('📋 سجل الأصول'!I367="",0,'📋 سجل الأصول'!I367)),('📋 سجل الأصول'!H367-IF('📋 سجل الأصول'!I367="",0,'📋 سجل الأصول'!I367))*'📋 سجل الأصول'!J367/365*MAX(0,MIN(EOMONTH(DATE(2026,12,1),-1),IF('📋 سجل الأصول'!M367="",DATE(9999,12,31),'📋 سجل الأصول'!M367))-'📋 سجل الأصول'!G367+1))),0))</f>
        <v/>
      </c>
    </row>
    <row r="368" spans="1:18" ht="24.75" customHeight="1" x14ac:dyDescent="0.25">
      <c r="A368" s="26" t="str">
        <f>IF('📋 سجل الأصول'!C368="","",'📋 سجل الأصول'!A368)</f>
        <v/>
      </c>
      <c r="B368" s="26" t="str">
        <f>IF('📋 سجل الأصول'!C368="","",'📋 سجل الأصول'!B368)</f>
        <v/>
      </c>
      <c r="C368" s="38" t="str">
        <f>IF('📋 سجل الأصول'!C368="","",'📋 سجل الأصول'!C368)</f>
        <v/>
      </c>
      <c r="D368" s="26" t="str">
        <f>IF('📋 سجل الأصول'!C368="","",'📋 سجل الأصول'!E368)</f>
        <v/>
      </c>
      <c r="E368" s="39" t="str">
        <f>IF('📋 سجل الأصول'!C368="","",'📋 سجل الأصول'!G368)</f>
        <v/>
      </c>
      <c r="F368" s="33" t="str">
        <f>IF('📋 سجل الأصول'!C368="","",'📋 سجل الأصول'!H368)</f>
        <v/>
      </c>
      <c r="G368" s="33" t="str">
        <f>IF('📋 سجل الأصول'!C368="","",IFERROR(MAX(0,MIN(('📋 سجل الأصول'!H368-IF('📋 سجل الأصول'!I368="",0,'📋 سجل الأصول'!I368)),('📋 سجل الأصول'!H368-IF('📋 سجل الأصول'!I368="",0,'📋 سجل الأصول'!I368))*'📋 سجل الأصول'!J368/365*MAX(0,MIN(EOMONTH(DATE(2026,1,1),0),IF('📋 سجل الأصول'!M368="",DATE(9999,12,31),'📋 سجل الأصول'!M368))-'📋 سجل الأصول'!G368+1))-MIN(('📋 سجل الأصول'!H368-IF('📋 سجل الأصول'!I368="",0,'📋 سجل الأصول'!I368)),('📋 سجل الأصول'!H368-IF('📋 سجل الأصول'!I368="",0,'📋 سجل الأصول'!I368))*'📋 سجل الأصول'!J368/365*MAX(0,MIN(EOMONTH(DATE(2026,1,1),-1),IF('📋 سجل الأصول'!M368="",DATE(9999,12,31),'📋 سجل الأصول'!M368))-'📋 سجل الأصول'!G368+1))),0))</f>
        <v/>
      </c>
      <c r="H368" s="33" t="str">
        <f>IF('📋 سجل الأصول'!C368="","",IFERROR(MAX(0,MIN(('📋 سجل الأصول'!H368-IF('📋 سجل الأصول'!I368="",0,'📋 سجل الأصول'!I368)),('📋 سجل الأصول'!H368-IF('📋 سجل الأصول'!I368="",0,'📋 سجل الأصول'!I368))*'📋 سجل الأصول'!J368/365*MAX(0,MIN(EOMONTH(DATE(2026,2,1),0),IF('📋 سجل الأصول'!M368="",DATE(9999,12,31),'📋 سجل الأصول'!M368))-'📋 سجل الأصول'!G368+1))-MIN(('📋 سجل الأصول'!H368-IF('📋 سجل الأصول'!I368="",0,'📋 سجل الأصول'!I368)),('📋 سجل الأصول'!H368-IF('📋 سجل الأصول'!I368="",0,'📋 سجل الأصول'!I368))*'📋 سجل الأصول'!J368/365*MAX(0,MIN(EOMONTH(DATE(2026,2,1),-1),IF('📋 سجل الأصول'!M368="",DATE(9999,12,31),'📋 سجل الأصول'!M368))-'📋 سجل الأصول'!G368+1))),0))</f>
        <v/>
      </c>
      <c r="I368" s="33" t="str">
        <f>IF('📋 سجل الأصول'!C368="","",IFERROR(MAX(0,MIN(('📋 سجل الأصول'!H368-IF('📋 سجل الأصول'!I368="",0,'📋 سجل الأصول'!I368)),('📋 سجل الأصول'!H368-IF('📋 سجل الأصول'!I368="",0,'📋 سجل الأصول'!I368))*'📋 سجل الأصول'!J368/365*MAX(0,MIN(EOMONTH(DATE(2026,3,1),0),IF('📋 سجل الأصول'!M368="",DATE(9999,12,31),'📋 سجل الأصول'!M368))-'📋 سجل الأصول'!G368+1))-MIN(('📋 سجل الأصول'!H368-IF('📋 سجل الأصول'!I368="",0,'📋 سجل الأصول'!I368)),('📋 سجل الأصول'!H368-IF('📋 سجل الأصول'!I368="",0,'📋 سجل الأصول'!I368))*'📋 سجل الأصول'!J368/365*MAX(0,MIN(EOMONTH(DATE(2026,3,1),-1),IF('📋 سجل الأصول'!M368="",DATE(9999,12,31),'📋 سجل الأصول'!M368))-'📋 سجل الأصول'!G368+1))),0))</f>
        <v/>
      </c>
      <c r="J368" s="33" t="str">
        <f>IF('📋 سجل الأصول'!C368="","",IFERROR(MAX(0,MIN(('📋 سجل الأصول'!H368-IF('📋 سجل الأصول'!I368="",0,'📋 سجل الأصول'!I368)),('📋 سجل الأصول'!H368-IF('📋 سجل الأصول'!I368="",0,'📋 سجل الأصول'!I368))*'📋 سجل الأصول'!J368/365*MAX(0,MIN(EOMONTH(DATE(2026,4,1),0),IF('📋 سجل الأصول'!M368="",DATE(9999,12,31),'📋 سجل الأصول'!M368))-'📋 سجل الأصول'!G368+1))-MIN(('📋 سجل الأصول'!H368-IF('📋 سجل الأصول'!I368="",0,'📋 سجل الأصول'!I368)),('📋 سجل الأصول'!H368-IF('📋 سجل الأصول'!I368="",0,'📋 سجل الأصول'!I368))*'📋 سجل الأصول'!J368/365*MAX(0,MIN(EOMONTH(DATE(2026,4,1),-1),IF('📋 سجل الأصول'!M368="",DATE(9999,12,31),'📋 سجل الأصول'!M368))-'📋 سجل الأصول'!G368+1))),0))</f>
        <v/>
      </c>
      <c r="K368" s="33" t="str">
        <f>IF('📋 سجل الأصول'!C368="","",IFERROR(MAX(0,MIN(('📋 سجل الأصول'!H368-IF('📋 سجل الأصول'!I368="",0,'📋 سجل الأصول'!I368)),('📋 سجل الأصول'!H368-IF('📋 سجل الأصول'!I368="",0,'📋 سجل الأصول'!I368))*'📋 سجل الأصول'!J368/365*MAX(0,MIN(EOMONTH(DATE(2026,5,1),0),IF('📋 سجل الأصول'!M368="",DATE(9999,12,31),'📋 سجل الأصول'!M368))-'📋 سجل الأصول'!G368+1))-MIN(('📋 سجل الأصول'!H368-IF('📋 سجل الأصول'!I368="",0,'📋 سجل الأصول'!I368)),('📋 سجل الأصول'!H368-IF('📋 سجل الأصول'!I368="",0,'📋 سجل الأصول'!I368))*'📋 سجل الأصول'!J368/365*MAX(0,MIN(EOMONTH(DATE(2026,5,1),-1),IF('📋 سجل الأصول'!M368="",DATE(9999,12,31),'📋 سجل الأصول'!M368))-'📋 سجل الأصول'!G368+1))),0))</f>
        <v/>
      </c>
      <c r="L368" s="33" t="str">
        <f>IF('📋 سجل الأصول'!C368="","",IFERROR(MAX(0,MIN(('📋 سجل الأصول'!H368-IF('📋 سجل الأصول'!I368="",0,'📋 سجل الأصول'!I368)),('📋 سجل الأصول'!H368-IF('📋 سجل الأصول'!I368="",0,'📋 سجل الأصول'!I368))*'📋 سجل الأصول'!J368/365*MAX(0,MIN(EOMONTH(DATE(2026,6,1),0),IF('📋 سجل الأصول'!M368="",DATE(9999,12,31),'📋 سجل الأصول'!M368))-'📋 سجل الأصول'!G368+1))-MIN(('📋 سجل الأصول'!H368-IF('📋 سجل الأصول'!I368="",0,'📋 سجل الأصول'!I368)),('📋 سجل الأصول'!H368-IF('📋 سجل الأصول'!I368="",0,'📋 سجل الأصول'!I368))*'📋 سجل الأصول'!J368/365*MAX(0,MIN(EOMONTH(DATE(2026,6,1),-1),IF('📋 سجل الأصول'!M368="",DATE(9999,12,31),'📋 سجل الأصول'!M368))-'📋 سجل الأصول'!G368+1))),0))</f>
        <v/>
      </c>
      <c r="M368" s="33" t="str">
        <f>IF('📋 سجل الأصول'!C368="","",IFERROR(MAX(0,MIN(('📋 سجل الأصول'!H368-IF('📋 سجل الأصول'!I368="",0,'📋 سجل الأصول'!I368)),('📋 سجل الأصول'!H368-IF('📋 سجل الأصول'!I368="",0,'📋 سجل الأصول'!I368))*'📋 سجل الأصول'!J368/365*MAX(0,MIN(EOMONTH(DATE(2026,7,1),0),IF('📋 سجل الأصول'!M368="",DATE(9999,12,31),'📋 سجل الأصول'!M368))-'📋 سجل الأصول'!G368+1))-MIN(('📋 سجل الأصول'!H368-IF('📋 سجل الأصول'!I368="",0,'📋 سجل الأصول'!I368)),('📋 سجل الأصول'!H368-IF('📋 سجل الأصول'!I368="",0,'📋 سجل الأصول'!I368))*'📋 سجل الأصول'!J368/365*MAX(0,MIN(EOMONTH(DATE(2026,7,1),-1),IF('📋 سجل الأصول'!M368="",DATE(9999,12,31),'📋 سجل الأصول'!M368))-'📋 سجل الأصول'!G368+1))),0))</f>
        <v/>
      </c>
      <c r="N368" s="33" t="str">
        <f>IF('📋 سجل الأصول'!C368="","",IFERROR(MAX(0,MIN(('📋 سجل الأصول'!H368-IF('📋 سجل الأصول'!I368="",0,'📋 سجل الأصول'!I368)),('📋 سجل الأصول'!H368-IF('📋 سجل الأصول'!I368="",0,'📋 سجل الأصول'!I368))*'📋 سجل الأصول'!J368/365*MAX(0,MIN(EOMONTH(DATE(2026,8,1),0),IF('📋 سجل الأصول'!M368="",DATE(9999,12,31),'📋 سجل الأصول'!M368))-'📋 سجل الأصول'!G368+1))-MIN(('📋 سجل الأصول'!H368-IF('📋 سجل الأصول'!I368="",0,'📋 سجل الأصول'!I368)),('📋 سجل الأصول'!H368-IF('📋 سجل الأصول'!I368="",0,'📋 سجل الأصول'!I368))*'📋 سجل الأصول'!J368/365*MAX(0,MIN(EOMONTH(DATE(2026,8,1),-1),IF('📋 سجل الأصول'!M368="",DATE(9999,12,31),'📋 سجل الأصول'!M368))-'📋 سجل الأصول'!G368+1))),0))</f>
        <v/>
      </c>
      <c r="O368" s="33" t="str">
        <f>IF('📋 سجل الأصول'!C368="","",IFERROR(MAX(0,MIN(('📋 سجل الأصول'!H368-IF('📋 سجل الأصول'!I368="",0,'📋 سجل الأصول'!I368)),('📋 سجل الأصول'!H368-IF('📋 سجل الأصول'!I368="",0,'📋 سجل الأصول'!I368))*'📋 سجل الأصول'!J368/365*MAX(0,MIN(EOMONTH(DATE(2026,9,1),0),IF('📋 سجل الأصول'!M368="",DATE(9999,12,31),'📋 سجل الأصول'!M368))-'📋 سجل الأصول'!G368+1))-MIN(('📋 سجل الأصول'!H368-IF('📋 سجل الأصول'!I368="",0,'📋 سجل الأصول'!I368)),('📋 سجل الأصول'!H368-IF('📋 سجل الأصول'!I368="",0,'📋 سجل الأصول'!I368))*'📋 سجل الأصول'!J368/365*MAX(0,MIN(EOMONTH(DATE(2026,9,1),-1),IF('📋 سجل الأصول'!M368="",DATE(9999,12,31),'📋 سجل الأصول'!M368))-'📋 سجل الأصول'!G368+1))),0))</f>
        <v/>
      </c>
      <c r="P368" s="33" t="str">
        <f>IF('📋 سجل الأصول'!C368="","",IFERROR(MAX(0,MIN(('📋 سجل الأصول'!H368-IF('📋 سجل الأصول'!I368="",0,'📋 سجل الأصول'!I368)),('📋 سجل الأصول'!H368-IF('📋 سجل الأصول'!I368="",0,'📋 سجل الأصول'!I368))*'📋 سجل الأصول'!J368/365*MAX(0,MIN(EOMONTH(DATE(2026,10,1),0),IF('📋 سجل الأصول'!M368="",DATE(9999,12,31),'📋 سجل الأصول'!M368))-'📋 سجل الأصول'!G368+1))-MIN(('📋 سجل الأصول'!H368-IF('📋 سجل الأصول'!I368="",0,'📋 سجل الأصول'!I368)),('📋 سجل الأصول'!H368-IF('📋 سجل الأصول'!I368="",0,'📋 سجل الأصول'!I368))*'📋 سجل الأصول'!J368/365*MAX(0,MIN(EOMONTH(DATE(2026,10,1),-1),IF('📋 سجل الأصول'!M368="",DATE(9999,12,31),'📋 سجل الأصول'!M368))-'📋 سجل الأصول'!G368+1))),0))</f>
        <v/>
      </c>
      <c r="Q368" s="33" t="str">
        <f>IF('📋 سجل الأصول'!C368="","",IFERROR(MAX(0,MIN(('📋 سجل الأصول'!H368-IF('📋 سجل الأصول'!I368="",0,'📋 سجل الأصول'!I368)),('📋 سجل الأصول'!H368-IF('📋 سجل الأصول'!I368="",0,'📋 سجل الأصول'!I368))*'📋 سجل الأصول'!J368/365*MAX(0,MIN(EOMONTH(DATE(2026,11,1),0),IF('📋 سجل الأصول'!M368="",DATE(9999,12,31),'📋 سجل الأصول'!M368))-'📋 سجل الأصول'!G368+1))-MIN(('📋 سجل الأصول'!H368-IF('📋 سجل الأصول'!I368="",0,'📋 سجل الأصول'!I368)),('📋 سجل الأصول'!H368-IF('📋 سجل الأصول'!I368="",0,'📋 سجل الأصول'!I368))*'📋 سجل الأصول'!J368/365*MAX(0,MIN(EOMONTH(DATE(2026,11,1),-1),IF('📋 سجل الأصول'!M368="",DATE(9999,12,31),'📋 سجل الأصول'!M368))-'📋 سجل الأصول'!G368+1))),0))</f>
        <v/>
      </c>
      <c r="R368" s="33" t="str">
        <f>IF('📋 سجل الأصول'!C368="","",IFERROR(MAX(0,MIN(('📋 سجل الأصول'!H368-IF('📋 سجل الأصول'!I368="",0,'📋 سجل الأصول'!I368)),('📋 سجل الأصول'!H368-IF('📋 سجل الأصول'!I368="",0,'📋 سجل الأصول'!I368))*'📋 سجل الأصول'!J368/365*MAX(0,MIN(EOMONTH(DATE(2026,12,1),0),IF('📋 سجل الأصول'!M368="",DATE(9999,12,31),'📋 سجل الأصول'!M368))-'📋 سجل الأصول'!G368+1))-MIN(('📋 سجل الأصول'!H368-IF('📋 سجل الأصول'!I368="",0,'📋 سجل الأصول'!I368)),('📋 سجل الأصول'!H368-IF('📋 سجل الأصول'!I368="",0,'📋 سجل الأصول'!I368))*'📋 سجل الأصول'!J368/365*MAX(0,MIN(EOMONTH(DATE(2026,12,1),-1),IF('📋 سجل الأصول'!M368="",DATE(9999,12,31),'📋 سجل الأصول'!M368))-'📋 سجل الأصول'!G368+1))),0))</f>
        <v/>
      </c>
    </row>
    <row r="369" spans="1:18" ht="24.75" customHeight="1" x14ac:dyDescent="0.25">
      <c r="A369" s="18" t="str">
        <f>IF('📋 سجل الأصول'!C369="","",'📋 سجل الأصول'!A369)</f>
        <v/>
      </c>
      <c r="B369" s="18" t="str">
        <f>IF('📋 سجل الأصول'!C369="","",'📋 سجل الأصول'!B369)</f>
        <v/>
      </c>
      <c r="C369" s="36" t="str">
        <f>IF('📋 سجل الأصول'!C369="","",'📋 سجل الأصول'!C369)</f>
        <v/>
      </c>
      <c r="D369" s="18" t="str">
        <f>IF('📋 سجل الأصول'!C369="","",'📋 سجل الأصول'!E369)</f>
        <v/>
      </c>
      <c r="E369" s="37" t="str">
        <f>IF('📋 سجل الأصول'!C369="","",'📋 سجل الأصول'!G369)</f>
        <v/>
      </c>
      <c r="F369" s="25" t="str">
        <f>IF('📋 سجل الأصول'!C369="","",'📋 سجل الأصول'!H369)</f>
        <v/>
      </c>
      <c r="G369" s="25" t="str">
        <f>IF('📋 سجل الأصول'!C369="","",IFERROR(MAX(0,MIN(('📋 سجل الأصول'!H369-IF('📋 سجل الأصول'!I369="",0,'📋 سجل الأصول'!I369)),('📋 سجل الأصول'!H369-IF('📋 سجل الأصول'!I369="",0,'📋 سجل الأصول'!I369))*'📋 سجل الأصول'!J369/365*MAX(0,MIN(EOMONTH(DATE(2026,1,1),0),IF('📋 سجل الأصول'!M369="",DATE(9999,12,31),'📋 سجل الأصول'!M369))-'📋 سجل الأصول'!G369+1))-MIN(('📋 سجل الأصول'!H369-IF('📋 سجل الأصول'!I369="",0,'📋 سجل الأصول'!I369)),('📋 سجل الأصول'!H369-IF('📋 سجل الأصول'!I369="",0,'📋 سجل الأصول'!I369))*'📋 سجل الأصول'!J369/365*MAX(0,MIN(EOMONTH(DATE(2026,1,1),-1),IF('📋 سجل الأصول'!M369="",DATE(9999,12,31),'📋 سجل الأصول'!M369))-'📋 سجل الأصول'!G369+1))),0))</f>
        <v/>
      </c>
      <c r="H369" s="25" t="str">
        <f>IF('📋 سجل الأصول'!C369="","",IFERROR(MAX(0,MIN(('📋 سجل الأصول'!H369-IF('📋 سجل الأصول'!I369="",0,'📋 سجل الأصول'!I369)),('📋 سجل الأصول'!H369-IF('📋 سجل الأصول'!I369="",0,'📋 سجل الأصول'!I369))*'📋 سجل الأصول'!J369/365*MAX(0,MIN(EOMONTH(DATE(2026,2,1),0),IF('📋 سجل الأصول'!M369="",DATE(9999,12,31),'📋 سجل الأصول'!M369))-'📋 سجل الأصول'!G369+1))-MIN(('📋 سجل الأصول'!H369-IF('📋 سجل الأصول'!I369="",0,'📋 سجل الأصول'!I369)),('📋 سجل الأصول'!H369-IF('📋 سجل الأصول'!I369="",0,'📋 سجل الأصول'!I369))*'📋 سجل الأصول'!J369/365*MAX(0,MIN(EOMONTH(DATE(2026,2,1),-1),IF('📋 سجل الأصول'!M369="",DATE(9999,12,31),'📋 سجل الأصول'!M369))-'📋 سجل الأصول'!G369+1))),0))</f>
        <v/>
      </c>
      <c r="I369" s="25" t="str">
        <f>IF('📋 سجل الأصول'!C369="","",IFERROR(MAX(0,MIN(('📋 سجل الأصول'!H369-IF('📋 سجل الأصول'!I369="",0,'📋 سجل الأصول'!I369)),('📋 سجل الأصول'!H369-IF('📋 سجل الأصول'!I369="",0,'📋 سجل الأصول'!I369))*'📋 سجل الأصول'!J369/365*MAX(0,MIN(EOMONTH(DATE(2026,3,1),0),IF('📋 سجل الأصول'!M369="",DATE(9999,12,31),'📋 سجل الأصول'!M369))-'📋 سجل الأصول'!G369+1))-MIN(('📋 سجل الأصول'!H369-IF('📋 سجل الأصول'!I369="",0,'📋 سجل الأصول'!I369)),('📋 سجل الأصول'!H369-IF('📋 سجل الأصول'!I369="",0,'📋 سجل الأصول'!I369))*'📋 سجل الأصول'!J369/365*MAX(0,MIN(EOMONTH(DATE(2026,3,1),-1),IF('📋 سجل الأصول'!M369="",DATE(9999,12,31),'📋 سجل الأصول'!M369))-'📋 سجل الأصول'!G369+1))),0))</f>
        <v/>
      </c>
      <c r="J369" s="25" t="str">
        <f>IF('📋 سجل الأصول'!C369="","",IFERROR(MAX(0,MIN(('📋 سجل الأصول'!H369-IF('📋 سجل الأصول'!I369="",0,'📋 سجل الأصول'!I369)),('📋 سجل الأصول'!H369-IF('📋 سجل الأصول'!I369="",0,'📋 سجل الأصول'!I369))*'📋 سجل الأصول'!J369/365*MAX(0,MIN(EOMONTH(DATE(2026,4,1),0),IF('📋 سجل الأصول'!M369="",DATE(9999,12,31),'📋 سجل الأصول'!M369))-'📋 سجل الأصول'!G369+1))-MIN(('📋 سجل الأصول'!H369-IF('📋 سجل الأصول'!I369="",0,'📋 سجل الأصول'!I369)),('📋 سجل الأصول'!H369-IF('📋 سجل الأصول'!I369="",0,'📋 سجل الأصول'!I369))*'📋 سجل الأصول'!J369/365*MAX(0,MIN(EOMONTH(DATE(2026,4,1),-1),IF('📋 سجل الأصول'!M369="",DATE(9999,12,31),'📋 سجل الأصول'!M369))-'📋 سجل الأصول'!G369+1))),0))</f>
        <v/>
      </c>
      <c r="K369" s="25" t="str">
        <f>IF('📋 سجل الأصول'!C369="","",IFERROR(MAX(0,MIN(('📋 سجل الأصول'!H369-IF('📋 سجل الأصول'!I369="",0,'📋 سجل الأصول'!I369)),('📋 سجل الأصول'!H369-IF('📋 سجل الأصول'!I369="",0,'📋 سجل الأصول'!I369))*'📋 سجل الأصول'!J369/365*MAX(0,MIN(EOMONTH(DATE(2026,5,1),0),IF('📋 سجل الأصول'!M369="",DATE(9999,12,31),'📋 سجل الأصول'!M369))-'📋 سجل الأصول'!G369+1))-MIN(('📋 سجل الأصول'!H369-IF('📋 سجل الأصول'!I369="",0,'📋 سجل الأصول'!I369)),('📋 سجل الأصول'!H369-IF('📋 سجل الأصول'!I369="",0,'📋 سجل الأصول'!I369))*'📋 سجل الأصول'!J369/365*MAX(0,MIN(EOMONTH(DATE(2026,5,1),-1),IF('📋 سجل الأصول'!M369="",DATE(9999,12,31),'📋 سجل الأصول'!M369))-'📋 سجل الأصول'!G369+1))),0))</f>
        <v/>
      </c>
      <c r="L369" s="25" t="str">
        <f>IF('📋 سجل الأصول'!C369="","",IFERROR(MAX(0,MIN(('📋 سجل الأصول'!H369-IF('📋 سجل الأصول'!I369="",0,'📋 سجل الأصول'!I369)),('📋 سجل الأصول'!H369-IF('📋 سجل الأصول'!I369="",0,'📋 سجل الأصول'!I369))*'📋 سجل الأصول'!J369/365*MAX(0,MIN(EOMONTH(DATE(2026,6,1),0),IF('📋 سجل الأصول'!M369="",DATE(9999,12,31),'📋 سجل الأصول'!M369))-'📋 سجل الأصول'!G369+1))-MIN(('📋 سجل الأصول'!H369-IF('📋 سجل الأصول'!I369="",0,'📋 سجل الأصول'!I369)),('📋 سجل الأصول'!H369-IF('📋 سجل الأصول'!I369="",0,'📋 سجل الأصول'!I369))*'📋 سجل الأصول'!J369/365*MAX(0,MIN(EOMONTH(DATE(2026,6,1),-1),IF('📋 سجل الأصول'!M369="",DATE(9999,12,31),'📋 سجل الأصول'!M369))-'📋 سجل الأصول'!G369+1))),0))</f>
        <v/>
      </c>
      <c r="M369" s="25" t="str">
        <f>IF('📋 سجل الأصول'!C369="","",IFERROR(MAX(0,MIN(('📋 سجل الأصول'!H369-IF('📋 سجل الأصول'!I369="",0,'📋 سجل الأصول'!I369)),('📋 سجل الأصول'!H369-IF('📋 سجل الأصول'!I369="",0,'📋 سجل الأصول'!I369))*'📋 سجل الأصول'!J369/365*MAX(0,MIN(EOMONTH(DATE(2026,7,1),0),IF('📋 سجل الأصول'!M369="",DATE(9999,12,31),'📋 سجل الأصول'!M369))-'📋 سجل الأصول'!G369+1))-MIN(('📋 سجل الأصول'!H369-IF('📋 سجل الأصول'!I369="",0,'📋 سجل الأصول'!I369)),('📋 سجل الأصول'!H369-IF('📋 سجل الأصول'!I369="",0,'📋 سجل الأصول'!I369))*'📋 سجل الأصول'!J369/365*MAX(0,MIN(EOMONTH(DATE(2026,7,1),-1),IF('📋 سجل الأصول'!M369="",DATE(9999,12,31),'📋 سجل الأصول'!M369))-'📋 سجل الأصول'!G369+1))),0))</f>
        <v/>
      </c>
      <c r="N369" s="25" t="str">
        <f>IF('📋 سجل الأصول'!C369="","",IFERROR(MAX(0,MIN(('📋 سجل الأصول'!H369-IF('📋 سجل الأصول'!I369="",0,'📋 سجل الأصول'!I369)),('📋 سجل الأصول'!H369-IF('📋 سجل الأصول'!I369="",0,'📋 سجل الأصول'!I369))*'📋 سجل الأصول'!J369/365*MAX(0,MIN(EOMONTH(DATE(2026,8,1),0),IF('📋 سجل الأصول'!M369="",DATE(9999,12,31),'📋 سجل الأصول'!M369))-'📋 سجل الأصول'!G369+1))-MIN(('📋 سجل الأصول'!H369-IF('📋 سجل الأصول'!I369="",0,'📋 سجل الأصول'!I369)),('📋 سجل الأصول'!H369-IF('📋 سجل الأصول'!I369="",0,'📋 سجل الأصول'!I369))*'📋 سجل الأصول'!J369/365*MAX(0,MIN(EOMONTH(DATE(2026,8,1),-1),IF('📋 سجل الأصول'!M369="",DATE(9999,12,31),'📋 سجل الأصول'!M369))-'📋 سجل الأصول'!G369+1))),0))</f>
        <v/>
      </c>
      <c r="O369" s="25" t="str">
        <f>IF('📋 سجل الأصول'!C369="","",IFERROR(MAX(0,MIN(('📋 سجل الأصول'!H369-IF('📋 سجل الأصول'!I369="",0,'📋 سجل الأصول'!I369)),('📋 سجل الأصول'!H369-IF('📋 سجل الأصول'!I369="",0,'📋 سجل الأصول'!I369))*'📋 سجل الأصول'!J369/365*MAX(0,MIN(EOMONTH(DATE(2026,9,1),0),IF('📋 سجل الأصول'!M369="",DATE(9999,12,31),'📋 سجل الأصول'!M369))-'📋 سجل الأصول'!G369+1))-MIN(('📋 سجل الأصول'!H369-IF('📋 سجل الأصول'!I369="",0,'📋 سجل الأصول'!I369)),('📋 سجل الأصول'!H369-IF('📋 سجل الأصول'!I369="",0,'📋 سجل الأصول'!I369))*'📋 سجل الأصول'!J369/365*MAX(0,MIN(EOMONTH(DATE(2026,9,1),-1),IF('📋 سجل الأصول'!M369="",DATE(9999,12,31),'📋 سجل الأصول'!M369))-'📋 سجل الأصول'!G369+1))),0))</f>
        <v/>
      </c>
      <c r="P369" s="25" t="str">
        <f>IF('📋 سجل الأصول'!C369="","",IFERROR(MAX(0,MIN(('📋 سجل الأصول'!H369-IF('📋 سجل الأصول'!I369="",0,'📋 سجل الأصول'!I369)),('📋 سجل الأصول'!H369-IF('📋 سجل الأصول'!I369="",0,'📋 سجل الأصول'!I369))*'📋 سجل الأصول'!J369/365*MAX(0,MIN(EOMONTH(DATE(2026,10,1),0),IF('📋 سجل الأصول'!M369="",DATE(9999,12,31),'📋 سجل الأصول'!M369))-'📋 سجل الأصول'!G369+1))-MIN(('📋 سجل الأصول'!H369-IF('📋 سجل الأصول'!I369="",0,'📋 سجل الأصول'!I369)),('📋 سجل الأصول'!H369-IF('📋 سجل الأصول'!I369="",0,'📋 سجل الأصول'!I369))*'📋 سجل الأصول'!J369/365*MAX(0,MIN(EOMONTH(DATE(2026,10,1),-1),IF('📋 سجل الأصول'!M369="",DATE(9999,12,31),'📋 سجل الأصول'!M369))-'📋 سجل الأصول'!G369+1))),0))</f>
        <v/>
      </c>
      <c r="Q369" s="25" t="str">
        <f>IF('📋 سجل الأصول'!C369="","",IFERROR(MAX(0,MIN(('📋 سجل الأصول'!H369-IF('📋 سجل الأصول'!I369="",0,'📋 سجل الأصول'!I369)),('📋 سجل الأصول'!H369-IF('📋 سجل الأصول'!I369="",0,'📋 سجل الأصول'!I369))*'📋 سجل الأصول'!J369/365*MAX(0,MIN(EOMONTH(DATE(2026,11,1),0),IF('📋 سجل الأصول'!M369="",DATE(9999,12,31),'📋 سجل الأصول'!M369))-'📋 سجل الأصول'!G369+1))-MIN(('📋 سجل الأصول'!H369-IF('📋 سجل الأصول'!I369="",0,'📋 سجل الأصول'!I369)),('📋 سجل الأصول'!H369-IF('📋 سجل الأصول'!I369="",0,'📋 سجل الأصول'!I369))*'📋 سجل الأصول'!J369/365*MAX(0,MIN(EOMONTH(DATE(2026,11,1),-1),IF('📋 سجل الأصول'!M369="",DATE(9999,12,31),'📋 سجل الأصول'!M369))-'📋 سجل الأصول'!G369+1))),0))</f>
        <v/>
      </c>
      <c r="R369" s="25" t="str">
        <f>IF('📋 سجل الأصول'!C369="","",IFERROR(MAX(0,MIN(('📋 سجل الأصول'!H369-IF('📋 سجل الأصول'!I369="",0,'📋 سجل الأصول'!I369)),('📋 سجل الأصول'!H369-IF('📋 سجل الأصول'!I369="",0,'📋 سجل الأصول'!I369))*'📋 سجل الأصول'!J369/365*MAX(0,MIN(EOMONTH(DATE(2026,12,1),0),IF('📋 سجل الأصول'!M369="",DATE(9999,12,31),'📋 سجل الأصول'!M369))-'📋 سجل الأصول'!G369+1))-MIN(('📋 سجل الأصول'!H369-IF('📋 سجل الأصول'!I369="",0,'📋 سجل الأصول'!I369)),('📋 سجل الأصول'!H369-IF('📋 سجل الأصول'!I369="",0,'📋 سجل الأصول'!I369))*'📋 سجل الأصول'!J369/365*MAX(0,MIN(EOMONTH(DATE(2026,12,1),-1),IF('📋 سجل الأصول'!M369="",DATE(9999,12,31),'📋 سجل الأصول'!M369))-'📋 سجل الأصول'!G369+1))),0))</f>
        <v/>
      </c>
    </row>
    <row r="370" spans="1:18" ht="24.75" customHeight="1" x14ac:dyDescent="0.25">
      <c r="A370" s="26" t="str">
        <f>IF('📋 سجل الأصول'!C370="","",'📋 سجل الأصول'!A370)</f>
        <v/>
      </c>
      <c r="B370" s="26" t="str">
        <f>IF('📋 سجل الأصول'!C370="","",'📋 سجل الأصول'!B370)</f>
        <v/>
      </c>
      <c r="C370" s="38" t="str">
        <f>IF('📋 سجل الأصول'!C370="","",'📋 سجل الأصول'!C370)</f>
        <v/>
      </c>
      <c r="D370" s="26" t="str">
        <f>IF('📋 سجل الأصول'!C370="","",'📋 سجل الأصول'!E370)</f>
        <v/>
      </c>
      <c r="E370" s="39" t="str">
        <f>IF('📋 سجل الأصول'!C370="","",'📋 سجل الأصول'!G370)</f>
        <v/>
      </c>
      <c r="F370" s="33" t="str">
        <f>IF('📋 سجل الأصول'!C370="","",'📋 سجل الأصول'!H370)</f>
        <v/>
      </c>
      <c r="G370" s="33" t="str">
        <f>IF('📋 سجل الأصول'!C370="","",IFERROR(MAX(0,MIN(('📋 سجل الأصول'!H370-IF('📋 سجل الأصول'!I370="",0,'📋 سجل الأصول'!I370)),('📋 سجل الأصول'!H370-IF('📋 سجل الأصول'!I370="",0,'📋 سجل الأصول'!I370))*'📋 سجل الأصول'!J370/365*MAX(0,MIN(EOMONTH(DATE(2026,1,1),0),IF('📋 سجل الأصول'!M370="",DATE(9999,12,31),'📋 سجل الأصول'!M370))-'📋 سجل الأصول'!G370+1))-MIN(('📋 سجل الأصول'!H370-IF('📋 سجل الأصول'!I370="",0,'📋 سجل الأصول'!I370)),('📋 سجل الأصول'!H370-IF('📋 سجل الأصول'!I370="",0,'📋 سجل الأصول'!I370))*'📋 سجل الأصول'!J370/365*MAX(0,MIN(EOMONTH(DATE(2026,1,1),-1),IF('📋 سجل الأصول'!M370="",DATE(9999,12,31),'📋 سجل الأصول'!M370))-'📋 سجل الأصول'!G370+1))),0))</f>
        <v/>
      </c>
      <c r="H370" s="33" t="str">
        <f>IF('📋 سجل الأصول'!C370="","",IFERROR(MAX(0,MIN(('📋 سجل الأصول'!H370-IF('📋 سجل الأصول'!I370="",0,'📋 سجل الأصول'!I370)),('📋 سجل الأصول'!H370-IF('📋 سجل الأصول'!I370="",0,'📋 سجل الأصول'!I370))*'📋 سجل الأصول'!J370/365*MAX(0,MIN(EOMONTH(DATE(2026,2,1),0),IF('📋 سجل الأصول'!M370="",DATE(9999,12,31),'📋 سجل الأصول'!M370))-'📋 سجل الأصول'!G370+1))-MIN(('📋 سجل الأصول'!H370-IF('📋 سجل الأصول'!I370="",0,'📋 سجل الأصول'!I370)),('📋 سجل الأصول'!H370-IF('📋 سجل الأصول'!I370="",0,'📋 سجل الأصول'!I370))*'📋 سجل الأصول'!J370/365*MAX(0,MIN(EOMONTH(DATE(2026,2,1),-1),IF('📋 سجل الأصول'!M370="",DATE(9999,12,31),'📋 سجل الأصول'!M370))-'📋 سجل الأصول'!G370+1))),0))</f>
        <v/>
      </c>
      <c r="I370" s="33" t="str">
        <f>IF('📋 سجل الأصول'!C370="","",IFERROR(MAX(0,MIN(('📋 سجل الأصول'!H370-IF('📋 سجل الأصول'!I370="",0,'📋 سجل الأصول'!I370)),('📋 سجل الأصول'!H370-IF('📋 سجل الأصول'!I370="",0,'📋 سجل الأصول'!I370))*'📋 سجل الأصول'!J370/365*MAX(0,MIN(EOMONTH(DATE(2026,3,1),0),IF('📋 سجل الأصول'!M370="",DATE(9999,12,31),'📋 سجل الأصول'!M370))-'📋 سجل الأصول'!G370+1))-MIN(('📋 سجل الأصول'!H370-IF('📋 سجل الأصول'!I370="",0,'📋 سجل الأصول'!I370)),('📋 سجل الأصول'!H370-IF('📋 سجل الأصول'!I370="",0,'📋 سجل الأصول'!I370))*'📋 سجل الأصول'!J370/365*MAX(0,MIN(EOMONTH(DATE(2026,3,1),-1),IF('📋 سجل الأصول'!M370="",DATE(9999,12,31),'📋 سجل الأصول'!M370))-'📋 سجل الأصول'!G370+1))),0))</f>
        <v/>
      </c>
      <c r="J370" s="33" t="str">
        <f>IF('📋 سجل الأصول'!C370="","",IFERROR(MAX(0,MIN(('📋 سجل الأصول'!H370-IF('📋 سجل الأصول'!I370="",0,'📋 سجل الأصول'!I370)),('📋 سجل الأصول'!H370-IF('📋 سجل الأصول'!I370="",0,'📋 سجل الأصول'!I370))*'📋 سجل الأصول'!J370/365*MAX(0,MIN(EOMONTH(DATE(2026,4,1),0),IF('📋 سجل الأصول'!M370="",DATE(9999,12,31),'📋 سجل الأصول'!M370))-'📋 سجل الأصول'!G370+1))-MIN(('📋 سجل الأصول'!H370-IF('📋 سجل الأصول'!I370="",0,'📋 سجل الأصول'!I370)),('📋 سجل الأصول'!H370-IF('📋 سجل الأصول'!I370="",0,'📋 سجل الأصول'!I370))*'📋 سجل الأصول'!J370/365*MAX(0,MIN(EOMONTH(DATE(2026,4,1),-1),IF('📋 سجل الأصول'!M370="",DATE(9999,12,31),'📋 سجل الأصول'!M370))-'📋 سجل الأصول'!G370+1))),0))</f>
        <v/>
      </c>
      <c r="K370" s="33" t="str">
        <f>IF('📋 سجل الأصول'!C370="","",IFERROR(MAX(0,MIN(('📋 سجل الأصول'!H370-IF('📋 سجل الأصول'!I370="",0,'📋 سجل الأصول'!I370)),('📋 سجل الأصول'!H370-IF('📋 سجل الأصول'!I370="",0,'📋 سجل الأصول'!I370))*'📋 سجل الأصول'!J370/365*MAX(0,MIN(EOMONTH(DATE(2026,5,1),0),IF('📋 سجل الأصول'!M370="",DATE(9999,12,31),'📋 سجل الأصول'!M370))-'📋 سجل الأصول'!G370+1))-MIN(('📋 سجل الأصول'!H370-IF('📋 سجل الأصول'!I370="",0,'📋 سجل الأصول'!I370)),('📋 سجل الأصول'!H370-IF('📋 سجل الأصول'!I370="",0,'📋 سجل الأصول'!I370))*'📋 سجل الأصول'!J370/365*MAX(0,MIN(EOMONTH(DATE(2026,5,1),-1),IF('📋 سجل الأصول'!M370="",DATE(9999,12,31),'📋 سجل الأصول'!M370))-'📋 سجل الأصول'!G370+1))),0))</f>
        <v/>
      </c>
      <c r="L370" s="33" t="str">
        <f>IF('📋 سجل الأصول'!C370="","",IFERROR(MAX(0,MIN(('📋 سجل الأصول'!H370-IF('📋 سجل الأصول'!I370="",0,'📋 سجل الأصول'!I370)),('📋 سجل الأصول'!H370-IF('📋 سجل الأصول'!I370="",0,'📋 سجل الأصول'!I370))*'📋 سجل الأصول'!J370/365*MAX(0,MIN(EOMONTH(DATE(2026,6,1),0),IF('📋 سجل الأصول'!M370="",DATE(9999,12,31),'📋 سجل الأصول'!M370))-'📋 سجل الأصول'!G370+1))-MIN(('📋 سجل الأصول'!H370-IF('📋 سجل الأصول'!I370="",0,'📋 سجل الأصول'!I370)),('📋 سجل الأصول'!H370-IF('📋 سجل الأصول'!I370="",0,'📋 سجل الأصول'!I370))*'📋 سجل الأصول'!J370/365*MAX(0,MIN(EOMONTH(DATE(2026,6,1),-1),IF('📋 سجل الأصول'!M370="",DATE(9999,12,31),'📋 سجل الأصول'!M370))-'📋 سجل الأصول'!G370+1))),0))</f>
        <v/>
      </c>
      <c r="M370" s="33" t="str">
        <f>IF('📋 سجل الأصول'!C370="","",IFERROR(MAX(0,MIN(('📋 سجل الأصول'!H370-IF('📋 سجل الأصول'!I370="",0,'📋 سجل الأصول'!I370)),('📋 سجل الأصول'!H370-IF('📋 سجل الأصول'!I370="",0,'📋 سجل الأصول'!I370))*'📋 سجل الأصول'!J370/365*MAX(0,MIN(EOMONTH(DATE(2026,7,1),0),IF('📋 سجل الأصول'!M370="",DATE(9999,12,31),'📋 سجل الأصول'!M370))-'📋 سجل الأصول'!G370+1))-MIN(('📋 سجل الأصول'!H370-IF('📋 سجل الأصول'!I370="",0,'📋 سجل الأصول'!I370)),('📋 سجل الأصول'!H370-IF('📋 سجل الأصول'!I370="",0,'📋 سجل الأصول'!I370))*'📋 سجل الأصول'!J370/365*MAX(0,MIN(EOMONTH(DATE(2026,7,1),-1),IF('📋 سجل الأصول'!M370="",DATE(9999,12,31),'📋 سجل الأصول'!M370))-'📋 سجل الأصول'!G370+1))),0))</f>
        <v/>
      </c>
      <c r="N370" s="33" t="str">
        <f>IF('📋 سجل الأصول'!C370="","",IFERROR(MAX(0,MIN(('📋 سجل الأصول'!H370-IF('📋 سجل الأصول'!I370="",0,'📋 سجل الأصول'!I370)),('📋 سجل الأصول'!H370-IF('📋 سجل الأصول'!I370="",0,'📋 سجل الأصول'!I370))*'📋 سجل الأصول'!J370/365*MAX(0,MIN(EOMONTH(DATE(2026,8,1),0),IF('📋 سجل الأصول'!M370="",DATE(9999,12,31),'📋 سجل الأصول'!M370))-'📋 سجل الأصول'!G370+1))-MIN(('📋 سجل الأصول'!H370-IF('📋 سجل الأصول'!I370="",0,'📋 سجل الأصول'!I370)),('📋 سجل الأصول'!H370-IF('📋 سجل الأصول'!I370="",0,'📋 سجل الأصول'!I370))*'📋 سجل الأصول'!J370/365*MAX(0,MIN(EOMONTH(DATE(2026,8,1),-1),IF('📋 سجل الأصول'!M370="",DATE(9999,12,31),'📋 سجل الأصول'!M370))-'📋 سجل الأصول'!G370+1))),0))</f>
        <v/>
      </c>
      <c r="O370" s="33" t="str">
        <f>IF('📋 سجل الأصول'!C370="","",IFERROR(MAX(0,MIN(('📋 سجل الأصول'!H370-IF('📋 سجل الأصول'!I370="",0,'📋 سجل الأصول'!I370)),('📋 سجل الأصول'!H370-IF('📋 سجل الأصول'!I370="",0,'📋 سجل الأصول'!I370))*'📋 سجل الأصول'!J370/365*MAX(0,MIN(EOMONTH(DATE(2026,9,1),0),IF('📋 سجل الأصول'!M370="",DATE(9999,12,31),'📋 سجل الأصول'!M370))-'📋 سجل الأصول'!G370+1))-MIN(('📋 سجل الأصول'!H370-IF('📋 سجل الأصول'!I370="",0,'📋 سجل الأصول'!I370)),('📋 سجل الأصول'!H370-IF('📋 سجل الأصول'!I370="",0,'📋 سجل الأصول'!I370))*'📋 سجل الأصول'!J370/365*MAX(0,MIN(EOMONTH(DATE(2026,9,1),-1),IF('📋 سجل الأصول'!M370="",DATE(9999,12,31),'📋 سجل الأصول'!M370))-'📋 سجل الأصول'!G370+1))),0))</f>
        <v/>
      </c>
      <c r="P370" s="33" t="str">
        <f>IF('📋 سجل الأصول'!C370="","",IFERROR(MAX(0,MIN(('📋 سجل الأصول'!H370-IF('📋 سجل الأصول'!I370="",0,'📋 سجل الأصول'!I370)),('📋 سجل الأصول'!H370-IF('📋 سجل الأصول'!I370="",0,'📋 سجل الأصول'!I370))*'📋 سجل الأصول'!J370/365*MAX(0,MIN(EOMONTH(DATE(2026,10,1),0),IF('📋 سجل الأصول'!M370="",DATE(9999,12,31),'📋 سجل الأصول'!M370))-'📋 سجل الأصول'!G370+1))-MIN(('📋 سجل الأصول'!H370-IF('📋 سجل الأصول'!I370="",0,'📋 سجل الأصول'!I370)),('📋 سجل الأصول'!H370-IF('📋 سجل الأصول'!I370="",0,'📋 سجل الأصول'!I370))*'📋 سجل الأصول'!J370/365*MAX(0,MIN(EOMONTH(DATE(2026,10,1),-1),IF('📋 سجل الأصول'!M370="",DATE(9999,12,31),'📋 سجل الأصول'!M370))-'📋 سجل الأصول'!G370+1))),0))</f>
        <v/>
      </c>
      <c r="Q370" s="33" t="str">
        <f>IF('📋 سجل الأصول'!C370="","",IFERROR(MAX(0,MIN(('📋 سجل الأصول'!H370-IF('📋 سجل الأصول'!I370="",0,'📋 سجل الأصول'!I370)),('📋 سجل الأصول'!H370-IF('📋 سجل الأصول'!I370="",0,'📋 سجل الأصول'!I370))*'📋 سجل الأصول'!J370/365*MAX(0,MIN(EOMONTH(DATE(2026,11,1),0),IF('📋 سجل الأصول'!M370="",DATE(9999,12,31),'📋 سجل الأصول'!M370))-'📋 سجل الأصول'!G370+1))-MIN(('📋 سجل الأصول'!H370-IF('📋 سجل الأصول'!I370="",0,'📋 سجل الأصول'!I370)),('📋 سجل الأصول'!H370-IF('📋 سجل الأصول'!I370="",0,'📋 سجل الأصول'!I370))*'📋 سجل الأصول'!J370/365*MAX(0,MIN(EOMONTH(DATE(2026,11,1),-1),IF('📋 سجل الأصول'!M370="",DATE(9999,12,31),'📋 سجل الأصول'!M370))-'📋 سجل الأصول'!G370+1))),0))</f>
        <v/>
      </c>
      <c r="R370" s="33" t="str">
        <f>IF('📋 سجل الأصول'!C370="","",IFERROR(MAX(0,MIN(('📋 سجل الأصول'!H370-IF('📋 سجل الأصول'!I370="",0,'📋 سجل الأصول'!I370)),('📋 سجل الأصول'!H370-IF('📋 سجل الأصول'!I370="",0,'📋 سجل الأصول'!I370))*'📋 سجل الأصول'!J370/365*MAX(0,MIN(EOMONTH(DATE(2026,12,1),0),IF('📋 سجل الأصول'!M370="",DATE(9999,12,31),'📋 سجل الأصول'!M370))-'📋 سجل الأصول'!G370+1))-MIN(('📋 سجل الأصول'!H370-IF('📋 سجل الأصول'!I370="",0,'📋 سجل الأصول'!I370)),('📋 سجل الأصول'!H370-IF('📋 سجل الأصول'!I370="",0,'📋 سجل الأصول'!I370))*'📋 سجل الأصول'!J370/365*MAX(0,MIN(EOMONTH(DATE(2026,12,1),-1),IF('📋 سجل الأصول'!M370="",DATE(9999,12,31),'📋 سجل الأصول'!M370))-'📋 سجل الأصول'!G370+1))),0))</f>
        <v/>
      </c>
    </row>
    <row r="371" spans="1:18" ht="24.75" customHeight="1" x14ac:dyDescent="0.25">
      <c r="A371" s="18" t="str">
        <f>IF('📋 سجل الأصول'!C371="","",'📋 سجل الأصول'!A371)</f>
        <v/>
      </c>
      <c r="B371" s="18" t="str">
        <f>IF('📋 سجل الأصول'!C371="","",'📋 سجل الأصول'!B371)</f>
        <v/>
      </c>
      <c r="C371" s="36" t="str">
        <f>IF('📋 سجل الأصول'!C371="","",'📋 سجل الأصول'!C371)</f>
        <v/>
      </c>
      <c r="D371" s="18" t="str">
        <f>IF('📋 سجل الأصول'!C371="","",'📋 سجل الأصول'!E371)</f>
        <v/>
      </c>
      <c r="E371" s="37" t="str">
        <f>IF('📋 سجل الأصول'!C371="","",'📋 سجل الأصول'!G371)</f>
        <v/>
      </c>
      <c r="F371" s="25" t="str">
        <f>IF('📋 سجل الأصول'!C371="","",'📋 سجل الأصول'!H371)</f>
        <v/>
      </c>
      <c r="G371" s="25" t="str">
        <f>IF('📋 سجل الأصول'!C371="","",IFERROR(MAX(0,MIN(('📋 سجل الأصول'!H371-IF('📋 سجل الأصول'!I371="",0,'📋 سجل الأصول'!I371)),('📋 سجل الأصول'!H371-IF('📋 سجل الأصول'!I371="",0,'📋 سجل الأصول'!I371))*'📋 سجل الأصول'!J371/365*MAX(0,MIN(EOMONTH(DATE(2026,1,1),0),IF('📋 سجل الأصول'!M371="",DATE(9999,12,31),'📋 سجل الأصول'!M371))-'📋 سجل الأصول'!G371+1))-MIN(('📋 سجل الأصول'!H371-IF('📋 سجل الأصول'!I371="",0,'📋 سجل الأصول'!I371)),('📋 سجل الأصول'!H371-IF('📋 سجل الأصول'!I371="",0,'📋 سجل الأصول'!I371))*'📋 سجل الأصول'!J371/365*MAX(0,MIN(EOMONTH(DATE(2026,1,1),-1),IF('📋 سجل الأصول'!M371="",DATE(9999,12,31),'📋 سجل الأصول'!M371))-'📋 سجل الأصول'!G371+1))),0))</f>
        <v/>
      </c>
      <c r="H371" s="25" t="str">
        <f>IF('📋 سجل الأصول'!C371="","",IFERROR(MAX(0,MIN(('📋 سجل الأصول'!H371-IF('📋 سجل الأصول'!I371="",0,'📋 سجل الأصول'!I371)),('📋 سجل الأصول'!H371-IF('📋 سجل الأصول'!I371="",0,'📋 سجل الأصول'!I371))*'📋 سجل الأصول'!J371/365*MAX(0,MIN(EOMONTH(DATE(2026,2,1),0),IF('📋 سجل الأصول'!M371="",DATE(9999,12,31),'📋 سجل الأصول'!M371))-'📋 سجل الأصول'!G371+1))-MIN(('📋 سجل الأصول'!H371-IF('📋 سجل الأصول'!I371="",0,'📋 سجل الأصول'!I371)),('📋 سجل الأصول'!H371-IF('📋 سجل الأصول'!I371="",0,'📋 سجل الأصول'!I371))*'📋 سجل الأصول'!J371/365*MAX(0,MIN(EOMONTH(DATE(2026,2,1),-1),IF('📋 سجل الأصول'!M371="",DATE(9999,12,31),'📋 سجل الأصول'!M371))-'📋 سجل الأصول'!G371+1))),0))</f>
        <v/>
      </c>
      <c r="I371" s="25" t="str">
        <f>IF('📋 سجل الأصول'!C371="","",IFERROR(MAX(0,MIN(('📋 سجل الأصول'!H371-IF('📋 سجل الأصول'!I371="",0,'📋 سجل الأصول'!I371)),('📋 سجل الأصول'!H371-IF('📋 سجل الأصول'!I371="",0,'📋 سجل الأصول'!I371))*'📋 سجل الأصول'!J371/365*MAX(0,MIN(EOMONTH(DATE(2026,3,1),0),IF('📋 سجل الأصول'!M371="",DATE(9999,12,31),'📋 سجل الأصول'!M371))-'📋 سجل الأصول'!G371+1))-MIN(('📋 سجل الأصول'!H371-IF('📋 سجل الأصول'!I371="",0,'📋 سجل الأصول'!I371)),('📋 سجل الأصول'!H371-IF('📋 سجل الأصول'!I371="",0,'📋 سجل الأصول'!I371))*'📋 سجل الأصول'!J371/365*MAX(0,MIN(EOMONTH(DATE(2026,3,1),-1),IF('📋 سجل الأصول'!M371="",DATE(9999,12,31),'📋 سجل الأصول'!M371))-'📋 سجل الأصول'!G371+1))),0))</f>
        <v/>
      </c>
      <c r="J371" s="25" t="str">
        <f>IF('📋 سجل الأصول'!C371="","",IFERROR(MAX(0,MIN(('📋 سجل الأصول'!H371-IF('📋 سجل الأصول'!I371="",0,'📋 سجل الأصول'!I371)),('📋 سجل الأصول'!H371-IF('📋 سجل الأصول'!I371="",0,'📋 سجل الأصول'!I371))*'📋 سجل الأصول'!J371/365*MAX(0,MIN(EOMONTH(DATE(2026,4,1),0),IF('📋 سجل الأصول'!M371="",DATE(9999,12,31),'📋 سجل الأصول'!M371))-'📋 سجل الأصول'!G371+1))-MIN(('📋 سجل الأصول'!H371-IF('📋 سجل الأصول'!I371="",0,'📋 سجل الأصول'!I371)),('📋 سجل الأصول'!H371-IF('📋 سجل الأصول'!I371="",0,'📋 سجل الأصول'!I371))*'📋 سجل الأصول'!J371/365*MAX(0,MIN(EOMONTH(DATE(2026,4,1),-1),IF('📋 سجل الأصول'!M371="",DATE(9999,12,31),'📋 سجل الأصول'!M371))-'📋 سجل الأصول'!G371+1))),0))</f>
        <v/>
      </c>
      <c r="K371" s="25" t="str">
        <f>IF('📋 سجل الأصول'!C371="","",IFERROR(MAX(0,MIN(('📋 سجل الأصول'!H371-IF('📋 سجل الأصول'!I371="",0,'📋 سجل الأصول'!I371)),('📋 سجل الأصول'!H371-IF('📋 سجل الأصول'!I371="",0,'📋 سجل الأصول'!I371))*'📋 سجل الأصول'!J371/365*MAX(0,MIN(EOMONTH(DATE(2026,5,1),0),IF('📋 سجل الأصول'!M371="",DATE(9999,12,31),'📋 سجل الأصول'!M371))-'📋 سجل الأصول'!G371+1))-MIN(('📋 سجل الأصول'!H371-IF('📋 سجل الأصول'!I371="",0,'📋 سجل الأصول'!I371)),('📋 سجل الأصول'!H371-IF('📋 سجل الأصول'!I371="",0,'📋 سجل الأصول'!I371))*'📋 سجل الأصول'!J371/365*MAX(0,MIN(EOMONTH(DATE(2026,5,1),-1),IF('📋 سجل الأصول'!M371="",DATE(9999,12,31),'📋 سجل الأصول'!M371))-'📋 سجل الأصول'!G371+1))),0))</f>
        <v/>
      </c>
      <c r="L371" s="25" t="str">
        <f>IF('📋 سجل الأصول'!C371="","",IFERROR(MAX(0,MIN(('📋 سجل الأصول'!H371-IF('📋 سجل الأصول'!I371="",0,'📋 سجل الأصول'!I371)),('📋 سجل الأصول'!H371-IF('📋 سجل الأصول'!I371="",0,'📋 سجل الأصول'!I371))*'📋 سجل الأصول'!J371/365*MAX(0,MIN(EOMONTH(DATE(2026,6,1),0),IF('📋 سجل الأصول'!M371="",DATE(9999,12,31),'📋 سجل الأصول'!M371))-'📋 سجل الأصول'!G371+1))-MIN(('📋 سجل الأصول'!H371-IF('📋 سجل الأصول'!I371="",0,'📋 سجل الأصول'!I371)),('📋 سجل الأصول'!H371-IF('📋 سجل الأصول'!I371="",0,'📋 سجل الأصول'!I371))*'📋 سجل الأصول'!J371/365*MAX(0,MIN(EOMONTH(DATE(2026,6,1),-1),IF('📋 سجل الأصول'!M371="",DATE(9999,12,31),'📋 سجل الأصول'!M371))-'📋 سجل الأصول'!G371+1))),0))</f>
        <v/>
      </c>
      <c r="M371" s="25" t="str">
        <f>IF('📋 سجل الأصول'!C371="","",IFERROR(MAX(0,MIN(('📋 سجل الأصول'!H371-IF('📋 سجل الأصول'!I371="",0,'📋 سجل الأصول'!I371)),('📋 سجل الأصول'!H371-IF('📋 سجل الأصول'!I371="",0,'📋 سجل الأصول'!I371))*'📋 سجل الأصول'!J371/365*MAX(0,MIN(EOMONTH(DATE(2026,7,1),0),IF('📋 سجل الأصول'!M371="",DATE(9999,12,31),'📋 سجل الأصول'!M371))-'📋 سجل الأصول'!G371+1))-MIN(('📋 سجل الأصول'!H371-IF('📋 سجل الأصول'!I371="",0,'📋 سجل الأصول'!I371)),('📋 سجل الأصول'!H371-IF('📋 سجل الأصول'!I371="",0,'📋 سجل الأصول'!I371))*'📋 سجل الأصول'!J371/365*MAX(0,MIN(EOMONTH(DATE(2026,7,1),-1),IF('📋 سجل الأصول'!M371="",DATE(9999,12,31),'📋 سجل الأصول'!M371))-'📋 سجل الأصول'!G371+1))),0))</f>
        <v/>
      </c>
      <c r="N371" s="25" t="str">
        <f>IF('📋 سجل الأصول'!C371="","",IFERROR(MAX(0,MIN(('📋 سجل الأصول'!H371-IF('📋 سجل الأصول'!I371="",0,'📋 سجل الأصول'!I371)),('📋 سجل الأصول'!H371-IF('📋 سجل الأصول'!I371="",0,'📋 سجل الأصول'!I371))*'📋 سجل الأصول'!J371/365*MAX(0,MIN(EOMONTH(DATE(2026,8,1),0),IF('📋 سجل الأصول'!M371="",DATE(9999,12,31),'📋 سجل الأصول'!M371))-'📋 سجل الأصول'!G371+1))-MIN(('📋 سجل الأصول'!H371-IF('📋 سجل الأصول'!I371="",0,'📋 سجل الأصول'!I371)),('📋 سجل الأصول'!H371-IF('📋 سجل الأصول'!I371="",0,'📋 سجل الأصول'!I371))*'📋 سجل الأصول'!J371/365*MAX(0,MIN(EOMONTH(DATE(2026,8,1),-1),IF('📋 سجل الأصول'!M371="",DATE(9999,12,31),'📋 سجل الأصول'!M371))-'📋 سجل الأصول'!G371+1))),0))</f>
        <v/>
      </c>
      <c r="O371" s="25" t="str">
        <f>IF('📋 سجل الأصول'!C371="","",IFERROR(MAX(0,MIN(('📋 سجل الأصول'!H371-IF('📋 سجل الأصول'!I371="",0,'📋 سجل الأصول'!I371)),('📋 سجل الأصول'!H371-IF('📋 سجل الأصول'!I371="",0,'📋 سجل الأصول'!I371))*'📋 سجل الأصول'!J371/365*MAX(0,MIN(EOMONTH(DATE(2026,9,1),0),IF('📋 سجل الأصول'!M371="",DATE(9999,12,31),'📋 سجل الأصول'!M371))-'📋 سجل الأصول'!G371+1))-MIN(('📋 سجل الأصول'!H371-IF('📋 سجل الأصول'!I371="",0,'📋 سجل الأصول'!I371)),('📋 سجل الأصول'!H371-IF('📋 سجل الأصول'!I371="",0,'📋 سجل الأصول'!I371))*'📋 سجل الأصول'!J371/365*MAX(0,MIN(EOMONTH(DATE(2026,9,1),-1),IF('📋 سجل الأصول'!M371="",DATE(9999,12,31),'📋 سجل الأصول'!M371))-'📋 سجل الأصول'!G371+1))),0))</f>
        <v/>
      </c>
      <c r="P371" s="25" t="str">
        <f>IF('📋 سجل الأصول'!C371="","",IFERROR(MAX(0,MIN(('📋 سجل الأصول'!H371-IF('📋 سجل الأصول'!I371="",0,'📋 سجل الأصول'!I371)),('📋 سجل الأصول'!H371-IF('📋 سجل الأصول'!I371="",0,'📋 سجل الأصول'!I371))*'📋 سجل الأصول'!J371/365*MAX(0,MIN(EOMONTH(DATE(2026,10,1),0),IF('📋 سجل الأصول'!M371="",DATE(9999,12,31),'📋 سجل الأصول'!M371))-'📋 سجل الأصول'!G371+1))-MIN(('📋 سجل الأصول'!H371-IF('📋 سجل الأصول'!I371="",0,'📋 سجل الأصول'!I371)),('📋 سجل الأصول'!H371-IF('📋 سجل الأصول'!I371="",0,'📋 سجل الأصول'!I371))*'📋 سجل الأصول'!J371/365*MAX(0,MIN(EOMONTH(DATE(2026,10,1),-1),IF('📋 سجل الأصول'!M371="",DATE(9999,12,31),'📋 سجل الأصول'!M371))-'📋 سجل الأصول'!G371+1))),0))</f>
        <v/>
      </c>
      <c r="Q371" s="25" t="str">
        <f>IF('📋 سجل الأصول'!C371="","",IFERROR(MAX(0,MIN(('📋 سجل الأصول'!H371-IF('📋 سجل الأصول'!I371="",0,'📋 سجل الأصول'!I371)),('📋 سجل الأصول'!H371-IF('📋 سجل الأصول'!I371="",0,'📋 سجل الأصول'!I371))*'📋 سجل الأصول'!J371/365*MAX(0,MIN(EOMONTH(DATE(2026,11,1),0),IF('📋 سجل الأصول'!M371="",DATE(9999,12,31),'📋 سجل الأصول'!M371))-'📋 سجل الأصول'!G371+1))-MIN(('📋 سجل الأصول'!H371-IF('📋 سجل الأصول'!I371="",0,'📋 سجل الأصول'!I371)),('📋 سجل الأصول'!H371-IF('📋 سجل الأصول'!I371="",0,'📋 سجل الأصول'!I371))*'📋 سجل الأصول'!J371/365*MAX(0,MIN(EOMONTH(DATE(2026,11,1),-1),IF('📋 سجل الأصول'!M371="",DATE(9999,12,31),'📋 سجل الأصول'!M371))-'📋 سجل الأصول'!G371+1))),0))</f>
        <v/>
      </c>
      <c r="R371" s="25" t="str">
        <f>IF('📋 سجل الأصول'!C371="","",IFERROR(MAX(0,MIN(('📋 سجل الأصول'!H371-IF('📋 سجل الأصول'!I371="",0,'📋 سجل الأصول'!I371)),('📋 سجل الأصول'!H371-IF('📋 سجل الأصول'!I371="",0,'📋 سجل الأصول'!I371))*'📋 سجل الأصول'!J371/365*MAX(0,MIN(EOMONTH(DATE(2026,12,1),0),IF('📋 سجل الأصول'!M371="",DATE(9999,12,31),'📋 سجل الأصول'!M371))-'📋 سجل الأصول'!G371+1))-MIN(('📋 سجل الأصول'!H371-IF('📋 سجل الأصول'!I371="",0,'📋 سجل الأصول'!I371)),('📋 سجل الأصول'!H371-IF('📋 سجل الأصول'!I371="",0,'📋 سجل الأصول'!I371))*'📋 سجل الأصول'!J371/365*MAX(0,MIN(EOMONTH(DATE(2026,12,1),-1),IF('📋 سجل الأصول'!M371="",DATE(9999,12,31),'📋 سجل الأصول'!M371))-'📋 سجل الأصول'!G371+1))),0))</f>
        <v/>
      </c>
    </row>
    <row r="372" spans="1:18" ht="24.75" customHeight="1" x14ac:dyDescent="0.25">
      <c r="A372" s="26" t="str">
        <f>IF('📋 سجل الأصول'!C372="","",'📋 سجل الأصول'!A372)</f>
        <v/>
      </c>
      <c r="B372" s="26" t="str">
        <f>IF('📋 سجل الأصول'!C372="","",'📋 سجل الأصول'!B372)</f>
        <v/>
      </c>
      <c r="C372" s="38" t="str">
        <f>IF('📋 سجل الأصول'!C372="","",'📋 سجل الأصول'!C372)</f>
        <v/>
      </c>
      <c r="D372" s="26" t="str">
        <f>IF('📋 سجل الأصول'!C372="","",'📋 سجل الأصول'!E372)</f>
        <v/>
      </c>
      <c r="E372" s="39" t="str">
        <f>IF('📋 سجل الأصول'!C372="","",'📋 سجل الأصول'!G372)</f>
        <v/>
      </c>
      <c r="F372" s="33" t="str">
        <f>IF('📋 سجل الأصول'!C372="","",'📋 سجل الأصول'!H372)</f>
        <v/>
      </c>
      <c r="G372" s="33" t="str">
        <f>IF('📋 سجل الأصول'!C372="","",IFERROR(MAX(0,MIN(('📋 سجل الأصول'!H372-IF('📋 سجل الأصول'!I372="",0,'📋 سجل الأصول'!I372)),('📋 سجل الأصول'!H372-IF('📋 سجل الأصول'!I372="",0,'📋 سجل الأصول'!I372))*'📋 سجل الأصول'!J372/365*MAX(0,MIN(EOMONTH(DATE(2026,1,1),0),IF('📋 سجل الأصول'!M372="",DATE(9999,12,31),'📋 سجل الأصول'!M372))-'📋 سجل الأصول'!G372+1))-MIN(('📋 سجل الأصول'!H372-IF('📋 سجل الأصول'!I372="",0,'📋 سجل الأصول'!I372)),('📋 سجل الأصول'!H372-IF('📋 سجل الأصول'!I372="",0,'📋 سجل الأصول'!I372))*'📋 سجل الأصول'!J372/365*MAX(0,MIN(EOMONTH(DATE(2026,1,1),-1),IF('📋 سجل الأصول'!M372="",DATE(9999,12,31),'📋 سجل الأصول'!M372))-'📋 سجل الأصول'!G372+1))),0))</f>
        <v/>
      </c>
      <c r="H372" s="33" t="str">
        <f>IF('📋 سجل الأصول'!C372="","",IFERROR(MAX(0,MIN(('📋 سجل الأصول'!H372-IF('📋 سجل الأصول'!I372="",0,'📋 سجل الأصول'!I372)),('📋 سجل الأصول'!H372-IF('📋 سجل الأصول'!I372="",0,'📋 سجل الأصول'!I372))*'📋 سجل الأصول'!J372/365*MAX(0,MIN(EOMONTH(DATE(2026,2,1),0),IF('📋 سجل الأصول'!M372="",DATE(9999,12,31),'📋 سجل الأصول'!M372))-'📋 سجل الأصول'!G372+1))-MIN(('📋 سجل الأصول'!H372-IF('📋 سجل الأصول'!I372="",0,'📋 سجل الأصول'!I372)),('📋 سجل الأصول'!H372-IF('📋 سجل الأصول'!I372="",0,'📋 سجل الأصول'!I372))*'📋 سجل الأصول'!J372/365*MAX(0,MIN(EOMONTH(DATE(2026,2,1),-1),IF('📋 سجل الأصول'!M372="",DATE(9999,12,31),'📋 سجل الأصول'!M372))-'📋 سجل الأصول'!G372+1))),0))</f>
        <v/>
      </c>
      <c r="I372" s="33" t="str">
        <f>IF('📋 سجل الأصول'!C372="","",IFERROR(MAX(0,MIN(('📋 سجل الأصول'!H372-IF('📋 سجل الأصول'!I372="",0,'📋 سجل الأصول'!I372)),('📋 سجل الأصول'!H372-IF('📋 سجل الأصول'!I372="",0,'📋 سجل الأصول'!I372))*'📋 سجل الأصول'!J372/365*MAX(0,MIN(EOMONTH(DATE(2026,3,1),0),IF('📋 سجل الأصول'!M372="",DATE(9999,12,31),'📋 سجل الأصول'!M372))-'📋 سجل الأصول'!G372+1))-MIN(('📋 سجل الأصول'!H372-IF('📋 سجل الأصول'!I372="",0,'📋 سجل الأصول'!I372)),('📋 سجل الأصول'!H372-IF('📋 سجل الأصول'!I372="",0,'📋 سجل الأصول'!I372))*'📋 سجل الأصول'!J372/365*MAX(0,MIN(EOMONTH(DATE(2026,3,1),-1),IF('📋 سجل الأصول'!M372="",DATE(9999,12,31),'📋 سجل الأصول'!M372))-'📋 سجل الأصول'!G372+1))),0))</f>
        <v/>
      </c>
      <c r="J372" s="33" t="str">
        <f>IF('📋 سجل الأصول'!C372="","",IFERROR(MAX(0,MIN(('📋 سجل الأصول'!H372-IF('📋 سجل الأصول'!I372="",0,'📋 سجل الأصول'!I372)),('📋 سجل الأصول'!H372-IF('📋 سجل الأصول'!I372="",0,'📋 سجل الأصول'!I372))*'📋 سجل الأصول'!J372/365*MAX(0,MIN(EOMONTH(DATE(2026,4,1),0),IF('📋 سجل الأصول'!M372="",DATE(9999,12,31),'📋 سجل الأصول'!M372))-'📋 سجل الأصول'!G372+1))-MIN(('📋 سجل الأصول'!H372-IF('📋 سجل الأصول'!I372="",0,'📋 سجل الأصول'!I372)),('📋 سجل الأصول'!H372-IF('📋 سجل الأصول'!I372="",0,'📋 سجل الأصول'!I372))*'📋 سجل الأصول'!J372/365*MAX(0,MIN(EOMONTH(DATE(2026,4,1),-1),IF('📋 سجل الأصول'!M372="",DATE(9999,12,31),'📋 سجل الأصول'!M372))-'📋 سجل الأصول'!G372+1))),0))</f>
        <v/>
      </c>
      <c r="K372" s="33" t="str">
        <f>IF('📋 سجل الأصول'!C372="","",IFERROR(MAX(0,MIN(('📋 سجل الأصول'!H372-IF('📋 سجل الأصول'!I372="",0,'📋 سجل الأصول'!I372)),('📋 سجل الأصول'!H372-IF('📋 سجل الأصول'!I372="",0,'📋 سجل الأصول'!I372))*'📋 سجل الأصول'!J372/365*MAX(0,MIN(EOMONTH(DATE(2026,5,1),0),IF('📋 سجل الأصول'!M372="",DATE(9999,12,31),'📋 سجل الأصول'!M372))-'📋 سجل الأصول'!G372+1))-MIN(('📋 سجل الأصول'!H372-IF('📋 سجل الأصول'!I372="",0,'📋 سجل الأصول'!I372)),('📋 سجل الأصول'!H372-IF('📋 سجل الأصول'!I372="",0,'📋 سجل الأصول'!I372))*'📋 سجل الأصول'!J372/365*MAX(0,MIN(EOMONTH(DATE(2026,5,1),-1),IF('📋 سجل الأصول'!M372="",DATE(9999,12,31),'📋 سجل الأصول'!M372))-'📋 سجل الأصول'!G372+1))),0))</f>
        <v/>
      </c>
      <c r="L372" s="33" t="str">
        <f>IF('📋 سجل الأصول'!C372="","",IFERROR(MAX(0,MIN(('📋 سجل الأصول'!H372-IF('📋 سجل الأصول'!I372="",0,'📋 سجل الأصول'!I372)),('📋 سجل الأصول'!H372-IF('📋 سجل الأصول'!I372="",0,'📋 سجل الأصول'!I372))*'📋 سجل الأصول'!J372/365*MAX(0,MIN(EOMONTH(DATE(2026,6,1),0),IF('📋 سجل الأصول'!M372="",DATE(9999,12,31),'📋 سجل الأصول'!M372))-'📋 سجل الأصول'!G372+1))-MIN(('📋 سجل الأصول'!H372-IF('📋 سجل الأصول'!I372="",0,'📋 سجل الأصول'!I372)),('📋 سجل الأصول'!H372-IF('📋 سجل الأصول'!I372="",0,'📋 سجل الأصول'!I372))*'📋 سجل الأصول'!J372/365*MAX(0,MIN(EOMONTH(DATE(2026,6,1),-1),IF('📋 سجل الأصول'!M372="",DATE(9999,12,31),'📋 سجل الأصول'!M372))-'📋 سجل الأصول'!G372+1))),0))</f>
        <v/>
      </c>
      <c r="M372" s="33" t="str">
        <f>IF('📋 سجل الأصول'!C372="","",IFERROR(MAX(0,MIN(('📋 سجل الأصول'!H372-IF('📋 سجل الأصول'!I372="",0,'📋 سجل الأصول'!I372)),('📋 سجل الأصول'!H372-IF('📋 سجل الأصول'!I372="",0,'📋 سجل الأصول'!I372))*'📋 سجل الأصول'!J372/365*MAX(0,MIN(EOMONTH(DATE(2026,7,1),0),IF('📋 سجل الأصول'!M372="",DATE(9999,12,31),'📋 سجل الأصول'!M372))-'📋 سجل الأصول'!G372+1))-MIN(('📋 سجل الأصول'!H372-IF('📋 سجل الأصول'!I372="",0,'📋 سجل الأصول'!I372)),('📋 سجل الأصول'!H372-IF('📋 سجل الأصول'!I372="",0,'📋 سجل الأصول'!I372))*'📋 سجل الأصول'!J372/365*MAX(0,MIN(EOMONTH(DATE(2026,7,1),-1),IF('📋 سجل الأصول'!M372="",DATE(9999,12,31),'📋 سجل الأصول'!M372))-'📋 سجل الأصول'!G372+1))),0))</f>
        <v/>
      </c>
      <c r="N372" s="33" t="str">
        <f>IF('📋 سجل الأصول'!C372="","",IFERROR(MAX(0,MIN(('📋 سجل الأصول'!H372-IF('📋 سجل الأصول'!I372="",0,'📋 سجل الأصول'!I372)),('📋 سجل الأصول'!H372-IF('📋 سجل الأصول'!I372="",0,'📋 سجل الأصول'!I372))*'📋 سجل الأصول'!J372/365*MAX(0,MIN(EOMONTH(DATE(2026,8,1),0),IF('📋 سجل الأصول'!M372="",DATE(9999,12,31),'📋 سجل الأصول'!M372))-'📋 سجل الأصول'!G372+1))-MIN(('📋 سجل الأصول'!H372-IF('📋 سجل الأصول'!I372="",0,'📋 سجل الأصول'!I372)),('📋 سجل الأصول'!H372-IF('📋 سجل الأصول'!I372="",0,'📋 سجل الأصول'!I372))*'📋 سجل الأصول'!J372/365*MAX(0,MIN(EOMONTH(DATE(2026,8,1),-1),IF('📋 سجل الأصول'!M372="",DATE(9999,12,31),'📋 سجل الأصول'!M372))-'📋 سجل الأصول'!G372+1))),0))</f>
        <v/>
      </c>
      <c r="O372" s="33" t="str">
        <f>IF('📋 سجل الأصول'!C372="","",IFERROR(MAX(0,MIN(('📋 سجل الأصول'!H372-IF('📋 سجل الأصول'!I372="",0,'📋 سجل الأصول'!I372)),('📋 سجل الأصول'!H372-IF('📋 سجل الأصول'!I372="",0,'📋 سجل الأصول'!I372))*'📋 سجل الأصول'!J372/365*MAX(0,MIN(EOMONTH(DATE(2026,9,1),0),IF('📋 سجل الأصول'!M372="",DATE(9999,12,31),'📋 سجل الأصول'!M372))-'📋 سجل الأصول'!G372+1))-MIN(('📋 سجل الأصول'!H372-IF('📋 سجل الأصول'!I372="",0,'📋 سجل الأصول'!I372)),('📋 سجل الأصول'!H372-IF('📋 سجل الأصول'!I372="",0,'📋 سجل الأصول'!I372))*'📋 سجل الأصول'!J372/365*MAX(0,MIN(EOMONTH(DATE(2026,9,1),-1),IF('📋 سجل الأصول'!M372="",DATE(9999,12,31),'📋 سجل الأصول'!M372))-'📋 سجل الأصول'!G372+1))),0))</f>
        <v/>
      </c>
      <c r="P372" s="33" t="str">
        <f>IF('📋 سجل الأصول'!C372="","",IFERROR(MAX(0,MIN(('📋 سجل الأصول'!H372-IF('📋 سجل الأصول'!I372="",0,'📋 سجل الأصول'!I372)),('📋 سجل الأصول'!H372-IF('📋 سجل الأصول'!I372="",0,'📋 سجل الأصول'!I372))*'📋 سجل الأصول'!J372/365*MAX(0,MIN(EOMONTH(DATE(2026,10,1),0),IF('📋 سجل الأصول'!M372="",DATE(9999,12,31),'📋 سجل الأصول'!M372))-'📋 سجل الأصول'!G372+1))-MIN(('📋 سجل الأصول'!H372-IF('📋 سجل الأصول'!I372="",0,'📋 سجل الأصول'!I372)),('📋 سجل الأصول'!H372-IF('📋 سجل الأصول'!I372="",0,'📋 سجل الأصول'!I372))*'📋 سجل الأصول'!J372/365*MAX(0,MIN(EOMONTH(DATE(2026,10,1),-1),IF('📋 سجل الأصول'!M372="",DATE(9999,12,31),'📋 سجل الأصول'!M372))-'📋 سجل الأصول'!G372+1))),0))</f>
        <v/>
      </c>
      <c r="Q372" s="33" t="str">
        <f>IF('📋 سجل الأصول'!C372="","",IFERROR(MAX(0,MIN(('📋 سجل الأصول'!H372-IF('📋 سجل الأصول'!I372="",0,'📋 سجل الأصول'!I372)),('📋 سجل الأصول'!H372-IF('📋 سجل الأصول'!I372="",0,'📋 سجل الأصول'!I372))*'📋 سجل الأصول'!J372/365*MAX(0,MIN(EOMONTH(DATE(2026,11,1),0),IF('📋 سجل الأصول'!M372="",DATE(9999,12,31),'📋 سجل الأصول'!M372))-'📋 سجل الأصول'!G372+1))-MIN(('📋 سجل الأصول'!H372-IF('📋 سجل الأصول'!I372="",0,'📋 سجل الأصول'!I372)),('📋 سجل الأصول'!H372-IF('📋 سجل الأصول'!I372="",0,'📋 سجل الأصول'!I372))*'📋 سجل الأصول'!J372/365*MAX(0,MIN(EOMONTH(DATE(2026,11,1),-1),IF('📋 سجل الأصول'!M372="",DATE(9999,12,31),'📋 سجل الأصول'!M372))-'📋 سجل الأصول'!G372+1))),0))</f>
        <v/>
      </c>
      <c r="R372" s="33" t="str">
        <f>IF('📋 سجل الأصول'!C372="","",IFERROR(MAX(0,MIN(('📋 سجل الأصول'!H372-IF('📋 سجل الأصول'!I372="",0,'📋 سجل الأصول'!I372)),('📋 سجل الأصول'!H372-IF('📋 سجل الأصول'!I372="",0,'📋 سجل الأصول'!I372))*'📋 سجل الأصول'!J372/365*MAX(0,MIN(EOMONTH(DATE(2026,12,1),0),IF('📋 سجل الأصول'!M372="",DATE(9999,12,31),'📋 سجل الأصول'!M372))-'📋 سجل الأصول'!G372+1))-MIN(('📋 سجل الأصول'!H372-IF('📋 سجل الأصول'!I372="",0,'📋 سجل الأصول'!I372)),('📋 سجل الأصول'!H372-IF('📋 سجل الأصول'!I372="",0,'📋 سجل الأصول'!I372))*'📋 سجل الأصول'!J372/365*MAX(0,MIN(EOMONTH(DATE(2026,12,1),-1),IF('📋 سجل الأصول'!M372="",DATE(9999,12,31),'📋 سجل الأصول'!M372))-'📋 سجل الأصول'!G372+1))),0))</f>
        <v/>
      </c>
    </row>
    <row r="373" spans="1:18" ht="24.75" customHeight="1" x14ac:dyDescent="0.25">
      <c r="A373" s="18" t="str">
        <f>IF('📋 سجل الأصول'!C373="","",'📋 سجل الأصول'!A373)</f>
        <v/>
      </c>
      <c r="B373" s="18" t="str">
        <f>IF('📋 سجل الأصول'!C373="","",'📋 سجل الأصول'!B373)</f>
        <v/>
      </c>
      <c r="C373" s="36" t="str">
        <f>IF('📋 سجل الأصول'!C373="","",'📋 سجل الأصول'!C373)</f>
        <v/>
      </c>
      <c r="D373" s="18" t="str">
        <f>IF('📋 سجل الأصول'!C373="","",'📋 سجل الأصول'!E373)</f>
        <v/>
      </c>
      <c r="E373" s="37" t="str">
        <f>IF('📋 سجل الأصول'!C373="","",'📋 سجل الأصول'!G373)</f>
        <v/>
      </c>
      <c r="F373" s="25" t="str">
        <f>IF('📋 سجل الأصول'!C373="","",'📋 سجل الأصول'!H373)</f>
        <v/>
      </c>
      <c r="G373" s="25" t="str">
        <f>IF('📋 سجل الأصول'!C373="","",IFERROR(MAX(0,MIN(('📋 سجل الأصول'!H373-IF('📋 سجل الأصول'!I373="",0,'📋 سجل الأصول'!I373)),('📋 سجل الأصول'!H373-IF('📋 سجل الأصول'!I373="",0,'📋 سجل الأصول'!I373))*'📋 سجل الأصول'!J373/365*MAX(0,MIN(EOMONTH(DATE(2026,1,1),0),IF('📋 سجل الأصول'!M373="",DATE(9999,12,31),'📋 سجل الأصول'!M373))-'📋 سجل الأصول'!G373+1))-MIN(('📋 سجل الأصول'!H373-IF('📋 سجل الأصول'!I373="",0,'📋 سجل الأصول'!I373)),('📋 سجل الأصول'!H373-IF('📋 سجل الأصول'!I373="",0,'📋 سجل الأصول'!I373))*'📋 سجل الأصول'!J373/365*MAX(0,MIN(EOMONTH(DATE(2026,1,1),-1),IF('📋 سجل الأصول'!M373="",DATE(9999,12,31),'📋 سجل الأصول'!M373))-'📋 سجل الأصول'!G373+1))),0))</f>
        <v/>
      </c>
      <c r="H373" s="25" t="str">
        <f>IF('📋 سجل الأصول'!C373="","",IFERROR(MAX(0,MIN(('📋 سجل الأصول'!H373-IF('📋 سجل الأصول'!I373="",0,'📋 سجل الأصول'!I373)),('📋 سجل الأصول'!H373-IF('📋 سجل الأصول'!I373="",0,'📋 سجل الأصول'!I373))*'📋 سجل الأصول'!J373/365*MAX(0,MIN(EOMONTH(DATE(2026,2,1),0),IF('📋 سجل الأصول'!M373="",DATE(9999,12,31),'📋 سجل الأصول'!M373))-'📋 سجل الأصول'!G373+1))-MIN(('📋 سجل الأصول'!H373-IF('📋 سجل الأصول'!I373="",0,'📋 سجل الأصول'!I373)),('📋 سجل الأصول'!H373-IF('📋 سجل الأصول'!I373="",0,'📋 سجل الأصول'!I373))*'📋 سجل الأصول'!J373/365*MAX(0,MIN(EOMONTH(DATE(2026,2,1),-1),IF('📋 سجل الأصول'!M373="",DATE(9999,12,31),'📋 سجل الأصول'!M373))-'📋 سجل الأصول'!G373+1))),0))</f>
        <v/>
      </c>
      <c r="I373" s="25" t="str">
        <f>IF('📋 سجل الأصول'!C373="","",IFERROR(MAX(0,MIN(('📋 سجل الأصول'!H373-IF('📋 سجل الأصول'!I373="",0,'📋 سجل الأصول'!I373)),('📋 سجل الأصول'!H373-IF('📋 سجل الأصول'!I373="",0,'📋 سجل الأصول'!I373))*'📋 سجل الأصول'!J373/365*MAX(0,MIN(EOMONTH(DATE(2026,3,1),0),IF('📋 سجل الأصول'!M373="",DATE(9999,12,31),'📋 سجل الأصول'!M373))-'📋 سجل الأصول'!G373+1))-MIN(('📋 سجل الأصول'!H373-IF('📋 سجل الأصول'!I373="",0,'📋 سجل الأصول'!I373)),('📋 سجل الأصول'!H373-IF('📋 سجل الأصول'!I373="",0,'📋 سجل الأصول'!I373))*'📋 سجل الأصول'!J373/365*MAX(0,MIN(EOMONTH(DATE(2026,3,1),-1),IF('📋 سجل الأصول'!M373="",DATE(9999,12,31),'📋 سجل الأصول'!M373))-'📋 سجل الأصول'!G373+1))),0))</f>
        <v/>
      </c>
      <c r="J373" s="25" t="str">
        <f>IF('📋 سجل الأصول'!C373="","",IFERROR(MAX(0,MIN(('📋 سجل الأصول'!H373-IF('📋 سجل الأصول'!I373="",0,'📋 سجل الأصول'!I373)),('📋 سجل الأصول'!H373-IF('📋 سجل الأصول'!I373="",0,'📋 سجل الأصول'!I373))*'📋 سجل الأصول'!J373/365*MAX(0,MIN(EOMONTH(DATE(2026,4,1),0),IF('📋 سجل الأصول'!M373="",DATE(9999,12,31),'📋 سجل الأصول'!M373))-'📋 سجل الأصول'!G373+1))-MIN(('📋 سجل الأصول'!H373-IF('📋 سجل الأصول'!I373="",0,'📋 سجل الأصول'!I373)),('📋 سجل الأصول'!H373-IF('📋 سجل الأصول'!I373="",0,'📋 سجل الأصول'!I373))*'📋 سجل الأصول'!J373/365*MAX(0,MIN(EOMONTH(DATE(2026,4,1),-1),IF('📋 سجل الأصول'!M373="",DATE(9999,12,31),'📋 سجل الأصول'!M373))-'📋 سجل الأصول'!G373+1))),0))</f>
        <v/>
      </c>
      <c r="K373" s="25" t="str">
        <f>IF('📋 سجل الأصول'!C373="","",IFERROR(MAX(0,MIN(('📋 سجل الأصول'!H373-IF('📋 سجل الأصول'!I373="",0,'📋 سجل الأصول'!I373)),('📋 سجل الأصول'!H373-IF('📋 سجل الأصول'!I373="",0,'📋 سجل الأصول'!I373))*'📋 سجل الأصول'!J373/365*MAX(0,MIN(EOMONTH(DATE(2026,5,1),0),IF('📋 سجل الأصول'!M373="",DATE(9999,12,31),'📋 سجل الأصول'!M373))-'📋 سجل الأصول'!G373+1))-MIN(('📋 سجل الأصول'!H373-IF('📋 سجل الأصول'!I373="",0,'📋 سجل الأصول'!I373)),('📋 سجل الأصول'!H373-IF('📋 سجل الأصول'!I373="",0,'📋 سجل الأصول'!I373))*'📋 سجل الأصول'!J373/365*MAX(0,MIN(EOMONTH(DATE(2026,5,1),-1),IF('📋 سجل الأصول'!M373="",DATE(9999,12,31),'📋 سجل الأصول'!M373))-'📋 سجل الأصول'!G373+1))),0))</f>
        <v/>
      </c>
      <c r="L373" s="25" t="str">
        <f>IF('📋 سجل الأصول'!C373="","",IFERROR(MAX(0,MIN(('📋 سجل الأصول'!H373-IF('📋 سجل الأصول'!I373="",0,'📋 سجل الأصول'!I373)),('📋 سجل الأصول'!H373-IF('📋 سجل الأصول'!I373="",0,'📋 سجل الأصول'!I373))*'📋 سجل الأصول'!J373/365*MAX(0,MIN(EOMONTH(DATE(2026,6,1),0),IF('📋 سجل الأصول'!M373="",DATE(9999,12,31),'📋 سجل الأصول'!M373))-'📋 سجل الأصول'!G373+1))-MIN(('📋 سجل الأصول'!H373-IF('📋 سجل الأصول'!I373="",0,'📋 سجل الأصول'!I373)),('📋 سجل الأصول'!H373-IF('📋 سجل الأصول'!I373="",0,'📋 سجل الأصول'!I373))*'📋 سجل الأصول'!J373/365*MAX(0,MIN(EOMONTH(DATE(2026,6,1),-1),IF('📋 سجل الأصول'!M373="",DATE(9999,12,31),'📋 سجل الأصول'!M373))-'📋 سجل الأصول'!G373+1))),0))</f>
        <v/>
      </c>
      <c r="M373" s="25" t="str">
        <f>IF('📋 سجل الأصول'!C373="","",IFERROR(MAX(0,MIN(('📋 سجل الأصول'!H373-IF('📋 سجل الأصول'!I373="",0,'📋 سجل الأصول'!I373)),('📋 سجل الأصول'!H373-IF('📋 سجل الأصول'!I373="",0,'📋 سجل الأصول'!I373))*'📋 سجل الأصول'!J373/365*MAX(0,MIN(EOMONTH(DATE(2026,7,1),0),IF('📋 سجل الأصول'!M373="",DATE(9999,12,31),'📋 سجل الأصول'!M373))-'📋 سجل الأصول'!G373+1))-MIN(('📋 سجل الأصول'!H373-IF('📋 سجل الأصول'!I373="",0,'📋 سجل الأصول'!I373)),('📋 سجل الأصول'!H373-IF('📋 سجل الأصول'!I373="",0,'📋 سجل الأصول'!I373))*'📋 سجل الأصول'!J373/365*MAX(0,MIN(EOMONTH(DATE(2026,7,1),-1),IF('📋 سجل الأصول'!M373="",DATE(9999,12,31),'📋 سجل الأصول'!M373))-'📋 سجل الأصول'!G373+1))),0))</f>
        <v/>
      </c>
      <c r="N373" s="25" t="str">
        <f>IF('📋 سجل الأصول'!C373="","",IFERROR(MAX(0,MIN(('📋 سجل الأصول'!H373-IF('📋 سجل الأصول'!I373="",0,'📋 سجل الأصول'!I373)),('📋 سجل الأصول'!H373-IF('📋 سجل الأصول'!I373="",0,'📋 سجل الأصول'!I373))*'📋 سجل الأصول'!J373/365*MAX(0,MIN(EOMONTH(DATE(2026,8,1),0),IF('📋 سجل الأصول'!M373="",DATE(9999,12,31),'📋 سجل الأصول'!M373))-'📋 سجل الأصول'!G373+1))-MIN(('📋 سجل الأصول'!H373-IF('📋 سجل الأصول'!I373="",0,'📋 سجل الأصول'!I373)),('📋 سجل الأصول'!H373-IF('📋 سجل الأصول'!I373="",0,'📋 سجل الأصول'!I373))*'📋 سجل الأصول'!J373/365*MAX(0,MIN(EOMONTH(DATE(2026,8,1),-1),IF('📋 سجل الأصول'!M373="",DATE(9999,12,31),'📋 سجل الأصول'!M373))-'📋 سجل الأصول'!G373+1))),0))</f>
        <v/>
      </c>
      <c r="O373" s="25" t="str">
        <f>IF('📋 سجل الأصول'!C373="","",IFERROR(MAX(0,MIN(('📋 سجل الأصول'!H373-IF('📋 سجل الأصول'!I373="",0,'📋 سجل الأصول'!I373)),('📋 سجل الأصول'!H373-IF('📋 سجل الأصول'!I373="",0,'📋 سجل الأصول'!I373))*'📋 سجل الأصول'!J373/365*MAX(0,MIN(EOMONTH(DATE(2026,9,1),0),IF('📋 سجل الأصول'!M373="",DATE(9999,12,31),'📋 سجل الأصول'!M373))-'📋 سجل الأصول'!G373+1))-MIN(('📋 سجل الأصول'!H373-IF('📋 سجل الأصول'!I373="",0,'📋 سجل الأصول'!I373)),('📋 سجل الأصول'!H373-IF('📋 سجل الأصول'!I373="",0,'📋 سجل الأصول'!I373))*'📋 سجل الأصول'!J373/365*MAX(0,MIN(EOMONTH(DATE(2026,9,1),-1),IF('📋 سجل الأصول'!M373="",DATE(9999,12,31),'📋 سجل الأصول'!M373))-'📋 سجل الأصول'!G373+1))),0))</f>
        <v/>
      </c>
      <c r="P373" s="25" t="str">
        <f>IF('📋 سجل الأصول'!C373="","",IFERROR(MAX(0,MIN(('📋 سجل الأصول'!H373-IF('📋 سجل الأصول'!I373="",0,'📋 سجل الأصول'!I373)),('📋 سجل الأصول'!H373-IF('📋 سجل الأصول'!I373="",0,'📋 سجل الأصول'!I373))*'📋 سجل الأصول'!J373/365*MAX(0,MIN(EOMONTH(DATE(2026,10,1),0),IF('📋 سجل الأصول'!M373="",DATE(9999,12,31),'📋 سجل الأصول'!M373))-'📋 سجل الأصول'!G373+1))-MIN(('📋 سجل الأصول'!H373-IF('📋 سجل الأصول'!I373="",0,'📋 سجل الأصول'!I373)),('📋 سجل الأصول'!H373-IF('📋 سجل الأصول'!I373="",0,'📋 سجل الأصول'!I373))*'📋 سجل الأصول'!J373/365*MAX(0,MIN(EOMONTH(DATE(2026,10,1),-1),IF('📋 سجل الأصول'!M373="",DATE(9999,12,31),'📋 سجل الأصول'!M373))-'📋 سجل الأصول'!G373+1))),0))</f>
        <v/>
      </c>
      <c r="Q373" s="25" t="str">
        <f>IF('📋 سجل الأصول'!C373="","",IFERROR(MAX(0,MIN(('📋 سجل الأصول'!H373-IF('📋 سجل الأصول'!I373="",0,'📋 سجل الأصول'!I373)),('📋 سجل الأصول'!H373-IF('📋 سجل الأصول'!I373="",0,'📋 سجل الأصول'!I373))*'📋 سجل الأصول'!J373/365*MAX(0,MIN(EOMONTH(DATE(2026,11,1),0),IF('📋 سجل الأصول'!M373="",DATE(9999,12,31),'📋 سجل الأصول'!M373))-'📋 سجل الأصول'!G373+1))-MIN(('📋 سجل الأصول'!H373-IF('📋 سجل الأصول'!I373="",0,'📋 سجل الأصول'!I373)),('📋 سجل الأصول'!H373-IF('📋 سجل الأصول'!I373="",0,'📋 سجل الأصول'!I373))*'📋 سجل الأصول'!J373/365*MAX(0,MIN(EOMONTH(DATE(2026,11,1),-1),IF('📋 سجل الأصول'!M373="",DATE(9999,12,31),'📋 سجل الأصول'!M373))-'📋 سجل الأصول'!G373+1))),0))</f>
        <v/>
      </c>
      <c r="R373" s="25" t="str">
        <f>IF('📋 سجل الأصول'!C373="","",IFERROR(MAX(0,MIN(('📋 سجل الأصول'!H373-IF('📋 سجل الأصول'!I373="",0,'📋 سجل الأصول'!I373)),('📋 سجل الأصول'!H373-IF('📋 سجل الأصول'!I373="",0,'📋 سجل الأصول'!I373))*'📋 سجل الأصول'!J373/365*MAX(0,MIN(EOMONTH(DATE(2026,12,1),0),IF('📋 سجل الأصول'!M373="",DATE(9999,12,31),'📋 سجل الأصول'!M373))-'📋 سجل الأصول'!G373+1))-MIN(('📋 سجل الأصول'!H373-IF('📋 سجل الأصول'!I373="",0,'📋 سجل الأصول'!I373)),('📋 سجل الأصول'!H373-IF('📋 سجل الأصول'!I373="",0,'📋 سجل الأصول'!I373))*'📋 سجل الأصول'!J373/365*MAX(0,MIN(EOMONTH(DATE(2026,12,1),-1),IF('📋 سجل الأصول'!M373="",DATE(9999,12,31),'📋 سجل الأصول'!M373))-'📋 سجل الأصول'!G373+1))),0))</f>
        <v/>
      </c>
    </row>
    <row r="374" spans="1:18" ht="24.75" customHeight="1" x14ac:dyDescent="0.25">
      <c r="A374" s="26" t="str">
        <f>IF('📋 سجل الأصول'!C374="","",'📋 سجل الأصول'!A374)</f>
        <v/>
      </c>
      <c r="B374" s="26" t="str">
        <f>IF('📋 سجل الأصول'!C374="","",'📋 سجل الأصول'!B374)</f>
        <v/>
      </c>
      <c r="C374" s="38" t="str">
        <f>IF('📋 سجل الأصول'!C374="","",'📋 سجل الأصول'!C374)</f>
        <v/>
      </c>
      <c r="D374" s="26" t="str">
        <f>IF('📋 سجل الأصول'!C374="","",'📋 سجل الأصول'!E374)</f>
        <v/>
      </c>
      <c r="E374" s="39" t="str">
        <f>IF('📋 سجل الأصول'!C374="","",'📋 سجل الأصول'!G374)</f>
        <v/>
      </c>
      <c r="F374" s="33" t="str">
        <f>IF('📋 سجل الأصول'!C374="","",'📋 سجل الأصول'!H374)</f>
        <v/>
      </c>
      <c r="G374" s="33" t="str">
        <f>IF('📋 سجل الأصول'!C374="","",IFERROR(MAX(0,MIN(('📋 سجل الأصول'!H374-IF('📋 سجل الأصول'!I374="",0,'📋 سجل الأصول'!I374)),('📋 سجل الأصول'!H374-IF('📋 سجل الأصول'!I374="",0,'📋 سجل الأصول'!I374))*'📋 سجل الأصول'!J374/365*MAX(0,MIN(EOMONTH(DATE(2026,1,1),0),IF('📋 سجل الأصول'!M374="",DATE(9999,12,31),'📋 سجل الأصول'!M374))-'📋 سجل الأصول'!G374+1))-MIN(('📋 سجل الأصول'!H374-IF('📋 سجل الأصول'!I374="",0,'📋 سجل الأصول'!I374)),('📋 سجل الأصول'!H374-IF('📋 سجل الأصول'!I374="",0,'📋 سجل الأصول'!I374))*'📋 سجل الأصول'!J374/365*MAX(0,MIN(EOMONTH(DATE(2026,1,1),-1),IF('📋 سجل الأصول'!M374="",DATE(9999,12,31),'📋 سجل الأصول'!M374))-'📋 سجل الأصول'!G374+1))),0))</f>
        <v/>
      </c>
      <c r="H374" s="33" t="str">
        <f>IF('📋 سجل الأصول'!C374="","",IFERROR(MAX(0,MIN(('📋 سجل الأصول'!H374-IF('📋 سجل الأصول'!I374="",0,'📋 سجل الأصول'!I374)),('📋 سجل الأصول'!H374-IF('📋 سجل الأصول'!I374="",0,'📋 سجل الأصول'!I374))*'📋 سجل الأصول'!J374/365*MAX(0,MIN(EOMONTH(DATE(2026,2,1),0),IF('📋 سجل الأصول'!M374="",DATE(9999,12,31),'📋 سجل الأصول'!M374))-'📋 سجل الأصول'!G374+1))-MIN(('📋 سجل الأصول'!H374-IF('📋 سجل الأصول'!I374="",0,'📋 سجل الأصول'!I374)),('📋 سجل الأصول'!H374-IF('📋 سجل الأصول'!I374="",0,'📋 سجل الأصول'!I374))*'📋 سجل الأصول'!J374/365*MAX(0,MIN(EOMONTH(DATE(2026,2,1),-1),IF('📋 سجل الأصول'!M374="",DATE(9999,12,31),'📋 سجل الأصول'!M374))-'📋 سجل الأصول'!G374+1))),0))</f>
        <v/>
      </c>
      <c r="I374" s="33" t="str">
        <f>IF('📋 سجل الأصول'!C374="","",IFERROR(MAX(0,MIN(('📋 سجل الأصول'!H374-IF('📋 سجل الأصول'!I374="",0,'📋 سجل الأصول'!I374)),('📋 سجل الأصول'!H374-IF('📋 سجل الأصول'!I374="",0,'📋 سجل الأصول'!I374))*'📋 سجل الأصول'!J374/365*MAX(0,MIN(EOMONTH(DATE(2026,3,1),0),IF('📋 سجل الأصول'!M374="",DATE(9999,12,31),'📋 سجل الأصول'!M374))-'📋 سجل الأصول'!G374+1))-MIN(('📋 سجل الأصول'!H374-IF('📋 سجل الأصول'!I374="",0,'📋 سجل الأصول'!I374)),('📋 سجل الأصول'!H374-IF('📋 سجل الأصول'!I374="",0,'📋 سجل الأصول'!I374))*'📋 سجل الأصول'!J374/365*MAX(0,MIN(EOMONTH(DATE(2026,3,1),-1),IF('📋 سجل الأصول'!M374="",DATE(9999,12,31),'📋 سجل الأصول'!M374))-'📋 سجل الأصول'!G374+1))),0))</f>
        <v/>
      </c>
      <c r="J374" s="33" t="str">
        <f>IF('📋 سجل الأصول'!C374="","",IFERROR(MAX(0,MIN(('📋 سجل الأصول'!H374-IF('📋 سجل الأصول'!I374="",0,'📋 سجل الأصول'!I374)),('📋 سجل الأصول'!H374-IF('📋 سجل الأصول'!I374="",0,'📋 سجل الأصول'!I374))*'📋 سجل الأصول'!J374/365*MAX(0,MIN(EOMONTH(DATE(2026,4,1),0),IF('📋 سجل الأصول'!M374="",DATE(9999,12,31),'📋 سجل الأصول'!M374))-'📋 سجل الأصول'!G374+1))-MIN(('📋 سجل الأصول'!H374-IF('📋 سجل الأصول'!I374="",0,'📋 سجل الأصول'!I374)),('📋 سجل الأصول'!H374-IF('📋 سجل الأصول'!I374="",0,'📋 سجل الأصول'!I374))*'📋 سجل الأصول'!J374/365*MAX(0,MIN(EOMONTH(DATE(2026,4,1),-1),IF('📋 سجل الأصول'!M374="",DATE(9999,12,31),'📋 سجل الأصول'!M374))-'📋 سجل الأصول'!G374+1))),0))</f>
        <v/>
      </c>
      <c r="K374" s="33" t="str">
        <f>IF('📋 سجل الأصول'!C374="","",IFERROR(MAX(0,MIN(('📋 سجل الأصول'!H374-IF('📋 سجل الأصول'!I374="",0,'📋 سجل الأصول'!I374)),('📋 سجل الأصول'!H374-IF('📋 سجل الأصول'!I374="",0,'📋 سجل الأصول'!I374))*'📋 سجل الأصول'!J374/365*MAX(0,MIN(EOMONTH(DATE(2026,5,1),0),IF('📋 سجل الأصول'!M374="",DATE(9999,12,31),'📋 سجل الأصول'!M374))-'📋 سجل الأصول'!G374+1))-MIN(('📋 سجل الأصول'!H374-IF('📋 سجل الأصول'!I374="",0,'📋 سجل الأصول'!I374)),('📋 سجل الأصول'!H374-IF('📋 سجل الأصول'!I374="",0,'📋 سجل الأصول'!I374))*'📋 سجل الأصول'!J374/365*MAX(0,MIN(EOMONTH(DATE(2026,5,1),-1),IF('📋 سجل الأصول'!M374="",DATE(9999,12,31),'📋 سجل الأصول'!M374))-'📋 سجل الأصول'!G374+1))),0))</f>
        <v/>
      </c>
      <c r="L374" s="33" t="str">
        <f>IF('📋 سجل الأصول'!C374="","",IFERROR(MAX(0,MIN(('📋 سجل الأصول'!H374-IF('📋 سجل الأصول'!I374="",0,'📋 سجل الأصول'!I374)),('📋 سجل الأصول'!H374-IF('📋 سجل الأصول'!I374="",0,'📋 سجل الأصول'!I374))*'📋 سجل الأصول'!J374/365*MAX(0,MIN(EOMONTH(DATE(2026,6,1),0),IF('📋 سجل الأصول'!M374="",DATE(9999,12,31),'📋 سجل الأصول'!M374))-'📋 سجل الأصول'!G374+1))-MIN(('📋 سجل الأصول'!H374-IF('📋 سجل الأصول'!I374="",0,'📋 سجل الأصول'!I374)),('📋 سجل الأصول'!H374-IF('📋 سجل الأصول'!I374="",0,'📋 سجل الأصول'!I374))*'📋 سجل الأصول'!J374/365*MAX(0,MIN(EOMONTH(DATE(2026,6,1),-1),IF('📋 سجل الأصول'!M374="",DATE(9999,12,31),'📋 سجل الأصول'!M374))-'📋 سجل الأصول'!G374+1))),0))</f>
        <v/>
      </c>
      <c r="M374" s="33" t="str">
        <f>IF('📋 سجل الأصول'!C374="","",IFERROR(MAX(0,MIN(('📋 سجل الأصول'!H374-IF('📋 سجل الأصول'!I374="",0,'📋 سجل الأصول'!I374)),('📋 سجل الأصول'!H374-IF('📋 سجل الأصول'!I374="",0,'📋 سجل الأصول'!I374))*'📋 سجل الأصول'!J374/365*MAX(0,MIN(EOMONTH(DATE(2026,7,1),0),IF('📋 سجل الأصول'!M374="",DATE(9999,12,31),'📋 سجل الأصول'!M374))-'📋 سجل الأصول'!G374+1))-MIN(('📋 سجل الأصول'!H374-IF('📋 سجل الأصول'!I374="",0,'📋 سجل الأصول'!I374)),('📋 سجل الأصول'!H374-IF('📋 سجل الأصول'!I374="",0,'📋 سجل الأصول'!I374))*'📋 سجل الأصول'!J374/365*MAX(0,MIN(EOMONTH(DATE(2026,7,1),-1),IF('📋 سجل الأصول'!M374="",DATE(9999,12,31),'📋 سجل الأصول'!M374))-'📋 سجل الأصول'!G374+1))),0))</f>
        <v/>
      </c>
      <c r="N374" s="33" t="str">
        <f>IF('📋 سجل الأصول'!C374="","",IFERROR(MAX(0,MIN(('📋 سجل الأصول'!H374-IF('📋 سجل الأصول'!I374="",0,'📋 سجل الأصول'!I374)),('📋 سجل الأصول'!H374-IF('📋 سجل الأصول'!I374="",0,'📋 سجل الأصول'!I374))*'📋 سجل الأصول'!J374/365*MAX(0,MIN(EOMONTH(DATE(2026,8,1),0),IF('📋 سجل الأصول'!M374="",DATE(9999,12,31),'📋 سجل الأصول'!M374))-'📋 سجل الأصول'!G374+1))-MIN(('📋 سجل الأصول'!H374-IF('📋 سجل الأصول'!I374="",0,'📋 سجل الأصول'!I374)),('📋 سجل الأصول'!H374-IF('📋 سجل الأصول'!I374="",0,'📋 سجل الأصول'!I374))*'📋 سجل الأصول'!J374/365*MAX(0,MIN(EOMONTH(DATE(2026,8,1),-1),IF('📋 سجل الأصول'!M374="",DATE(9999,12,31),'📋 سجل الأصول'!M374))-'📋 سجل الأصول'!G374+1))),0))</f>
        <v/>
      </c>
      <c r="O374" s="33" t="str">
        <f>IF('📋 سجل الأصول'!C374="","",IFERROR(MAX(0,MIN(('📋 سجل الأصول'!H374-IF('📋 سجل الأصول'!I374="",0,'📋 سجل الأصول'!I374)),('📋 سجل الأصول'!H374-IF('📋 سجل الأصول'!I374="",0,'📋 سجل الأصول'!I374))*'📋 سجل الأصول'!J374/365*MAX(0,MIN(EOMONTH(DATE(2026,9,1),0),IF('📋 سجل الأصول'!M374="",DATE(9999,12,31),'📋 سجل الأصول'!M374))-'📋 سجل الأصول'!G374+1))-MIN(('📋 سجل الأصول'!H374-IF('📋 سجل الأصول'!I374="",0,'📋 سجل الأصول'!I374)),('📋 سجل الأصول'!H374-IF('📋 سجل الأصول'!I374="",0,'📋 سجل الأصول'!I374))*'📋 سجل الأصول'!J374/365*MAX(0,MIN(EOMONTH(DATE(2026,9,1),-1),IF('📋 سجل الأصول'!M374="",DATE(9999,12,31),'📋 سجل الأصول'!M374))-'📋 سجل الأصول'!G374+1))),0))</f>
        <v/>
      </c>
      <c r="P374" s="33" t="str">
        <f>IF('📋 سجل الأصول'!C374="","",IFERROR(MAX(0,MIN(('📋 سجل الأصول'!H374-IF('📋 سجل الأصول'!I374="",0,'📋 سجل الأصول'!I374)),('📋 سجل الأصول'!H374-IF('📋 سجل الأصول'!I374="",0,'📋 سجل الأصول'!I374))*'📋 سجل الأصول'!J374/365*MAX(0,MIN(EOMONTH(DATE(2026,10,1),0),IF('📋 سجل الأصول'!M374="",DATE(9999,12,31),'📋 سجل الأصول'!M374))-'📋 سجل الأصول'!G374+1))-MIN(('📋 سجل الأصول'!H374-IF('📋 سجل الأصول'!I374="",0,'📋 سجل الأصول'!I374)),('📋 سجل الأصول'!H374-IF('📋 سجل الأصول'!I374="",0,'📋 سجل الأصول'!I374))*'📋 سجل الأصول'!J374/365*MAX(0,MIN(EOMONTH(DATE(2026,10,1),-1),IF('📋 سجل الأصول'!M374="",DATE(9999,12,31),'📋 سجل الأصول'!M374))-'📋 سجل الأصول'!G374+1))),0))</f>
        <v/>
      </c>
      <c r="Q374" s="33" t="str">
        <f>IF('📋 سجل الأصول'!C374="","",IFERROR(MAX(0,MIN(('📋 سجل الأصول'!H374-IF('📋 سجل الأصول'!I374="",0,'📋 سجل الأصول'!I374)),('📋 سجل الأصول'!H374-IF('📋 سجل الأصول'!I374="",0,'📋 سجل الأصول'!I374))*'📋 سجل الأصول'!J374/365*MAX(0,MIN(EOMONTH(DATE(2026,11,1),0),IF('📋 سجل الأصول'!M374="",DATE(9999,12,31),'📋 سجل الأصول'!M374))-'📋 سجل الأصول'!G374+1))-MIN(('📋 سجل الأصول'!H374-IF('📋 سجل الأصول'!I374="",0,'📋 سجل الأصول'!I374)),('📋 سجل الأصول'!H374-IF('📋 سجل الأصول'!I374="",0,'📋 سجل الأصول'!I374))*'📋 سجل الأصول'!J374/365*MAX(0,MIN(EOMONTH(DATE(2026,11,1),-1),IF('📋 سجل الأصول'!M374="",DATE(9999,12,31),'📋 سجل الأصول'!M374))-'📋 سجل الأصول'!G374+1))),0))</f>
        <v/>
      </c>
      <c r="R374" s="33" t="str">
        <f>IF('📋 سجل الأصول'!C374="","",IFERROR(MAX(0,MIN(('📋 سجل الأصول'!H374-IF('📋 سجل الأصول'!I374="",0,'📋 سجل الأصول'!I374)),('📋 سجل الأصول'!H374-IF('📋 سجل الأصول'!I374="",0,'📋 سجل الأصول'!I374))*'📋 سجل الأصول'!J374/365*MAX(0,MIN(EOMONTH(DATE(2026,12,1),0),IF('📋 سجل الأصول'!M374="",DATE(9999,12,31),'📋 سجل الأصول'!M374))-'📋 سجل الأصول'!G374+1))-MIN(('📋 سجل الأصول'!H374-IF('📋 سجل الأصول'!I374="",0,'📋 سجل الأصول'!I374)),('📋 سجل الأصول'!H374-IF('📋 سجل الأصول'!I374="",0,'📋 سجل الأصول'!I374))*'📋 سجل الأصول'!J374/365*MAX(0,MIN(EOMONTH(DATE(2026,12,1),-1),IF('📋 سجل الأصول'!M374="",DATE(9999,12,31),'📋 سجل الأصول'!M374))-'📋 سجل الأصول'!G374+1))),0))</f>
        <v/>
      </c>
    </row>
    <row r="375" spans="1:18" ht="24.75" customHeight="1" x14ac:dyDescent="0.25">
      <c r="A375" s="18" t="str">
        <f>IF('📋 سجل الأصول'!C375="","",'📋 سجل الأصول'!A375)</f>
        <v/>
      </c>
      <c r="B375" s="18" t="str">
        <f>IF('📋 سجل الأصول'!C375="","",'📋 سجل الأصول'!B375)</f>
        <v/>
      </c>
      <c r="C375" s="36" t="str">
        <f>IF('📋 سجل الأصول'!C375="","",'📋 سجل الأصول'!C375)</f>
        <v/>
      </c>
      <c r="D375" s="18" t="str">
        <f>IF('📋 سجل الأصول'!C375="","",'📋 سجل الأصول'!E375)</f>
        <v/>
      </c>
      <c r="E375" s="37" t="str">
        <f>IF('📋 سجل الأصول'!C375="","",'📋 سجل الأصول'!G375)</f>
        <v/>
      </c>
      <c r="F375" s="25" t="str">
        <f>IF('📋 سجل الأصول'!C375="","",'📋 سجل الأصول'!H375)</f>
        <v/>
      </c>
      <c r="G375" s="25" t="str">
        <f>IF('📋 سجل الأصول'!C375="","",IFERROR(MAX(0,MIN(('📋 سجل الأصول'!H375-IF('📋 سجل الأصول'!I375="",0,'📋 سجل الأصول'!I375)),('📋 سجل الأصول'!H375-IF('📋 سجل الأصول'!I375="",0,'📋 سجل الأصول'!I375))*'📋 سجل الأصول'!J375/365*MAX(0,MIN(EOMONTH(DATE(2026,1,1),0),IF('📋 سجل الأصول'!M375="",DATE(9999,12,31),'📋 سجل الأصول'!M375))-'📋 سجل الأصول'!G375+1))-MIN(('📋 سجل الأصول'!H375-IF('📋 سجل الأصول'!I375="",0,'📋 سجل الأصول'!I375)),('📋 سجل الأصول'!H375-IF('📋 سجل الأصول'!I375="",0,'📋 سجل الأصول'!I375))*'📋 سجل الأصول'!J375/365*MAX(0,MIN(EOMONTH(DATE(2026,1,1),-1),IF('📋 سجل الأصول'!M375="",DATE(9999,12,31),'📋 سجل الأصول'!M375))-'📋 سجل الأصول'!G375+1))),0))</f>
        <v/>
      </c>
      <c r="H375" s="25" t="str">
        <f>IF('📋 سجل الأصول'!C375="","",IFERROR(MAX(0,MIN(('📋 سجل الأصول'!H375-IF('📋 سجل الأصول'!I375="",0,'📋 سجل الأصول'!I375)),('📋 سجل الأصول'!H375-IF('📋 سجل الأصول'!I375="",0,'📋 سجل الأصول'!I375))*'📋 سجل الأصول'!J375/365*MAX(0,MIN(EOMONTH(DATE(2026,2,1),0),IF('📋 سجل الأصول'!M375="",DATE(9999,12,31),'📋 سجل الأصول'!M375))-'📋 سجل الأصول'!G375+1))-MIN(('📋 سجل الأصول'!H375-IF('📋 سجل الأصول'!I375="",0,'📋 سجل الأصول'!I375)),('📋 سجل الأصول'!H375-IF('📋 سجل الأصول'!I375="",0,'📋 سجل الأصول'!I375))*'📋 سجل الأصول'!J375/365*MAX(0,MIN(EOMONTH(DATE(2026,2,1),-1),IF('📋 سجل الأصول'!M375="",DATE(9999,12,31),'📋 سجل الأصول'!M375))-'📋 سجل الأصول'!G375+1))),0))</f>
        <v/>
      </c>
      <c r="I375" s="25" t="str">
        <f>IF('📋 سجل الأصول'!C375="","",IFERROR(MAX(0,MIN(('📋 سجل الأصول'!H375-IF('📋 سجل الأصول'!I375="",0,'📋 سجل الأصول'!I375)),('📋 سجل الأصول'!H375-IF('📋 سجل الأصول'!I375="",0,'📋 سجل الأصول'!I375))*'📋 سجل الأصول'!J375/365*MAX(0,MIN(EOMONTH(DATE(2026,3,1),0),IF('📋 سجل الأصول'!M375="",DATE(9999,12,31),'📋 سجل الأصول'!M375))-'📋 سجل الأصول'!G375+1))-MIN(('📋 سجل الأصول'!H375-IF('📋 سجل الأصول'!I375="",0,'📋 سجل الأصول'!I375)),('📋 سجل الأصول'!H375-IF('📋 سجل الأصول'!I375="",0,'📋 سجل الأصول'!I375))*'📋 سجل الأصول'!J375/365*MAX(0,MIN(EOMONTH(DATE(2026,3,1),-1),IF('📋 سجل الأصول'!M375="",DATE(9999,12,31),'📋 سجل الأصول'!M375))-'📋 سجل الأصول'!G375+1))),0))</f>
        <v/>
      </c>
      <c r="J375" s="25" t="str">
        <f>IF('📋 سجل الأصول'!C375="","",IFERROR(MAX(0,MIN(('📋 سجل الأصول'!H375-IF('📋 سجل الأصول'!I375="",0,'📋 سجل الأصول'!I375)),('📋 سجل الأصول'!H375-IF('📋 سجل الأصول'!I375="",0,'📋 سجل الأصول'!I375))*'📋 سجل الأصول'!J375/365*MAX(0,MIN(EOMONTH(DATE(2026,4,1),0),IF('📋 سجل الأصول'!M375="",DATE(9999,12,31),'📋 سجل الأصول'!M375))-'📋 سجل الأصول'!G375+1))-MIN(('📋 سجل الأصول'!H375-IF('📋 سجل الأصول'!I375="",0,'📋 سجل الأصول'!I375)),('📋 سجل الأصول'!H375-IF('📋 سجل الأصول'!I375="",0,'📋 سجل الأصول'!I375))*'📋 سجل الأصول'!J375/365*MAX(0,MIN(EOMONTH(DATE(2026,4,1),-1),IF('📋 سجل الأصول'!M375="",DATE(9999,12,31),'📋 سجل الأصول'!M375))-'📋 سجل الأصول'!G375+1))),0))</f>
        <v/>
      </c>
      <c r="K375" s="25" t="str">
        <f>IF('📋 سجل الأصول'!C375="","",IFERROR(MAX(0,MIN(('📋 سجل الأصول'!H375-IF('📋 سجل الأصول'!I375="",0,'📋 سجل الأصول'!I375)),('📋 سجل الأصول'!H375-IF('📋 سجل الأصول'!I375="",0,'📋 سجل الأصول'!I375))*'📋 سجل الأصول'!J375/365*MAX(0,MIN(EOMONTH(DATE(2026,5,1),0),IF('📋 سجل الأصول'!M375="",DATE(9999,12,31),'📋 سجل الأصول'!M375))-'📋 سجل الأصول'!G375+1))-MIN(('📋 سجل الأصول'!H375-IF('📋 سجل الأصول'!I375="",0,'📋 سجل الأصول'!I375)),('📋 سجل الأصول'!H375-IF('📋 سجل الأصول'!I375="",0,'📋 سجل الأصول'!I375))*'📋 سجل الأصول'!J375/365*MAX(0,MIN(EOMONTH(DATE(2026,5,1),-1),IF('📋 سجل الأصول'!M375="",DATE(9999,12,31),'📋 سجل الأصول'!M375))-'📋 سجل الأصول'!G375+1))),0))</f>
        <v/>
      </c>
      <c r="L375" s="25" t="str">
        <f>IF('📋 سجل الأصول'!C375="","",IFERROR(MAX(0,MIN(('📋 سجل الأصول'!H375-IF('📋 سجل الأصول'!I375="",0,'📋 سجل الأصول'!I375)),('📋 سجل الأصول'!H375-IF('📋 سجل الأصول'!I375="",0,'📋 سجل الأصول'!I375))*'📋 سجل الأصول'!J375/365*MAX(0,MIN(EOMONTH(DATE(2026,6,1),0),IF('📋 سجل الأصول'!M375="",DATE(9999,12,31),'📋 سجل الأصول'!M375))-'📋 سجل الأصول'!G375+1))-MIN(('📋 سجل الأصول'!H375-IF('📋 سجل الأصول'!I375="",0,'📋 سجل الأصول'!I375)),('📋 سجل الأصول'!H375-IF('📋 سجل الأصول'!I375="",0,'📋 سجل الأصول'!I375))*'📋 سجل الأصول'!J375/365*MAX(0,MIN(EOMONTH(DATE(2026,6,1),-1),IF('📋 سجل الأصول'!M375="",DATE(9999,12,31),'📋 سجل الأصول'!M375))-'📋 سجل الأصول'!G375+1))),0))</f>
        <v/>
      </c>
      <c r="M375" s="25" t="str">
        <f>IF('📋 سجل الأصول'!C375="","",IFERROR(MAX(0,MIN(('📋 سجل الأصول'!H375-IF('📋 سجل الأصول'!I375="",0,'📋 سجل الأصول'!I375)),('📋 سجل الأصول'!H375-IF('📋 سجل الأصول'!I375="",0,'📋 سجل الأصول'!I375))*'📋 سجل الأصول'!J375/365*MAX(0,MIN(EOMONTH(DATE(2026,7,1),0),IF('📋 سجل الأصول'!M375="",DATE(9999,12,31),'📋 سجل الأصول'!M375))-'📋 سجل الأصول'!G375+1))-MIN(('📋 سجل الأصول'!H375-IF('📋 سجل الأصول'!I375="",0,'📋 سجل الأصول'!I375)),('📋 سجل الأصول'!H375-IF('📋 سجل الأصول'!I375="",0,'📋 سجل الأصول'!I375))*'📋 سجل الأصول'!J375/365*MAX(0,MIN(EOMONTH(DATE(2026,7,1),-1),IF('📋 سجل الأصول'!M375="",DATE(9999,12,31),'📋 سجل الأصول'!M375))-'📋 سجل الأصول'!G375+1))),0))</f>
        <v/>
      </c>
      <c r="N375" s="25" t="str">
        <f>IF('📋 سجل الأصول'!C375="","",IFERROR(MAX(0,MIN(('📋 سجل الأصول'!H375-IF('📋 سجل الأصول'!I375="",0,'📋 سجل الأصول'!I375)),('📋 سجل الأصول'!H375-IF('📋 سجل الأصول'!I375="",0,'📋 سجل الأصول'!I375))*'📋 سجل الأصول'!J375/365*MAX(0,MIN(EOMONTH(DATE(2026,8,1),0),IF('📋 سجل الأصول'!M375="",DATE(9999,12,31),'📋 سجل الأصول'!M375))-'📋 سجل الأصول'!G375+1))-MIN(('📋 سجل الأصول'!H375-IF('📋 سجل الأصول'!I375="",0,'📋 سجل الأصول'!I375)),('📋 سجل الأصول'!H375-IF('📋 سجل الأصول'!I375="",0,'📋 سجل الأصول'!I375))*'📋 سجل الأصول'!J375/365*MAX(0,MIN(EOMONTH(DATE(2026,8,1),-1),IF('📋 سجل الأصول'!M375="",DATE(9999,12,31),'📋 سجل الأصول'!M375))-'📋 سجل الأصول'!G375+1))),0))</f>
        <v/>
      </c>
      <c r="O375" s="25" t="str">
        <f>IF('📋 سجل الأصول'!C375="","",IFERROR(MAX(0,MIN(('📋 سجل الأصول'!H375-IF('📋 سجل الأصول'!I375="",0,'📋 سجل الأصول'!I375)),('📋 سجل الأصول'!H375-IF('📋 سجل الأصول'!I375="",0,'📋 سجل الأصول'!I375))*'📋 سجل الأصول'!J375/365*MAX(0,MIN(EOMONTH(DATE(2026,9,1),0),IF('📋 سجل الأصول'!M375="",DATE(9999,12,31),'📋 سجل الأصول'!M375))-'📋 سجل الأصول'!G375+1))-MIN(('📋 سجل الأصول'!H375-IF('📋 سجل الأصول'!I375="",0,'📋 سجل الأصول'!I375)),('📋 سجل الأصول'!H375-IF('📋 سجل الأصول'!I375="",0,'📋 سجل الأصول'!I375))*'📋 سجل الأصول'!J375/365*MAX(0,MIN(EOMONTH(DATE(2026,9,1),-1),IF('📋 سجل الأصول'!M375="",DATE(9999,12,31),'📋 سجل الأصول'!M375))-'📋 سجل الأصول'!G375+1))),0))</f>
        <v/>
      </c>
      <c r="P375" s="25" t="str">
        <f>IF('📋 سجل الأصول'!C375="","",IFERROR(MAX(0,MIN(('📋 سجل الأصول'!H375-IF('📋 سجل الأصول'!I375="",0,'📋 سجل الأصول'!I375)),('📋 سجل الأصول'!H375-IF('📋 سجل الأصول'!I375="",0,'📋 سجل الأصول'!I375))*'📋 سجل الأصول'!J375/365*MAX(0,MIN(EOMONTH(DATE(2026,10,1),0),IF('📋 سجل الأصول'!M375="",DATE(9999,12,31),'📋 سجل الأصول'!M375))-'📋 سجل الأصول'!G375+1))-MIN(('📋 سجل الأصول'!H375-IF('📋 سجل الأصول'!I375="",0,'📋 سجل الأصول'!I375)),('📋 سجل الأصول'!H375-IF('📋 سجل الأصول'!I375="",0,'📋 سجل الأصول'!I375))*'📋 سجل الأصول'!J375/365*MAX(0,MIN(EOMONTH(DATE(2026,10,1),-1),IF('📋 سجل الأصول'!M375="",DATE(9999,12,31),'📋 سجل الأصول'!M375))-'📋 سجل الأصول'!G375+1))),0))</f>
        <v/>
      </c>
      <c r="Q375" s="25" t="str">
        <f>IF('📋 سجل الأصول'!C375="","",IFERROR(MAX(0,MIN(('📋 سجل الأصول'!H375-IF('📋 سجل الأصول'!I375="",0,'📋 سجل الأصول'!I375)),('📋 سجل الأصول'!H375-IF('📋 سجل الأصول'!I375="",0,'📋 سجل الأصول'!I375))*'📋 سجل الأصول'!J375/365*MAX(0,MIN(EOMONTH(DATE(2026,11,1),0),IF('📋 سجل الأصول'!M375="",DATE(9999,12,31),'📋 سجل الأصول'!M375))-'📋 سجل الأصول'!G375+1))-MIN(('📋 سجل الأصول'!H375-IF('📋 سجل الأصول'!I375="",0,'📋 سجل الأصول'!I375)),('📋 سجل الأصول'!H375-IF('📋 سجل الأصول'!I375="",0,'📋 سجل الأصول'!I375))*'📋 سجل الأصول'!J375/365*MAX(0,MIN(EOMONTH(DATE(2026,11,1),-1),IF('📋 سجل الأصول'!M375="",DATE(9999,12,31),'📋 سجل الأصول'!M375))-'📋 سجل الأصول'!G375+1))),0))</f>
        <v/>
      </c>
      <c r="R375" s="25" t="str">
        <f>IF('📋 سجل الأصول'!C375="","",IFERROR(MAX(0,MIN(('📋 سجل الأصول'!H375-IF('📋 سجل الأصول'!I375="",0,'📋 سجل الأصول'!I375)),('📋 سجل الأصول'!H375-IF('📋 سجل الأصول'!I375="",0,'📋 سجل الأصول'!I375))*'📋 سجل الأصول'!J375/365*MAX(0,MIN(EOMONTH(DATE(2026,12,1),0),IF('📋 سجل الأصول'!M375="",DATE(9999,12,31),'📋 سجل الأصول'!M375))-'📋 سجل الأصول'!G375+1))-MIN(('📋 سجل الأصول'!H375-IF('📋 سجل الأصول'!I375="",0,'📋 سجل الأصول'!I375)),('📋 سجل الأصول'!H375-IF('📋 سجل الأصول'!I375="",0,'📋 سجل الأصول'!I375))*'📋 سجل الأصول'!J375/365*MAX(0,MIN(EOMONTH(DATE(2026,12,1),-1),IF('📋 سجل الأصول'!M375="",DATE(9999,12,31),'📋 سجل الأصول'!M375))-'📋 سجل الأصول'!G375+1))),0))</f>
        <v/>
      </c>
    </row>
    <row r="376" spans="1:18" ht="24.75" customHeight="1" x14ac:dyDescent="0.25">
      <c r="A376" s="26" t="str">
        <f>IF('📋 سجل الأصول'!C376="","",'📋 سجل الأصول'!A376)</f>
        <v/>
      </c>
      <c r="B376" s="26" t="str">
        <f>IF('📋 سجل الأصول'!C376="","",'📋 سجل الأصول'!B376)</f>
        <v/>
      </c>
      <c r="C376" s="38" t="str">
        <f>IF('📋 سجل الأصول'!C376="","",'📋 سجل الأصول'!C376)</f>
        <v/>
      </c>
      <c r="D376" s="26" t="str">
        <f>IF('📋 سجل الأصول'!C376="","",'📋 سجل الأصول'!E376)</f>
        <v/>
      </c>
      <c r="E376" s="39" t="str">
        <f>IF('📋 سجل الأصول'!C376="","",'📋 سجل الأصول'!G376)</f>
        <v/>
      </c>
      <c r="F376" s="33" t="str">
        <f>IF('📋 سجل الأصول'!C376="","",'📋 سجل الأصول'!H376)</f>
        <v/>
      </c>
      <c r="G376" s="33" t="str">
        <f>IF('📋 سجل الأصول'!C376="","",IFERROR(MAX(0,MIN(('📋 سجل الأصول'!H376-IF('📋 سجل الأصول'!I376="",0,'📋 سجل الأصول'!I376)),('📋 سجل الأصول'!H376-IF('📋 سجل الأصول'!I376="",0,'📋 سجل الأصول'!I376))*'📋 سجل الأصول'!J376/365*MAX(0,MIN(EOMONTH(DATE(2026,1,1),0),IF('📋 سجل الأصول'!M376="",DATE(9999,12,31),'📋 سجل الأصول'!M376))-'📋 سجل الأصول'!G376+1))-MIN(('📋 سجل الأصول'!H376-IF('📋 سجل الأصول'!I376="",0,'📋 سجل الأصول'!I376)),('📋 سجل الأصول'!H376-IF('📋 سجل الأصول'!I376="",0,'📋 سجل الأصول'!I376))*'📋 سجل الأصول'!J376/365*MAX(0,MIN(EOMONTH(DATE(2026,1,1),-1),IF('📋 سجل الأصول'!M376="",DATE(9999,12,31),'📋 سجل الأصول'!M376))-'📋 سجل الأصول'!G376+1))),0))</f>
        <v/>
      </c>
      <c r="H376" s="33" t="str">
        <f>IF('📋 سجل الأصول'!C376="","",IFERROR(MAX(0,MIN(('📋 سجل الأصول'!H376-IF('📋 سجل الأصول'!I376="",0,'📋 سجل الأصول'!I376)),('📋 سجل الأصول'!H376-IF('📋 سجل الأصول'!I376="",0,'📋 سجل الأصول'!I376))*'📋 سجل الأصول'!J376/365*MAX(0,MIN(EOMONTH(DATE(2026,2,1),0),IF('📋 سجل الأصول'!M376="",DATE(9999,12,31),'📋 سجل الأصول'!M376))-'📋 سجل الأصول'!G376+1))-MIN(('📋 سجل الأصول'!H376-IF('📋 سجل الأصول'!I376="",0,'📋 سجل الأصول'!I376)),('📋 سجل الأصول'!H376-IF('📋 سجل الأصول'!I376="",0,'📋 سجل الأصول'!I376))*'📋 سجل الأصول'!J376/365*MAX(0,MIN(EOMONTH(DATE(2026,2,1),-1),IF('📋 سجل الأصول'!M376="",DATE(9999,12,31),'📋 سجل الأصول'!M376))-'📋 سجل الأصول'!G376+1))),0))</f>
        <v/>
      </c>
      <c r="I376" s="33" t="str">
        <f>IF('📋 سجل الأصول'!C376="","",IFERROR(MAX(0,MIN(('📋 سجل الأصول'!H376-IF('📋 سجل الأصول'!I376="",0,'📋 سجل الأصول'!I376)),('📋 سجل الأصول'!H376-IF('📋 سجل الأصول'!I376="",0,'📋 سجل الأصول'!I376))*'📋 سجل الأصول'!J376/365*MAX(0,MIN(EOMONTH(DATE(2026,3,1),0),IF('📋 سجل الأصول'!M376="",DATE(9999,12,31),'📋 سجل الأصول'!M376))-'📋 سجل الأصول'!G376+1))-MIN(('📋 سجل الأصول'!H376-IF('📋 سجل الأصول'!I376="",0,'📋 سجل الأصول'!I376)),('📋 سجل الأصول'!H376-IF('📋 سجل الأصول'!I376="",0,'📋 سجل الأصول'!I376))*'📋 سجل الأصول'!J376/365*MAX(0,MIN(EOMONTH(DATE(2026,3,1),-1),IF('📋 سجل الأصول'!M376="",DATE(9999,12,31),'📋 سجل الأصول'!M376))-'📋 سجل الأصول'!G376+1))),0))</f>
        <v/>
      </c>
      <c r="J376" s="33" t="str">
        <f>IF('📋 سجل الأصول'!C376="","",IFERROR(MAX(0,MIN(('📋 سجل الأصول'!H376-IF('📋 سجل الأصول'!I376="",0,'📋 سجل الأصول'!I376)),('📋 سجل الأصول'!H376-IF('📋 سجل الأصول'!I376="",0,'📋 سجل الأصول'!I376))*'📋 سجل الأصول'!J376/365*MAX(0,MIN(EOMONTH(DATE(2026,4,1),0),IF('📋 سجل الأصول'!M376="",DATE(9999,12,31),'📋 سجل الأصول'!M376))-'📋 سجل الأصول'!G376+1))-MIN(('📋 سجل الأصول'!H376-IF('📋 سجل الأصول'!I376="",0,'📋 سجل الأصول'!I376)),('📋 سجل الأصول'!H376-IF('📋 سجل الأصول'!I376="",0,'📋 سجل الأصول'!I376))*'📋 سجل الأصول'!J376/365*MAX(0,MIN(EOMONTH(DATE(2026,4,1),-1),IF('📋 سجل الأصول'!M376="",DATE(9999,12,31),'📋 سجل الأصول'!M376))-'📋 سجل الأصول'!G376+1))),0))</f>
        <v/>
      </c>
      <c r="K376" s="33" t="str">
        <f>IF('📋 سجل الأصول'!C376="","",IFERROR(MAX(0,MIN(('📋 سجل الأصول'!H376-IF('📋 سجل الأصول'!I376="",0,'📋 سجل الأصول'!I376)),('📋 سجل الأصول'!H376-IF('📋 سجل الأصول'!I376="",0,'📋 سجل الأصول'!I376))*'📋 سجل الأصول'!J376/365*MAX(0,MIN(EOMONTH(DATE(2026,5,1),0),IF('📋 سجل الأصول'!M376="",DATE(9999,12,31),'📋 سجل الأصول'!M376))-'📋 سجل الأصول'!G376+1))-MIN(('📋 سجل الأصول'!H376-IF('📋 سجل الأصول'!I376="",0,'📋 سجل الأصول'!I376)),('📋 سجل الأصول'!H376-IF('📋 سجل الأصول'!I376="",0,'📋 سجل الأصول'!I376))*'📋 سجل الأصول'!J376/365*MAX(0,MIN(EOMONTH(DATE(2026,5,1),-1),IF('📋 سجل الأصول'!M376="",DATE(9999,12,31),'📋 سجل الأصول'!M376))-'📋 سجل الأصول'!G376+1))),0))</f>
        <v/>
      </c>
      <c r="L376" s="33" t="str">
        <f>IF('📋 سجل الأصول'!C376="","",IFERROR(MAX(0,MIN(('📋 سجل الأصول'!H376-IF('📋 سجل الأصول'!I376="",0,'📋 سجل الأصول'!I376)),('📋 سجل الأصول'!H376-IF('📋 سجل الأصول'!I376="",0,'📋 سجل الأصول'!I376))*'📋 سجل الأصول'!J376/365*MAX(0,MIN(EOMONTH(DATE(2026,6,1),0),IF('📋 سجل الأصول'!M376="",DATE(9999,12,31),'📋 سجل الأصول'!M376))-'📋 سجل الأصول'!G376+1))-MIN(('📋 سجل الأصول'!H376-IF('📋 سجل الأصول'!I376="",0,'📋 سجل الأصول'!I376)),('📋 سجل الأصول'!H376-IF('📋 سجل الأصول'!I376="",0,'📋 سجل الأصول'!I376))*'📋 سجل الأصول'!J376/365*MAX(0,MIN(EOMONTH(DATE(2026,6,1),-1),IF('📋 سجل الأصول'!M376="",DATE(9999,12,31),'📋 سجل الأصول'!M376))-'📋 سجل الأصول'!G376+1))),0))</f>
        <v/>
      </c>
      <c r="M376" s="33" t="str">
        <f>IF('📋 سجل الأصول'!C376="","",IFERROR(MAX(0,MIN(('📋 سجل الأصول'!H376-IF('📋 سجل الأصول'!I376="",0,'📋 سجل الأصول'!I376)),('📋 سجل الأصول'!H376-IF('📋 سجل الأصول'!I376="",0,'📋 سجل الأصول'!I376))*'📋 سجل الأصول'!J376/365*MAX(0,MIN(EOMONTH(DATE(2026,7,1),0),IF('📋 سجل الأصول'!M376="",DATE(9999,12,31),'📋 سجل الأصول'!M376))-'📋 سجل الأصول'!G376+1))-MIN(('📋 سجل الأصول'!H376-IF('📋 سجل الأصول'!I376="",0,'📋 سجل الأصول'!I376)),('📋 سجل الأصول'!H376-IF('📋 سجل الأصول'!I376="",0,'📋 سجل الأصول'!I376))*'📋 سجل الأصول'!J376/365*MAX(0,MIN(EOMONTH(DATE(2026,7,1),-1),IF('📋 سجل الأصول'!M376="",DATE(9999,12,31),'📋 سجل الأصول'!M376))-'📋 سجل الأصول'!G376+1))),0))</f>
        <v/>
      </c>
      <c r="N376" s="33" t="str">
        <f>IF('📋 سجل الأصول'!C376="","",IFERROR(MAX(0,MIN(('📋 سجل الأصول'!H376-IF('📋 سجل الأصول'!I376="",0,'📋 سجل الأصول'!I376)),('📋 سجل الأصول'!H376-IF('📋 سجل الأصول'!I376="",0,'📋 سجل الأصول'!I376))*'📋 سجل الأصول'!J376/365*MAX(0,MIN(EOMONTH(DATE(2026,8,1),0),IF('📋 سجل الأصول'!M376="",DATE(9999,12,31),'📋 سجل الأصول'!M376))-'📋 سجل الأصول'!G376+1))-MIN(('📋 سجل الأصول'!H376-IF('📋 سجل الأصول'!I376="",0,'📋 سجل الأصول'!I376)),('📋 سجل الأصول'!H376-IF('📋 سجل الأصول'!I376="",0,'📋 سجل الأصول'!I376))*'📋 سجل الأصول'!J376/365*MAX(0,MIN(EOMONTH(DATE(2026,8,1),-1),IF('📋 سجل الأصول'!M376="",DATE(9999,12,31),'📋 سجل الأصول'!M376))-'📋 سجل الأصول'!G376+1))),0))</f>
        <v/>
      </c>
      <c r="O376" s="33" t="str">
        <f>IF('📋 سجل الأصول'!C376="","",IFERROR(MAX(0,MIN(('📋 سجل الأصول'!H376-IF('📋 سجل الأصول'!I376="",0,'📋 سجل الأصول'!I376)),('📋 سجل الأصول'!H376-IF('📋 سجل الأصول'!I376="",0,'📋 سجل الأصول'!I376))*'📋 سجل الأصول'!J376/365*MAX(0,MIN(EOMONTH(DATE(2026,9,1),0),IF('📋 سجل الأصول'!M376="",DATE(9999,12,31),'📋 سجل الأصول'!M376))-'📋 سجل الأصول'!G376+1))-MIN(('📋 سجل الأصول'!H376-IF('📋 سجل الأصول'!I376="",0,'📋 سجل الأصول'!I376)),('📋 سجل الأصول'!H376-IF('📋 سجل الأصول'!I376="",0,'📋 سجل الأصول'!I376))*'📋 سجل الأصول'!J376/365*MAX(0,MIN(EOMONTH(DATE(2026,9,1),-1),IF('📋 سجل الأصول'!M376="",DATE(9999,12,31),'📋 سجل الأصول'!M376))-'📋 سجل الأصول'!G376+1))),0))</f>
        <v/>
      </c>
      <c r="P376" s="33" t="str">
        <f>IF('📋 سجل الأصول'!C376="","",IFERROR(MAX(0,MIN(('📋 سجل الأصول'!H376-IF('📋 سجل الأصول'!I376="",0,'📋 سجل الأصول'!I376)),('📋 سجل الأصول'!H376-IF('📋 سجل الأصول'!I376="",0,'📋 سجل الأصول'!I376))*'📋 سجل الأصول'!J376/365*MAX(0,MIN(EOMONTH(DATE(2026,10,1),0),IF('📋 سجل الأصول'!M376="",DATE(9999,12,31),'📋 سجل الأصول'!M376))-'📋 سجل الأصول'!G376+1))-MIN(('📋 سجل الأصول'!H376-IF('📋 سجل الأصول'!I376="",0,'📋 سجل الأصول'!I376)),('📋 سجل الأصول'!H376-IF('📋 سجل الأصول'!I376="",0,'📋 سجل الأصول'!I376))*'📋 سجل الأصول'!J376/365*MAX(0,MIN(EOMONTH(DATE(2026,10,1),-1),IF('📋 سجل الأصول'!M376="",DATE(9999,12,31),'📋 سجل الأصول'!M376))-'📋 سجل الأصول'!G376+1))),0))</f>
        <v/>
      </c>
      <c r="Q376" s="33" t="str">
        <f>IF('📋 سجل الأصول'!C376="","",IFERROR(MAX(0,MIN(('📋 سجل الأصول'!H376-IF('📋 سجل الأصول'!I376="",0,'📋 سجل الأصول'!I376)),('📋 سجل الأصول'!H376-IF('📋 سجل الأصول'!I376="",0,'📋 سجل الأصول'!I376))*'📋 سجل الأصول'!J376/365*MAX(0,MIN(EOMONTH(DATE(2026,11,1),0),IF('📋 سجل الأصول'!M376="",DATE(9999,12,31),'📋 سجل الأصول'!M376))-'📋 سجل الأصول'!G376+1))-MIN(('📋 سجل الأصول'!H376-IF('📋 سجل الأصول'!I376="",0,'📋 سجل الأصول'!I376)),('📋 سجل الأصول'!H376-IF('📋 سجل الأصول'!I376="",0,'📋 سجل الأصول'!I376))*'📋 سجل الأصول'!J376/365*MAX(0,MIN(EOMONTH(DATE(2026,11,1),-1),IF('📋 سجل الأصول'!M376="",DATE(9999,12,31),'📋 سجل الأصول'!M376))-'📋 سجل الأصول'!G376+1))),0))</f>
        <v/>
      </c>
      <c r="R376" s="33" t="str">
        <f>IF('📋 سجل الأصول'!C376="","",IFERROR(MAX(0,MIN(('📋 سجل الأصول'!H376-IF('📋 سجل الأصول'!I376="",0,'📋 سجل الأصول'!I376)),('📋 سجل الأصول'!H376-IF('📋 سجل الأصول'!I376="",0,'📋 سجل الأصول'!I376))*'📋 سجل الأصول'!J376/365*MAX(0,MIN(EOMONTH(DATE(2026,12,1),0),IF('📋 سجل الأصول'!M376="",DATE(9999,12,31),'📋 سجل الأصول'!M376))-'📋 سجل الأصول'!G376+1))-MIN(('📋 سجل الأصول'!H376-IF('📋 سجل الأصول'!I376="",0,'📋 سجل الأصول'!I376)),('📋 سجل الأصول'!H376-IF('📋 سجل الأصول'!I376="",0,'📋 سجل الأصول'!I376))*'📋 سجل الأصول'!J376/365*MAX(0,MIN(EOMONTH(DATE(2026,12,1),-1),IF('📋 سجل الأصول'!M376="",DATE(9999,12,31),'📋 سجل الأصول'!M376))-'📋 سجل الأصول'!G376+1))),0))</f>
        <v/>
      </c>
    </row>
    <row r="377" spans="1:18" ht="24.75" customHeight="1" x14ac:dyDescent="0.25">
      <c r="A377" s="18" t="str">
        <f>IF('📋 سجل الأصول'!C377="","",'📋 سجل الأصول'!A377)</f>
        <v/>
      </c>
      <c r="B377" s="18" t="str">
        <f>IF('📋 سجل الأصول'!C377="","",'📋 سجل الأصول'!B377)</f>
        <v/>
      </c>
      <c r="C377" s="36" t="str">
        <f>IF('📋 سجل الأصول'!C377="","",'📋 سجل الأصول'!C377)</f>
        <v/>
      </c>
      <c r="D377" s="18" t="str">
        <f>IF('📋 سجل الأصول'!C377="","",'📋 سجل الأصول'!E377)</f>
        <v/>
      </c>
      <c r="E377" s="37" t="str">
        <f>IF('📋 سجل الأصول'!C377="","",'📋 سجل الأصول'!G377)</f>
        <v/>
      </c>
      <c r="F377" s="25" t="str">
        <f>IF('📋 سجل الأصول'!C377="","",'📋 سجل الأصول'!H377)</f>
        <v/>
      </c>
      <c r="G377" s="25" t="str">
        <f>IF('📋 سجل الأصول'!C377="","",IFERROR(MAX(0,MIN(('📋 سجل الأصول'!H377-IF('📋 سجل الأصول'!I377="",0,'📋 سجل الأصول'!I377)),('📋 سجل الأصول'!H377-IF('📋 سجل الأصول'!I377="",0,'📋 سجل الأصول'!I377))*'📋 سجل الأصول'!J377/365*MAX(0,MIN(EOMONTH(DATE(2026,1,1),0),IF('📋 سجل الأصول'!M377="",DATE(9999,12,31),'📋 سجل الأصول'!M377))-'📋 سجل الأصول'!G377+1))-MIN(('📋 سجل الأصول'!H377-IF('📋 سجل الأصول'!I377="",0,'📋 سجل الأصول'!I377)),('📋 سجل الأصول'!H377-IF('📋 سجل الأصول'!I377="",0,'📋 سجل الأصول'!I377))*'📋 سجل الأصول'!J377/365*MAX(0,MIN(EOMONTH(DATE(2026,1,1),-1),IF('📋 سجل الأصول'!M377="",DATE(9999,12,31),'📋 سجل الأصول'!M377))-'📋 سجل الأصول'!G377+1))),0))</f>
        <v/>
      </c>
      <c r="H377" s="25" t="str">
        <f>IF('📋 سجل الأصول'!C377="","",IFERROR(MAX(0,MIN(('📋 سجل الأصول'!H377-IF('📋 سجل الأصول'!I377="",0,'📋 سجل الأصول'!I377)),('📋 سجل الأصول'!H377-IF('📋 سجل الأصول'!I377="",0,'📋 سجل الأصول'!I377))*'📋 سجل الأصول'!J377/365*MAX(0,MIN(EOMONTH(DATE(2026,2,1),0),IF('📋 سجل الأصول'!M377="",DATE(9999,12,31),'📋 سجل الأصول'!M377))-'📋 سجل الأصول'!G377+1))-MIN(('📋 سجل الأصول'!H377-IF('📋 سجل الأصول'!I377="",0,'📋 سجل الأصول'!I377)),('📋 سجل الأصول'!H377-IF('📋 سجل الأصول'!I377="",0,'📋 سجل الأصول'!I377))*'📋 سجل الأصول'!J377/365*MAX(0,MIN(EOMONTH(DATE(2026,2,1),-1),IF('📋 سجل الأصول'!M377="",DATE(9999,12,31),'📋 سجل الأصول'!M377))-'📋 سجل الأصول'!G377+1))),0))</f>
        <v/>
      </c>
      <c r="I377" s="25" t="str">
        <f>IF('📋 سجل الأصول'!C377="","",IFERROR(MAX(0,MIN(('📋 سجل الأصول'!H377-IF('📋 سجل الأصول'!I377="",0,'📋 سجل الأصول'!I377)),('📋 سجل الأصول'!H377-IF('📋 سجل الأصول'!I377="",0,'📋 سجل الأصول'!I377))*'📋 سجل الأصول'!J377/365*MAX(0,MIN(EOMONTH(DATE(2026,3,1),0),IF('📋 سجل الأصول'!M377="",DATE(9999,12,31),'📋 سجل الأصول'!M377))-'📋 سجل الأصول'!G377+1))-MIN(('📋 سجل الأصول'!H377-IF('📋 سجل الأصول'!I377="",0,'📋 سجل الأصول'!I377)),('📋 سجل الأصول'!H377-IF('📋 سجل الأصول'!I377="",0,'📋 سجل الأصول'!I377))*'📋 سجل الأصول'!J377/365*MAX(0,MIN(EOMONTH(DATE(2026,3,1),-1),IF('📋 سجل الأصول'!M377="",DATE(9999,12,31),'📋 سجل الأصول'!M377))-'📋 سجل الأصول'!G377+1))),0))</f>
        <v/>
      </c>
      <c r="J377" s="25" t="str">
        <f>IF('📋 سجل الأصول'!C377="","",IFERROR(MAX(0,MIN(('📋 سجل الأصول'!H377-IF('📋 سجل الأصول'!I377="",0,'📋 سجل الأصول'!I377)),('📋 سجل الأصول'!H377-IF('📋 سجل الأصول'!I377="",0,'📋 سجل الأصول'!I377))*'📋 سجل الأصول'!J377/365*MAX(0,MIN(EOMONTH(DATE(2026,4,1),0),IF('📋 سجل الأصول'!M377="",DATE(9999,12,31),'📋 سجل الأصول'!M377))-'📋 سجل الأصول'!G377+1))-MIN(('📋 سجل الأصول'!H377-IF('📋 سجل الأصول'!I377="",0,'📋 سجل الأصول'!I377)),('📋 سجل الأصول'!H377-IF('📋 سجل الأصول'!I377="",0,'📋 سجل الأصول'!I377))*'📋 سجل الأصول'!J377/365*MAX(0,MIN(EOMONTH(DATE(2026,4,1),-1),IF('📋 سجل الأصول'!M377="",DATE(9999,12,31),'📋 سجل الأصول'!M377))-'📋 سجل الأصول'!G377+1))),0))</f>
        <v/>
      </c>
      <c r="K377" s="25" t="str">
        <f>IF('📋 سجل الأصول'!C377="","",IFERROR(MAX(0,MIN(('📋 سجل الأصول'!H377-IF('📋 سجل الأصول'!I377="",0,'📋 سجل الأصول'!I377)),('📋 سجل الأصول'!H377-IF('📋 سجل الأصول'!I377="",0,'📋 سجل الأصول'!I377))*'📋 سجل الأصول'!J377/365*MAX(0,MIN(EOMONTH(DATE(2026,5,1),0),IF('📋 سجل الأصول'!M377="",DATE(9999,12,31),'📋 سجل الأصول'!M377))-'📋 سجل الأصول'!G377+1))-MIN(('📋 سجل الأصول'!H377-IF('📋 سجل الأصول'!I377="",0,'📋 سجل الأصول'!I377)),('📋 سجل الأصول'!H377-IF('📋 سجل الأصول'!I377="",0,'📋 سجل الأصول'!I377))*'📋 سجل الأصول'!J377/365*MAX(0,MIN(EOMONTH(DATE(2026,5,1),-1),IF('📋 سجل الأصول'!M377="",DATE(9999,12,31),'📋 سجل الأصول'!M377))-'📋 سجل الأصول'!G377+1))),0))</f>
        <v/>
      </c>
      <c r="L377" s="25" t="str">
        <f>IF('📋 سجل الأصول'!C377="","",IFERROR(MAX(0,MIN(('📋 سجل الأصول'!H377-IF('📋 سجل الأصول'!I377="",0,'📋 سجل الأصول'!I377)),('📋 سجل الأصول'!H377-IF('📋 سجل الأصول'!I377="",0,'📋 سجل الأصول'!I377))*'📋 سجل الأصول'!J377/365*MAX(0,MIN(EOMONTH(DATE(2026,6,1),0),IF('📋 سجل الأصول'!M377="",DATE(9999,12,31),'📋 سجل الأصول'!M377))-'📋 سجل الأصول'!G377+1))-MIN(('📋 سجل الأصول'!H377-IF('📋 سجل الأصول'!I377="",0,'📋 سجل الأصول'!I377)),('📋 سجل الأصول'!H377-IF('📋 سجل الأصول'!I377="",0,'📋 سجل الأصول'!I377))*'📋 سجل الأصول'!J377/365*MAX(0,MIN(EOMONTH(DATE(2026,6,1),-1),IF('📋 سجل الأصول'!M377="",DATE(9999,12,31),'📋 سجل الأصول'!M377))-'📋 سجل الأصول'!G377+1))),0))</f>
        <v/>
      </c>
      <c r="M377" s="25" t="str">
        <f>IF('📋 سجل الأصول'!C377="","",IFERROR(MAX(0,MIN(('📋 سجل الأصول'!H377-IF('📋 سجل الأصول'!I377="",0,'📋 سجل الأصول'!I377)),('📋 سجل الأصول'!H377-IF('📋 سجل الأصول'!I377="",0,'📋 سجل الأصول'!I377))*'📋 سجل الأصول'!J377/365*MAX(0,MIN(EOMONTH(DATE(2026,7,1),0),IF('📋 سجل الأصول'!M377="",DATE(9999,12,31),'📋 سجل الأصول'!M377))-'📋 سجل الأصول'!G377+1))-MIN(('📋 سجل الأصول'!H377-IF('📋 سجل الأصول'!I377="",0,'📋 سجل الأصول'!I377)),('📋 سجل الأصول'!H377-IF('📋 سجل الأصول'!I377="",0,'📋 سجل الأصول'!I377))*'📋 سجل الأصول'!J377/365*MAX(0,MIN(EOMONTH(DATE(2026,7,1),-1),IF('📋 سجل الأصول'!M377="",DATE(9999,12,31),'📋 سجل الأصول'!M377))-'📋 سجل الأصول'!G377+1))),0))</f>
        <v/>
      </c>
      <c r="N377" s="25" t="str">
        <f>IF('📋 سجل الأصول'!C377="","",IFERROR(MAX(0,MIN(('📋 سجل الأصول'!H377-IF('📋 سجل الأصول'!I377="",0,'📋 سجل الأصول'!I377)),('📋 سجل الأصول'!H377-IF('📋 سجل الأصول'!I377="",0,'📋 سجل الأصول'!I377))*'📋 سجل الأصول'!J377/365*MAX(0,MIN(EOMONTH(DATE(2026,8,1),0),IF('📋 سجل الأصول'!M377="",DATE(9999,12,31),'📋 سجل الأصول'!M377))-'📋 سجل الأصول'!G377+1))-MIN(('📋 سجل الأصول'!H377-IF('📋 سجل الأصول'!I377="",0,'📋 سجل الأصول'!I377)),('📋 سجل الأصول'!H377-IF('📋 سجل الأصول'!I377="",0,'📋 سجل الأصول'!I377))*'📋 سجل الأصول'!J377/365*MAX(0,MIN(EOMONTH(DATE(2026,8,1),-1),IF('📋 سجل الأصول'!M377="",DATE(9999,12,31),'📋 سجل الأصول'!M377))-'📋 سجل الأصول'!G377+1))),0))</f>
        <v/>
      </c>
      <c r="O377" s="25" t="str">
        <f>IF('📋 سجل الأصول'!C377="","",IFERROR(MAX(0,MIN(('📋 سجل الأصول'!H377-IF('📋 سجل الأصول'!I377="",0,'📋 سجل الأصول'!I377)),('📋 سجل الأصول'!H377-IF('📋 سجل الأصول'!I377="",0,'📋 سجل الأصول'!I377))*'📋 سجل الأصول'!J377/365*MAX(0,MIN(EOMONTH(DATE(2026,9,1),0),IF('📋 سجل الأصول'!M377="",DATE(9999,12,31),'📋 سجل الأصول'!M377))-'📋 سجل الأصول'!G377+1))-MIN(('📋 سجل الأصول'!H377-IF('📋 سجل الأصول'!I377="",0,'📋 سجل الأصول'!I377)),('📋 سجل الأصول'!H377-IF('📋 سجل الأصول'!I377="",0,'📋 سجل الأصول'!I377))*'📋 سجل الأصول'!J377/365*MAX(0,MIN(EOMONTH(DATE(2026,9,1),-1),IF('📋 سجل الأصول'!M377="",DATE(9999,12,31),'📋 سجل الأصول'!M377))-'📋 سجل الأصول'!G377+1))),0))</f>
        <v/>
      </c>
      <c r="P377" s="25" t="str">
        <f>IF('📋 سجل الأصول'!C377="","",IFERROR(MAX(0,MIN(('📋 سجل الأصول'!H377-IF('📋 سجل الأصول'!I377="",0,'📋 سجل الأصول'!I377)),('📋 سجل الأصول'!H377-IF('📋 سجل الأصول'!I377="",0,'📋 سجل الأصول'!I377))*'📋 سجل الأصول'!J377/365*MAX(0,MIN(EOMONTH(DATE(2026,10,1),0),IF('📋 سجل الأصول'!M377="",DATE(9999,12,31),'📋 سجل الأصول'!M377))-'📋 سجل الأصول'!G377+1))-MIN(('📋 سجل الأصول'!H377-IF('📋 سجل الأصول'!I377="",0,'📋 سجل الأصول'!I377)),('📋 سجل الأصول'!H377-IF('📋 سجل الأصول'!I377="",0,'📋 سجل الأصول'!I377))*'📋 سجل الأصول'!J377/365*MAX(0,MIN(EOMONTH(DATE(2026,10,1),-1),IF('📋 سجل الأصول'!M377="",DATE(9999,12,31),'📋 سجل الأصول'!M377))-'📋 سجل الأصول'!G377+1))),0))</f>
        <v/>
      </c>
      <c r="Q377" s="25" t="str">
        <f>IF('📋 سجل الأصول'!C377="","",IFERROR(MAX(0,MIN(('📋 سجل الأصول'!H377-IF('📋 سجل الأصول'!I377="",0,'📋 سجل الأصول'!I377)),('📋 سجل الأصول'!H377-IF('📋 سجل الأصول'!I377="",0,'📋 سجل الأصول'!I377))*'📋 سجل الأصول'!J377/365*MAX(0,MIN(EOMONTH(DATE(2026,11,1),0),IF('📋 سجل الأصول'!M377="",DATE(9999,12,31),'📋 سجل الأصول'!M377))-'📋 سجل الأصول'!G377+1))-MIN(('📋 سجل الأصول'!H377-IF('📋 سجل الأصول'!I377="",0,'📋 سجل الأصول'!I377)),('📋 سجل الأصول'!H377-IF('📋 سجل الأصول'!I377="",0,'📋 سجل الأصول'!I377))*'📋 سجل الأصول'!J377/365*MAX(0,MIN(EOMONTH(DATE(2026,11,1),-1),IF('📋 سجل الأصول'!M377="",DATE(9999,12,31),'📋 سجل الأصول'!M377))-'📋 سجل الأصول'!G377+1))),0))</f>
        <v/>
      </c>
      <c r="R377" s="25" t="str">
        <f>IF('📋 سجل الأصول'!C377="","",IFERROR(MAX(0,MIN(('📋 سجل الأصول'!H377-IF('📋 سجل الأصول'!I377="",0,'📋 سجل الأصول'!I377)),('📋 سجل الأصول'!H377-IF('📋 سجل الأصول'!I377="",0,'📋 سجل الأصول'!I377))*'📋 سجل الأصول'!J377/365*MAX(0,MIN(EOMONTH(DATE(2026,12,1),0),IF('📋 سجل الأصول'!M377="",DATE(9999,12,31),'📋 سجل الأصول'!M377))-'📋 سجل الأصول'!G377+1))-MIN(('📋 سجل الأصول'!H377-IF('📋 سجل الأصول'!I377="",0,'📋 سجل الأصول'!I377)),('📋 سجل الأصول'!H377-IF('📋 سجل الأصول'!I377="",0,'📋 سجل الأصول'!I377))*'📋 سجل الأصول'!J377/365*MAX(0,MIN(EOMONTH(DATE(2026,12,1),-1),IF('📋 سجل الأصول'!M377="",DATE(9999,12,31),'📋 سجل الأصول'!M377))-'📋 سجل الأصول'!G377+1))),0))</f>
        <v/>
      </c>
    </row>
    <row r="378" spans="1:18" ht="24.75" customHeight="1" x14ac:dyDescent="0.25">
      <c r="A378" s="26" t="str">
        <f>IF('📋 سجل الأصول'!C378="","",'📋 سجل الأصول'!A378)</f>
        <v/>
      </c>
      <c r="B378" s="26" t="str">
        <f>IF('📋 سجل الأصول'!C378="","",'📋 سجل الأصول'!B378)</f>
        <v/>
      </c>
      <c r="C378" s="38" t="str">
        <f>IF('📋 سجل الأصول'!C378="","",'📋 سجل الأصول'!C378)</f>
        <v/>
      </c>
      <c r="D378" s="26" t="str">
        <f>IF('📋 سجل الأصول'!C378="","",'📋 سجل الأصول'!E378)</f>
        <v/>
      </c>
      <c r="E378" s="39" t="str">
        <f>IF('📋 سجل الأصول'!C378="","",'📋 سجل الأصول'!G378)</f>
        <v/>
      </c>
      <c r="F378" s="33" t="str">
        <f>IF('📋 سجل الأصول'!C378="","",'📋 سجل الأصول'!H378)</f>
        <v/>
      </c>
      <c r="G378" s="33" t="str">
        <f>IF('📋 سجل الأصول'!C378="","",IFERROR(MAX(0,MIN(('📋 سجل الأصول'!H378-IF('📋 سجل الأصول'!I378="",0,'📋 سجل الأصول'!I378)),('📋 سجل الأصول'!H378-IF('📋 سجل الأصول'!I378="",0,'📋 سجل الأصول'!I378))*'📋 سجل الأصول'!J378/365*MAX(0,MIN(EOMONTH(DATE(2026,1,1),0),IF('📋 سجل الأصول'!M378="",DATE(9999,12,31),'📋 سجل الأصول'!M378))-'📋 سجل الأصول'!G378+1))-MIN(('📋 سجل الأصول'!H378-IF('📋 سجل الأصول'!I378="",0,'📋 سجل الأصول'!I378)),('📋 سجل الأصول'!H378-IF('📋 سجل الأصول'!I378="",0,'📋 سجل الأصول'!I378))*'📋 سجل الأصول'!J378/365*MAX(0,MIN(EOMONTH(DATE(2026,1,1),-1),IF('📋 سجل الأصول'!M378="",DATE(9999,12,31),'📋 سجل الأصول'!M378))-'📋 سجل الأصول'!G378+1))),0))</f>
        <v/>
      </c>
      <c r="H378" s="33" t="str">
        <f>IF('📋 سجل الأصول'!C378="","",IFERROR(MAX(0,MIN(('📋 سجل الأصول'!H378-IF('📋 سجل الأصول'!I378="",0,'📋 سجل الأصول'!I378)),('📋 سجل الأصول'!H378-IF('📋 سجل الأصول'!I378="",0,'📋 سجل الأصول'!I378))*'📋 سجل الأصول'!J378/365*MAX(0,MIN(EOMONTH(DATE(2026,2,1),0),IF('📋 سجل الأصول'!M378="",DATE(9999,12,31),'📋 سجل الأصول'!M378))-'📋 سجل الأصول'!G378+1))-MIN(('📋 سجل الأصول'!H378-IF('📋 سجل الأصول'!I378="",0,'📋 سجل الأصول'!I378)),('📋 سجل الأصول'!H378-IF('📋 سجل الأصول'!I378="",0,'📋 سجل الأصول'!I378))*'📋 سجل الأصول'!J378/365*MAX(0,MIN(EOMONTH(DATE(2026,2,1),-1),IF('📋 سجل الأصول'!M378="",DATE(9999,12,31),'📋 سجل الأصول'!M378))-'📋 سجل الأصول'!G378+1))),0))</f>
        <v/>
      </c>
      <c r="I378" s="33" t="str">
        <f>IF('📋 سجل الأصول'!C378="","",IFERROR(MAX(0,MIN(('📋 سجل الأصول'!H378-IF('📋 سجل الأصول'!I378="",0,'📋 سجل الأصول'!I378)),('📋 سجل الأصول'!H378-IF('📋 سجل الأصول'!I378="",0,'📋 سجل الأصول'!I378))*'📋 سجل الأصول'!J378/365*MAX(0,MIN(EOMONTH(DATE(2026,3,1),0),IF('📋 سجل الأصول'!M378="",DATE(9999,12,31),'📋 سجل الأصول'!M378))-'📋 سجل الأصول'!G378+1))-MIN(('📋 سجل الأصول'!H378-IF('📋 سجل الأصول'!I378="",0,'📋 سجل الأصول'!I378)),('📋 سجل الأصول'!H378-IF('📋 سجل الأصول'!I378="",0,'📋 سجل الأصول'!I378))*'📋 سجل الأصول'!J378/365*MAX(0,MIN(EOMONTH(DATE(2026,3,1),-1),IF('📋 سجل الأصول'!M378="",DATE(9999,12,31),'📋 سجل الأصول'!M378))-'📋 سجل الأصول'!G378+1))),0))</f>
        <v/>
      </c>
      <c r="J378" s="33" t="str">
        <f>IF('📋 سجل الأصول'!C378="","",IFERROR(MAX(0,MIN(('📋 سجل الأصول'!H378-IF('📋 سجل الأصول'!I378="",0,'📋 سجل الأصول'!I378)),('📋 سجل الأصول'!H378-IF('📋 سجل الأصول'!I378="",0,'📋 سجل الأصول'!I378))*'📋 سجل الأصول'!J378/365*MAX(0,MIN(EOMONTH(DATE(2026,4,1),0),IF('📋 سجل الأصول'!M378="",DATE(9999,12,31),'📋 سجل الأصول'!M378))-'📋 سجل الأصول'!G378+1))-MIN(('📋 سجل الأصول'!H378-IF('📋 سجل الأصول'!I378="",0,'📋 سجل الأصول'!I378)),('📋 سجل الأصول'!H378-IF('📋 سجل الأصول'!I378="",0,'📋 سجل الأصول'!I378))*'📋 سجل الأصول'!J378/365*MAX(0,MIN(EOMONTH(DATE(2026,4,1),-1),IF('📋 سجل الأصول'!M378="",DATE(9999,12,31),'📋 سجل الأصول'!M378))-'📋 سجل الأصول'!G378+1))),0))</f>
        <v/>
      </c>
      <c r="K378" s="33" t="str">
        <f>IF('📋 سجل الأصول'!C378="","",IFERROR(MAX(0,MIN(('📋 سجل الأصول'!H378-IF('📋 سجل الأصول'!I378="",0,'📋 سجل الأصول'!I378)),('📋 سجل الأصول'!H378-IF('📋 سجل الأصول'!I378="",0,'📋 سجل الأصول'!I378))*'📋 سجل الأصول'!J378/365*MAX(0,MIN(EOMONTH(DATE(2026,5,1),0),IF('📋 سجل الأصول'!M378="",DATE(9999,12,31),'📋 سجل الأصول'!M378))-'📋 سجل الأصول'!G378+1))-MIN(('📋 سجل الأصول'!H378-IF('📋 سجل الأصول'!I378="",0,'📋 سجل الأصول'!I378)),('📋 سجل الأصول'!H378-IF('📋 سجل الأصول'!I378="",0,'📋 سجل الأصول'!I378))*'📋 سجل الأصول'!J378/365*MAX(0,MIN(EOMONTH(DATE(2026,5,1),-1),IF('📋 سجل الأصول'!M378="",DATE(9999,12,31),'📋 سجل الأصول'!M378))-'📋 سجل الأصول'!G378+1))),0))</f>
        <v/>
      </c>
      <c r="L378" s="33" t="str">
        <f>IF('📋 سجل الأصول'!C378="","",IFERROR(MAX(0,MIN(('📋 سجل الأصول'!H378-IF('📋 سجل الأصول'!I378="",0,'📋 سجل الأصول'!I378)),('📋 سجل الأصول'!H378-IF('📋 سجل الأصول'!I378="",0,'📋 سجل الأصول'!I378))*'📋 سجل الأصول'!J378/365*MAX(0,MIN(EOMONTH(DATE(2026,6,1),0),IF('📋 سجل الأصول'!M378="",DATE(9999,12,31),'📋 سجل الأصول'!M378))-'📋 سجل الأصول'!G378+1))-MIN(('📋 سجل الأصول'!H378-IF('📋 سجل الأصول'!I378="",0,'📋 سجل الأصول'!I378)),('📋 سجل الأصول'!H378-IF('📋 سجل الأصول'!I378="",0,'📋 سجل الأصول'!I378))*'📋 سجل الأصول'!J378/365*MAX(0,MIN(EOMONTH(DATE(2026,6,1),-1),IF('📋 سجل الأصول'!M378="",DATE(9999,12,31),'📋 سجل الأصول'!M378))-'📋 سجل الأصول'!G378+1))),0))</f>
        <v/>
      </c>
      <c r="M378" s="33" t="str">
        <f>IF('📋 سجل الأصول'!C378="","",IFERROR(MAX(0,MIN(('📋 سجل الأصول'!H378-IF('📋 سجل الأصول'!I378="",0,'📋 سجل الأصول'!I378)),('📋 سجل الأصول'!H378-IF('📋 سجل الأصول'!I378="",0,'📋 سجل الأصول'!I378))*'📋 سجل الأصول'!J378/365*MAX(0,MIN(EOMONTH(DATE(2026,7,1),0),IF('📋 سجل الأصول'!M378="",DATE(9999,12,31),'📋 سجل الأصول'!M378))-'📋 سجل الأصول'!G378+1))-MIN(('📋 سجل الأصول'!H378-IF('📋 سجل الأصول'!I378="",0,'📋 سجل الأصول'!I378)),('📋 سجل الأصول'!H378-IF('📋 سجل الأصول'!I378="",0,'📋 سجل الأصول'!I378))*'📋 سجل الأصول'!J378/365*MAX(0,MIN(EOMONTH(DATE(2026,7,1),-1),IF('📋 سجل الأصول'!M378="",DATE(9999,12,31),'📋 سجل الأصول'!M378))-'📋 سجل الأصول'!G378+1))),0))</f>
        <v/>
      </c>
      <c r="N378" s="33" t="str">
        <f>IF('📋 سجل الأصول'!C378="","",IFERROR(MAX(0,MIN(('📋 سجل الأصول'!H378-IF('📋 سجل الأصول'!I378="",0,'📋 سجل الأصول'!I378)),('📋 سجل الأصول'!H378-IF('📋 سجل الأصول'!I378="",0,'📋 سجل الأصول'!I378))*'📋 سجل الأصول'!J378/365*MAX(0,MIN(EOMONTH(DATE(2026,8,1),0),IF('📋 سجل الأصول'!M378="",DATE(9999,12,31),'📋 سجل الأصول'!M378))-'📋 سجل الأصول'!G378+1))-MIN(('📋 سجل الأصول'!H378-IF('📋 سجل الأصول'!I378="",0,'📋 سجل الأصول'!I378)),('📋 سجل الأصول'!H378-IF('📋 سجل الأصول'!I378="",0,'📋 سجل الأصول'!I378))*'📋 سجل الأصول'!J378/365*MAX(0,MIN(EOMONTH(DATE(2026,8,1),-1),IF('📋 سجل الأصول'!M378="",DATE(9999,12,31),'📋 سجل الأصول'!M378))-'📋 سجل الأصول'!G378+1))),0))</f>
        <v/>
      </c>
      <c r="O378" s="33" t="str">
        <f>IF('📋 سجل الأصول'!C378="","",IFERROR(MAX(0,MIN(('📋 سجل الأصول'!H378-IF('📋 سجل الأصول'!I378="",0,'📋 سجل الأصول'!I378)),('📋 سجل الأصول'!H378-IF('📋 سجل الأصول'!I378="",0,'📋 سجل الأصول'!I378))*'📋 سجل الأصول'!J378/365*MAX(0,MIN(EOMONTH(DATE(2026,9,1),0),IF('📋 سجل الأصول'!M378="",DATE(9999,12,31),'📋 سجل الأصول'!M378))-'📋 سجل الأصول'!G378+1))-MIN(('📋 سجل الأصول'!H378-IF('📋 سجل الأصول'!I378="",0,'📋 سجل الأصول'!I378)),('📋 سجل الأصول'!H378-IF('📋 سجل الأصول'!I378="",0,'📋 سجل الأصول'!I378))*'📋 سجل الأصول'!J378/365*MAX(0,MIN(EOMONTH(DATE(2026,9,1),-1),IF('📋 سجل الأصول'!M378="",DATE(9999,12,31),'📋 سجل الأصول'!M378))-'📋 سجل الأصول'!G378+1))),0))</f>
        <v/>
      </c>
      <c r="P378" s="33" t="str">
        <f>IF('📋 سجل الأصول'!C378="","",IFERROR(MAX(0,MIN(('📋 سجل الأصول'!H378-IF('📋 سجل الأصول'!I378="",0,'📋 سجل الأصول'!I378)),('📋 سجل الأصول'!H378-IF('📋 سجل الأصول'!I378="",0,'📋 سجل الأصول'!I378))*'📋 سجل الأصول'!J378/365*MAX(0,MIN(EOMONTH(DATE(2026,10,1),0),IF('📋 سجل الأصول'!M378="",DATE(9999,12,31),'📋 سجل الأصول'!M378))-'📋 سجل الأصول'!G378+1))-MIN(('📋 سجل الأصول'!H378-IF('📋 سجل الأصول'!I378="",0,'📋 سجل الأصول'!I378)),('📋 سجل الأصول'!H378-IF('📋 سجل الأصول'!I378="",0,'📋 سجل الأصول'!I378))*'📋 سجل الأصول'!J378/365*MAX(0,MIN(EOMONTH(DATE(2026,10,1),-1),IF('📋 سجل الأصول'!M378="",DATE(9999,12,31),'📋 سجل الأصول'!M378))-'📋 سجل الأصول'!G378+1))),0))</f>
        <v/>
      </c>
      <c r="Q378" s="33" t="str">
        <f>IF('📋 سجل الأصول'!C378="","",IFERROR(MAX(0,MIN(('📋 سجل الأصول'!H378-IF('📋 سجل الأصول'!I378="",0,'📋 سجل الأصول'!I378)),('📋 سجل الأصول'!H378-IF('📋 سجل الأصول'!I378="",0,'📋 سجل الأصول'!I378))*'📋 سجل الأصول'!J378/365*MAX(0,MIN(EOMONTH(DATE(2026,11,1),0),IF('📋 سجل الأصول'!M378="",DATE(9999,12,31),'📋 سجل الأصول'!M378))-'📋 سجل الأصول'!G378+1))-MIN(('📋 سجل الأصول'!H378-IF('📋 سجل الأصول'!I378="",0,'📋 سجل الأصول'!I378)),('📋 سجل الأصول'!H378-IF('📋 سجل الأصول'!I378="",0,'📋 سجل الأصول'!I378))*'📋 سجل الأصول'!J378/365*MAX(0,MIN(EOMONTH(DATE(2026,11,1),-1),IF('📋 سجل الأصول'!M378="",DATE(9999,12,31),'📋 سجل الأصول'!M378))-'📋 سجل الأصول'!G378+1))),0))</f>
        <v/>
      </c>
      <c r="R378" s="33" t="str">
        <f>IF('📋 سجل الأصول'!C378="","",IFERROR(MAX(0,MIN(('📋 سجل الأصول'!H378-IF('📋 سجل الأصول'!I378="",0,'📋 سجل الأصول'!I378)),('📋 سجل الأصول'!H378-IF('📋 سجل الأصول'!I378="",0,'📋 سجل الأصول'!I378))*'📋 سجل الأصول'!J378/365*MAX(0,MIN(EOMONTH(DATE(2026,12,1),0),IF('📋 سجل الأصول'!M378="",DATE(9999,12,31),'📋 سجل الأصول'!M378))-'📋 سجل الأصول'!G378+1))-MIN(('📋 سجل الأصول'!H378-IF('📋 سجل الأصول'!I378="",0,'📋 سجل الأصول'!I378)),('📋 سجل الأصول'!H378-IF('📋 سجل الأصول'!I378="",0,'📋 سجل الأصول'!I378))*'📋 سجل الأصول'!J378/365*MAX(0,MIN(EOMONTH(DATE(2026,12,1),-1),IF('📋 سجل الأصول'!M378="",DATE(9999,12,31),'📋 سجل الأصول'!M378))-'📋 سجل الأصول'!G378+1))),0))</f>
        <v/>
      </c>
    </row>
    <row r="379" spans="1:18" ht="24.75" customHeight="1" x14ac:dyDescent="0.25">
      <c r="A379" s="18" t="str">
        <f>IF('📋 سجل الأصول'!C379="","",'📋 سجل الأصول'!A379)</f>
        <v/>
      </c>
      <c r="B379" s="18" t="str">
        <f>IF('📋 سجل الأصول'!C379="","",'📋 سجل الأصول'!B379)</f>
        <v/>
      </c>
      <c r="C379" s="36" t="str">
        <f>IF('📋 سجل الأصول'!C379="","",'📋 سجل الأصول'!C379)</f>
        <v/>
      </c>
      <c r="D379" s="18" t="str">
        <f>IF('📋 سجل الأصول'!C379="","",'📋 سجل الأصول'!E379)</f>
        <v/>
      </c>
      <c r="E379" s="37" t="str">
        <f>IF('📋 سجل الأصول'!C379="","",'📋 سجل الأصول'!G379)</f>
        <v/>
      </c>
      <c r="F379" s="25" t="str">
        <f>IF('📋 سجل الأصول'!C379="","",'📋 سجل الأصول'!H379)</f>
        <v/>
      </c>
      <c r="G379" s="25" t="str">
        <f>IF('📋 سجل الأصول'!C379="","",IFERROR(MAX(0,MIN(('📋 سجل الأصول'!H379-IF('📋 سجل الأصول'!I379="",0,'📋 سجل الأصول'!I379)),('📋 سجل الأصول'!H379-IF('📋 سجل الأصول'!I379="",0,'📋 سجل الأصول'!I379))*'📋 سجل الأصول'!J379/365*MAX(0,MIN(EOMONTH(DATE(2026,1,1),0),IF('📋 سجل الأصول'!M379="",DATE(9999,12,31),'📋 سجل الأصول'!M379))-'📋 سجل الأصول'!G379+1))-MIN(('📋 سجل الأصول'!H379-IF('📋 سجل الأصول'!I379="",0,'📋 سجل الأصول'!I379)),('📋 سجل الأصول'!H379-IF('📋 سجل الأصول'!I379="",0,'📋 سجل الأصول'!I379))*'📋 سجل الأصول'!J379/365*MAX(0,MIN(EOMONTH(DATE(2026,1,1),-1),IF('📋 سجل الأصول'!M379="",DATE(9999,12,31),'📋 سجل الأصول'!M379))-'📋 سجل الأصول'!G379+1))),0))</f>
        <v/>
      </c>
      <c r="H379" s="25" t="str">
        <f>IF('📋 سجل الأصول'!C379="","",IFERROR(MAX(0,MIN(('📋 سجل الأصول'!H379-IF('📋 سجل الأصول'!I379="",0,'📋 سجل الأصول'!I379)),('📋 سجل الأصول'!H379-IF('📋 سجل الأصول'!I379="",0,'📋 سجل الأصول'!I379))*'📋 سجل الأصول'!J379/365*MAX(0,MIN(EOMONTH(DATE(2026,2,1),0),IF('📋 سجل الأصول'!M379="",DATE(9999,12,31),'📋 سجل الأصول'!M379))-'📋 سجل الأصول'!G379+1))-MIN(('📋 سجل الأصول'!H379-IF('📋 سجل الأصول'!I379="",0,'📋 سجل الأصول'!I379)),('📋 سجل الأصول'!H379-IF('📋 سجل الأصول'!I379="",0,'📋 سجل الأصول'!I379))*'📋 سجل الأصول'!J379/365*MAX(0,MIN(EOMONTH(DATE(2026,2,1),-1),IF('📋 سجل الأصول'!M379="",DATE(9999,12,31),'📋 سجل الأصول'!M379))-'📋 سجل الأصول'!G379+1))),0))</f>
        <v/>
      </c>
      <c r="I379" s="25" t="str">
        <f>IF('📋 سجل الأصول'!C379="","",IFERROR(MAX(0,MIN(('📋 سجل الأصول'!H379-IF('📋 سجل الأصول'!I379="",0,'📋 سجل الأصول'!I379)),('📋 سجل الأصول'!H379-IF('📋 سجل الأصول'!I379="",0,'📋 سجل الأصول'!I379))*'📋 سجل الأصول'!J379/365*MAX(0,MIN(EOMONTH(DATE(2026,3,1),0),IF('📋 سجل الأصول'!M379="",DATE(9999,12,31),'📋 سجل الأصول'!M379))-'📋 سجل الأصول'!G379+1))-MIN(('📋 سجل الأصول'!H379-IF('📋 سجل الأصول'!I379="",0,'📋 سجل الأصول'!I379)),('📋 سجل الأصول'!H379-IF('📋 سجل الأصول'!I379="",0,'📋 سجل الأصول'!I379))*'📋 سجل الأصول'!J379/365*MAX(0,MIN(EOMONTH(DATE(2026,3,1),-1),IF('📋 سجل الأصول'!M379="",DATE(9999,12,31),'📋 سجل الأصول'!M379))-'📋 سجل الأصول'!G379+1))),0))</f>
        <v/>
      </c>
      <c r="J379" s="25" t="str">
        <f>IF('📋 سجل الأصول'!C379="","",IFERROR(MAX(0,MIN(('📋 سجل الأصول'!H379-IF('📋 سجل الأصول'!I379="",0,'📋 سجل الأصول'!I379)),('📋 سجل الأصول'!H379-IF('📋 سجل الأصول'!I379="",0,'📋 سجل الأصول'!I379))*'📋 سجل الأصول'!J379/365*MAX(0,MIN(EOMONTH(DATE(2026,4,1),0),IF('📋 سجل الأصول'!M379="",DATE(9999,12,31),'📋 سجل الأصول'!M379))-'📋 سجل الأصول'!G379+1))-MIN(('📋 سجل الأصول'!H379-IF('📋 سجل الأصول'!I379="",0,'📋 سجل الأصول'!I379)),('📋 سجل الأصول'!H379-IF('📋 سجل الأصول'!I379="",0,'📋 سجل الأصول'!I379))*'📋 سجل الأصول'!J379/365*MAX(0,MIN(EOMONTH(DATE(2026,4,1),-1),IF('📋 سجل الأصول'!M379="",DATE(9999,12,31),'📋 سجل الأصول'!M379))-'📋 سجل الأصول'!G379+1))),0))</f>
        <v/>
      </c>
      <c r="K379" s="25" t="str">
        <f>IF('📋 سجل الأصول'!C379="","",IFERROR(MAX(0,MIN(('📋 سجل الأصول'!H379-IF('📋 سجل الأصول'!I379="",0,'📋 سجل الأصول'!I379)),('📋 سجل الأصول'!H379-IF('📋 سجل الأصول'!I379="",0,'📋 سجل الأصول'!I379))*'📋 سجل الأصول'!J379/365*MAX(0,MIN(EOMONTH(DATE(2026,5,1),0),IF('📋 سجل الأصول'!M379="",DATE(9999,12,31),'📋 سجل الأصول'!M379))-'📋 سجل الأصول'!G379+1))-MIN(('📋 سجل الأصول'!H379-IF('📋 سجل الأصول'!I379="",0,'📋 سجل الأصول'!I379)),('📋 سجل الأصول'!H379-IF('📋 سجل الأصول'!I379="",0,'📋 سجل الأصول'!I379))*'📋 سجل الأصول'!J379/365*MAX(0,MIN(EOMONTH(DATE(2026,5,1),-1),IF('📋 سجل الأصول'!M379="",DATE(9999,12,31),'📋 سجل الأصول'!M379))-'📋 سجل الأصول'!G379+1))),0))</f>
        <v/>
      </c>
      <c r="L379" s="25" t="str">
        <f>IF('📋 سجل الأصول'!C379="","",IFERROR(MAX(0,MIN(('📋 سجل الأصول'!H379-IF('📋 سجل الأصول'!I379="",0,'📋 سجل الأصول'!I379)),('📋 سجل الأصول'!H379-IF('📋 سجل الأصول'!I379="",0,'📋 سجل الأصول'!I379))*'📋 سجل الأصول'!J379/365*MAX(0,MIN(EOMONTH(DATE(2026,6,1),0),IF('📋 سجل الأصول'!M379="",DATE(9999,12,31),'📋 سجل الأصول'!M379))-'📋 سجل الأصول'!G379+1))-MIN(('📋 سجل الأصول'!H379-IF('📋 سجل الأصول'!I379="",0,'📋 سجل الأصول'!I379)),('📋 سجل الأصول'!H379-IF('📋 سجل الأصول'!I379="",0,'📋 سجل الأصول'!I379))*'📋 سجل الأصول'!J379/365*MAX(0,MIN(EOMONTH(DATE(2026,6,1),-1),IF('📋 سجل الأصول'!M379="",DATE(9999,12,31),'📋 سجل الأصول'!M379))-'📋 سجل الأصول'!G379+1))),0))</f>
        <v/>
      </c>
      <c r="M379" s="25" t="str">
        <f>IF('📋 سجل الأصول'!C379="","",IFERROR(MAX(0,MIN(('📋 سجل الأصول'!H379-IF('📋 سجل الأصول'!I379="",0,'📋 سجل الأصول'!I379)),('📋 سجل الأصول'!H379-IF('📋 سجل الأصول'!I379="",0,'📋 سجل الأصول'!I379))*'📋 سجل الأصول'!J379/365*MAX(0,MIN(EOMONTH(DATE(2026,7,1),0),IF('📋 سجل الأصول'!M379="",DATE(9999,12,31),'📋 سجل الأصول'!M379))-'📋 سجل الأصول'!G379+1))-MIN(('📋 سجل الأصول'!H379-IF('📋 سجل الأصول'!I379="",0,'📋 سجل الأصول'!I379)),('📋 سجل الأصول'!H379-IF('📋 سجل الأصول'!I379="",0,'📋 سجل الأصول'!I379))*'📋 سجل الأصول'!J379/365*MAX(0,MIN(EOMONTH(DATE(2026,7,1),-1),IF('📋 سجل الأصول'!M379="",DATE(9999,12,31),'📋 سجل الأصول'!M379))-'📋 سجل الأصول'!G379+1))),0))</f>
        <v/>
      </c>
      <c r="N379" s="25" t="str">
        <f>IF('📋 سجل الأصول'!C379="","",IFERROR(MAX(0,MIN(('📋 سجل الأصول'!H379-IF('📋 سجل الأصول'!I379="",0,'📋 سجل الأصول'!I379)),('📋 سجل الأصول'!H379-IF('📋 سجل الأصول'!I379="",0,'📋 سجل الأصول'!I379))*'📋 سجل الأصول'!J379/365*MAX(0,MIN(EOMONTH(DATE(2026,8,1),0),IF('📋 سجل الأصول'!M379="",DATE(9999,12,31),'📋 سجل الأصول'!M379))-'📋 سجل الأصول'!G379+1))-MIN(('📋 سجل الأصول'!H379-IF('📋 سجل الأصول'!I379="",0,'📋 سجل الأصول'!I379)),('📋 سجل الأصول'!H379-IF('📋 سجل الأصول'!I379="",0,'📋 سجل الأصول'!I379))*'📋 سجل الأصول'!J379/365*MAX(0,MIN(EOMONTH(DATE(2026,8,1),-1),IF('📋 سجل الأصول'!M379="",DATE(9999,12,31),'📋 سجل الأصول'!M379))-'📋 سجل الأصول'!G379+1))),0))</f>
        <v/>
      </c>
      <c r="O379" s="25" t="str">
        <f>IF('📋 سجل الأصول'!C379="","",IFERROR(MAX(0,MIN(('📋 سجل الأصول'!H379-IF('📋 سجل الأصول'!I379="",0,'📋 سجل الأصول'!I379)),('📋 سجل الأصول'!H379-IF('📋 سجل الأصول'!I379="",0,'📋 سجل الأصول'!I379))*'📋 سجل الأصول'!J379/365*MAX(0,MIN(EOMONTH(DATE(2026,9,1),0),IF('📋 سجل الأصول'!M379="",DATE(9999,12,31),'📋 سجل الأصول'!M379))-'📋 سجل الأصول'!G379+1))-MIN(('📋 سجل الأصول'!H379-IF('📋 سجل الأصول'!I379="",0,'📋 سجل الأصول'!I379)),('📋 سجل الأصول'!H379-IF('📋 سجل الأصول'!I379="",0,'📋 سجل الأصول'!I379))*'📋 سجل الأصول'!J379/365*MAX(0,MIN(EOMONTH(DATE(2026,9,1),-1),IF('📋 سجل الأصول'!M379="",DATE(9999,12,31),'📋 سجل الأصول'!M379))-'📋 سجل الأصول'!G379+1))),0))</f>
        <v/>
      </c>
      <c r="P379" s="25" t="str">
        <f>IF('📋 سجل الأصول'!C379="","",IFERROR(MAX(0,MIN(('📋 سجل الأصول'!H379-IF('📋 سجل الأصول'!I379="",0,'📋 سجل الأصول'!I379)),('📋 سجل الأصول'!H379-IF('📋 سجل الأصول'!I379="",0,'📋 سجل الأصول'!I379))*'📋 سجل الأصول'!J379/365*MAX(0,MIN(EOMONTH(DATE(2026,10,1),0),IF('📋 سجل الأصول'!M379="",DATE(9999,12,31),'📋 سجل الأصول'!M379))-'📋 سجل الأصول'!G379+1))-MIN(('📋 سجل الأصول'!H379-IF('📋 سجل الأصول'!I379="",0,'📋 سجل الأصول'!I379)),('📋 سجل الأصول'!H379-IF('📋 سجل الأصول'!I379="",0,'📋 سجل الأصول'!I379))*'📋 سجل الأصول'!J379/365*MAX(0,MIN(EOMONTH(DATE(2026,10,1),-1),IF('📋 سجل الأصول'!M379="",DATE(9999,12,31),'📋 سجل الأصول'!M379))-'📋 سجل الأصول'!G379+1))),0))</f>
        <v/>
      </c>
      <c r="Q379" s="25" t="str">
        <f>IF('📋 سجل الأصول'!C379="","",IFERROR(MAX(0,MIN(('📋 سجل الأصول'!H379-IF('📋 سجل الأصول'!I379="",0,'📋 سجل الأصول'!I379)),('📋 سجل الأصول'!H379-IF('📋 سجل الأصول'!I379="",0,'📋 سجل الأصول'!I379))*'📋 سجل الأصول'!J379/365*MAX(0,MIN(EOMONTH(DATE(2026,11,1),0),IF('📋 سجل الأصول'!M379="",DATE(9999,12,31),'📋 سجل الأصول'!M379))-'📋 سجل الأصول'!G379+1))-MIN(('📋 سجل الأصول'!H379-IF('📋 سجل الأصول'!I379="",0,'📋 سجل الأصول'!I379)),('📋 سجل الأصول'!H379-IF('📋 سجل الأصول'!I379="",0,'📋 سجل الأصول'!I379))*'📋 سجل الأصول'!J379/365*MAX(0,MIN(EOMONTH(DATE(2026,11,1),-1),IF('📋 سجل الأصول'!M379="",DATE(9999,12,31),'📋 سجل الأصول'!M379))-'📋 سجل الأصول'!G379+1))),0))</f>
        <v/>
      </c>
      <c r="R379" s="25" t="str">
        <f>IF('📋 سجل الأصول'!C379="","",IFERROR(MAX(0,MIN(('📋 سجل الأصول'!H379-IF('📋 سجل الأصول'!I379="",0,'📋 سجل الأصول'!I379)),('📋 سجل الأصول'!H379-IF('📋 سجل الأصول'!I379="",0,'📋 سجل الأصول'!I379))*'📋 سجل الأصول'!J379/365*MAX(0,MIN(EOMONTH(DATE(2026,12,1),0),IF('📋 سجل الأصول'!M379="",DATE(9999,12,31),'📋 سجل الأصول'!M379))-'📋 سجل الأصول'!G379+1))-MIN(('📋 سجل الأصول'!H379-IF('📋 سجل الأصول'!I379="",0,'📋 سجل الأصول'!I379)),('📋 سجل الأصول'!H379-IF('📋 سجل الأصول'!I379="",0,'📋 سجل الأصول'!I379))*'📋 سجل الأصول'!J379/365*MAX(0,MIN(EOMONTH(DATE(2026,12,1),-1),IF('📋 سجل الأصول'!M379="",DATE(9999,12,31),'📋 سجل الأصول'!M379))-'📋 سجل الأصول'!G379+1))),0))</f>
        <v/>
      </c>
    </row>
    <row r="380" spans="1:18" ht="24.75" customHeight="1" x14ac:dyDescent="0.25">
      <c r="A380" s="26" t="str">
        <f>IF('📋 سجل الأصول'!C380="","",'📋 سجل الأصول'!A380)</f>
        <v/>
      </c>
      <c r="B380" s="26" t="str">
        <f>IF('📋 سجل الأصول'!C380="","",'📋 سجل الأصول'!B380)</f>
        <v/>
      </c>
      <c r="C380" s="38" t="str">
        <f>IF('📋 سجل الأصول'!C380="","",'📋 سجل الأصول'!C380)</f>
        <v/>
      </c>
      <c r="D380" s="26" t="str">
        <f>IF('📋 سجل الأصول'!C380="","",'📋 سجل الأصول'!E380)</f>
        <v/>
      </c>
      <c r="E380" s="39" t="str">
        <f>IF('📋 سجل الأصول'!C380="","",'📋 سجل الأصول'!G380)</f>
        <v/>
      </c>
      <c r="F380" s="33" t="str">
        <f>IF('📋 سجل الأصول'!C380="","",'📋 سجل الأصول'!H380)</f>
        <v/>
      </c>
      <c r="G380" s="33" t="str">
        <f>IF('📋 سجل الأصول'!C380="","",IFERROR(MAX(0,MIN(('📋 سجل الأصول'!H380-IF('📋 سجل الأصول'!I380="",0,'📋 سجل الأصول'!I380)),('📋 سجل الأصول'!H380-IF('📋 سجل الأصول'!I380="",0,'📋 سجل الأصول'!I380))*'📋 سجل الأصول'!J380/365*MAX(0,MIN(EOMONTH(DATE(2026,1,1),0),IF('📋 سجل الأصول'!M380="",DATE(9999,12,31),'📋 سجل الأصول'!M380))-'📋 سجل الأصول'!G380+1))-MIN(('📋 سجل الأصول'!H380-IF('📋 سجل الأصول'!I380="",0,'📋 سجل الأصول'!I380)),('📋 سجل الأصول'!H380-IF('📋 سجل الأصول'!I380="",0,'📋 سجل الأصول'!I380))*'📋 سجل الأصول'!J380/365*MAX(0,MIN(EOMONTH(DATE(2026,1,1),-1),IF('📋 سجل الأصول'!M380="",DATE(9999,12,31),'📋 سجل الأصول'!M380))-'📋 سجل الأصول'!G380+1))),0))</f>
        <v/>
      </c>
      <c r="H380" s="33" t="str">
        <f>IF('📋 سجل الأصول'!C380="","",IFERROR(MAX(0,MIN(('📋 سجل الأصول'!H380-IF('📋 سجل الأصول'!I380="",0,'📋 سجل الأصول'!I380)),('📋 سجل الأصول'!H380-IF('📋 سجل الأصول'!I380="",0,'📋 سجل الأصول'!I380))*'📋 سجل الأصول'!J380/365*MAX(0,MIN(EOMONTH(DATE(2026,2,1),0),IF('📋 سجل الأصول'!M380="",DATE(9999,12,31),'📋 سجل الأصول'!M380))-'📋 سجل الأصول'!G380+1))-MIN(('📋 سجل الأصول'!H380-IF('📋 سجل الأصول'!I380="",0,'📋 سجل الأصول'!I380)),('📋 سجل الأصول'!H380-IF('📋 سجل الأصول'!I380="",0,'📋 سجل الأصول'!I380))*'📋 سجل الأصول'!J380/365*MAX(0,MIN(EOMONTH(DATE(2026,2,1),-1),IF('📋 سجل الأصول'!M380="",DATE(9999,12,31),'📋 سجل الأصول'!M380))-'📋 سجل الأصول'!G380+1))),0))</f>
        <v/>
      </c>
      <c r="I380" s="33" t="str">
        <f>IF('📋 سجل الأصول'!C380="","",IFERROR(MAX(0,MIN(('📋 سجل الأصول'!H380-IF('📋 سجل الأصول'!I380="",0,'📋 سجل الأصول'!I380)),('📋 سجل الأصول'!H380-IF('📋 سجل الأصول'!I380="",0,'📋 سجل الأصول'!I380))*'📋 سجل الأصول'!J380/365*MAX(0,MIN(EOMONTH(DATE(2026,3,1),0),IF('📋 سجل الأصول'!M380="",DATE(9999,12,31),'📋 سجل الأصول'!M380))-'📋 سجل الأصول'!G380+1))-MIN(('📋 سجل الأصول'!H380-IF('📋 سجل الأصول'!I380="",0,'📋 سجل الأصول'!I380)),('📋 سجل الأصول'!H380-IF('📋 سجل الأصول'!I380="",0,'📋 سجل الأصول'!I380))*'📋 سجل الأصول'!J380/365*MAX(0,MIN(EOMONTH(DATE(2026,3,1),-1),IF('📋 سجل الأصول'!M380="",DATE(9999,12,31),'📋 سجل الأصول'!M380))-'📋 سجل الأصول'!G380+1))),0))</f>
        <v/>
      </c>
      <c r="J380" s="33" t="str">
        <f>IF('📋 سجل الأصول'!C380="","",IFERROR(MAX(0,MIN(('📋 سجل الأصول'!H380-IF('📋 سجل الأصول'!I380="",0,'📋 سجل الأصول'!I380)),('📋 سجل الأصول'!H380-IF('📋 سجل الأصول'!I380="",0,'📋 سجل الأصول'!I380))*'📋 سجل الأصول'!J380/365*MAX(0,MIN(EOMONTH(DATE(2026,4,1),0),IF('📋 سجل الأصول'!M380="",DATE(9999,12,31),'📋 سجل الأصول'!M380))-'📋 سجل الأصول'!G380+1))-MIN(('📋 سجل الأصول'!H380-IF('📋 سجل الأصول'!I380="",0,'📋 سجل الأصول'!I380)),('📋 سجل الأصول'!H380-IF('📋 سجل الأصول'!I380="",0,'📋 سجل الأصول'!I380))*'📋 سجل الأصول'!J380/365*MAX(0,MIN(EOMONTH(DATE(2026,4,1),-1),IF('📋 سجل الأصول'!M380="",DATE(9999,12,31),'📋 سجل الأصول'!M380))-'📋 سجل الأصول'!G380+1))),0))</f>
        <v/>
      </c>
      <c r="K380" s="33" t="str">
        <f>IF('📋 سجل الأصول'!C380="","",IFERROR(MAX(0,MIN(('📋 سجل الأصول'!H380-IF('📋 سجل الأصول'!I380="",0,'📋 سجل الأصول'!I380)),('📋 سجل الأصول'!H380-IF('📋 سجل الأصول'!I380="",0,'📋 سجل الأصول'!I380))*'📋 سجل الأصول'!J380/365*MAX(0,MIN(EOMONTH(DATE(2026,5,1),0),IF('📋 سجل الأصول'!M380="",DATE(9999,12,31),'📋 سجل الأصول'!M380))-'📋 سجل الأصول'!G380+1))-MIN(('📋 سجل الأصول'!H380-IF('📋 سجل الأصول'!I380="",0,'📋 سجل الأصول'!I380)),('📋 سجل الأصول'!H380-IF('📋 سجل الأصول'!I380="",0,'📋 سجل الأصول'!I380))*'📋 سجل الأصول'!J380/365*MAX(0,MIN(EOMONTH(DATE(2026,5,1),-1),IF('📋 سجل الأصول'!M380="",DATE(9999,12,31),'📋 سجل الأصول'!M380))-'📋 سجل الأصول'!G380+1))),0))</f>
        <v/>
      </c>
      <c r="L380" s="33" t="str">
        <f>IF('📋 سجل الأصول'!C380="","",IFERROR(MAX(0,MIN(('📋 سجل الأصول'!H380-IF('📋 سجل الأصول'!I380="",0,'📋 سجل الأصول'!I380)),('📋 سجل الأصول'!H380-IF('📋 سجل الأصول'!I380="",0,'📋 سجل الأصول'!I380))*'📋 سجل الأصول'!J380/365*MAX(0,MIN(EOMONTH(DATE(2026,6,1),0),IF('📋 سجل الأصول'!M380="",DATE(9999,12,31),'📋 سجل الأصول'!M380))-'📋 سجل الأصول'!G380+1))-MIN(('📋 سجل الأصول'!H380-IF('📋 سجل الأصول'!I380="",0,'📋 سجل الأصول'!I380)),('📋 سجل الأصول'!H380-IF('📋 سجل الأصول'!I380="",0,'📋 سجل الأصول'!I380))*'📋 سجل الأصول'!J380/365*MAX(0,MIN(EOMONTH(DATE(2026,6,1),-1),IF('📋 سجل الأصول'!M380="",DATE(9999,12,31),'📋 سجل الأصول'!M380))-'📋 سجل الأصول'!G380+1))),0))</f>
        <v/>
      </c>
      <c r="M380" s="33" t="str">
        <f>IF('📋 سجل الأصول'!C380="","",IFERROR(MAX(0,MIN(('📋 سجل الأصول'!H380-IF('📋 سجل الأصول'!I380="",0,'📋 سجل الأصول'!I380)),('📋 سجل الأصول'!H380-IF('📋 سجل الأصول'!I380="",0,'📋 سجل الأصول'!I380))*'📋 سجل الأصول'!J380/365*MAX(0,MIN(EOMONTH(DATE(2026,7,1),0),IF('📋 سجل الأصول'!M380="",DATE(9999,12,31),'📋 سجل الأصول'!M380))-'📋 سجل الأصول'!G380+1))-MIN(('📋 سجل الأصول'!H380-IF('📋 سجل الأصول'!I380="",0,'📋 سجل الأصول'!I380)),('📋 سجل الأصول'!H380-IF('📋 سجل الأصول'!I380="",0,'📋 سجل الأصول'!I380))*'📋 سجل الأصول'!J380/365*MAX(0,MIN(EOMONTH(DATE(2026,7,1),-1),IF('📋 سجل الأصول'!M380="",DATE(9999,12,31),'📋 سجل الأصول'!M380))-'📋 سجل الأصول'!G380+1))),0))</f>
        <v/>
      </c>
      <c r="N380" s="33" t="str">
        <f>IF('📋 سجل الأصول'!C380="","",IFERROR(MAX(0,MIN(('📋 سجل الأصول'!H380-IF('📋 سجل الأصول'!I380="",0,'📋 سجل الأصول'!I380)),('📋 سجل الأصول'!H380-IF('📋 سجل الأصول'!I380="",0,'📋 سجل الأصول'!I380))*'📋 سجل الأصول'!J380/365*MAX(0,MIN(EOMONTH(DATE(2026,8,1),0),IF('📋 سجل الأصول'!M380="",DATE(9999,12,31),'📋 سجل الأصول'!M380))-'📋 سجل الأصول'!G380+1))-MIN(('📋 سجل الأصول'!H380-IF('📋 سجل الأصول'!I380="",0,'📋 سجل الأصول'!I380)),('📋 سجل الأصول'!H380-IF('📋 سجل الأصول'!I380="",0,'📋 سجل الأصول'!I380))*'📋 سجل الأصول'!J380/365*MAX(0,MIN(EOMONTH(DATE(2026,8,1),-1),IF('📋 سجل الأصول'!M380="",DATE(9999,12,31),'📋 سجل الأصول'!M380))-'📋 سجل الأصول'!G380+1))),0))</f>
        <v/>
      </c>
      <c r="O380" s="33" t="str">
        <f>IF('📋 سجل الأصول'!C380="","",IFERROR(MAX(0,MIN(('📋 سجل الأصول'!H380-IF('📋 سجل الأصول'!I380="",0,'📋 سجل الأصول'!I380)),('📋 سجل الأصول'!H380-IF('📋 سجل الأصول'!I380="",0,'📋 سجل الأصول'!I380))*'📋 سجل الأصول'!J380/365*MAX(0,MIN(EOMONTH(DATE(2026,9,1),0),IF('📋 سجل الأصول'!M380="",DATE(9999,12,31),'📋 سجل الأصول'!M380))-'📋 سجل الأصول'!G380+1))-MIN(('📋 سجل الأصول'!H380-IF('📋 سجل الأصول'!I380="",0,'📋 سجل الأصول'!I380)),('📋 سجل الأصول'!H380-IF('📋 سجل الأصول'!I380="",0,'📋 سجل الأصول'!I380))*'📋 سجل الأصول'!J380/365*MAX(0,MIN(EOMONTH(DATE(2026,9,1),-1),IF('📋 سجل الأصول'!M380="",DATE(9999,12,31),'📋 سجل الأصول'!M380))-'📋 سجل الأصول'!G380+1))),0))</f>
        <v/>
      </c>
      <c r="P380" s="33" t="str">
        <f>IF('📋 سجل الأصول'!C380="","",IFERROR(MAX(0,MIN(('📋 سجل الأصول'!H380-IF('📋 سجل الأصول'!I380="",0,'📋 سجل الأصول'!I380)),('📋 سجل الأصول'!H380-IF('📋 سجل الأصول'!I380="",0,'📋 سجل الأصول'!I380))*'📋 سجل الأصول'!J380/365*MAX(0,MIN(EOMONTH(DATE(2026,10,1),0),IF('📋 سجل الأصول'!M380="",DATE(9999,12,31),'📋 سجل الأصول'!M380))-'📋 سجل الأصول'!G380+1))-MIN(('📋 سجل الأصول'!H380-IF('📋 سجل الأصول'!I380="",0,'📋 سجل الأصول'!I380)),('📋 سجل الأصول'!H380-IF('📋 سجل الأصول'!I380="",0,'📋 سجل الأصول'!I380))*'📋 سجل الأصول'!J380/365*MAX(0,MIN(EOMONTH(DATE(2026,10,1),-1),IF('📋 سجل الأصول'!M380="",DATE(9999,12,31),'📋 سجل الأصول'!M380))-'📋 سجل الأصول'!G380+1))),0))</f>
        <v/>
      </c>
      <c r="Q380" s="33" t="str">
        <f>IF('📋 سجل الأصول'!C380="","",IFERROR(MAX(0,MIN(('📋 سجل الأصول'!H380-IF('📋 سجل الأصول'!I380="",0,'📋 سجل الأصول'!I380)),('📋 سجل الأصول'!H380-IF('📋 سجل الأصول'!I380="",0,'📋 سجل الأصول'!I380))*'📋 سجل الأصول'!J380/365*MAX(0,MIN(EOMONTH(DATE(2026,11,1),0),IF('📋 سجل الأصول'!M380="",DATE(9999,12,31),'📋 سجل الأصول'!M380))-'📋 سجل الأصول'!G380+1))-MIN(('📋 سجل الأصول'!H380-IF('📋 سجل الأصول'!I380="",0,'📋 سجل الأصول'!I380)),('📋 سجل الأصول'!H380-IF('📋 سجل الأصول'!I380="",0,'📋 سجل الأصول'!I380))*'📋 سجل الأصول'!J380/365*MAX(0,MIN(EOMONTH(DATE(2026,11,1),-1),IF('📋 سجل الأصول'!M380="",DATE(9999,12,31),'📋 سجل الأصول'!M380))-'📋 سجل الأصول'!G380+1))),0))</f>
        <v/>
      </c>
      <c r="R380" s="33" t="str">
        <f>IF('📋 سجل الأصول'!C380="","",IFERROR(MAX(0,MIN(('📋 سجل الأصول'!H380-IF('📋 سجل الأصول'!I380="",0,'📋 سجل الأصول'!I380)),('📋 سجل الأصول'!H380-IF('📋 سجل الأصول'!I380="",0,'📋 سجل الأصول'!I380))*'📋 سجل الأصول'!J380/365*MAX(0,MIN(EOMONTH(DATE(2026,12,1),0),IF('📋 سجل الأصول'!M380="",DATE(9999,12,31),'📋 سجل الأصول'!M380))-'📋 سجل الأصول'!G380+1))-MIN(('📋 سجل الأصول'!H380-IF('📋 سجل الأصول'!I380="",0,'📋 سجل الأصول'!I380)),('📋 سجل الأصول'!H380-IF('📋 سجل الأصول'!I380="",0,'📋 سجل الأصول'!I380))*'📋 سجل الأصول'!J380/365*MAX(0,MIN(EOMONTH(DATE(2026,12,1),-1),IF('📋 سجل الأصول'!M380="",DATE(9999,12,31),'📋 سجل الأصول'!M380))-'📋 سجل الأصول'!G380+1))),0))</f>
        <v/>
      </c>
    </row>
    <row r="381" spans="1:18" ht="24.75" customHeight="1" x14ac:dyDescent="0.25">
      <c r="A381" s="18" t="str">
        <f>IF('📋 سجل الأصول'!C381="","",'📋 سجل الأصول'!A381)</f>
        <v/>
      </c>
      <c r="B381" s="18" t="str">
        <f>IF('📋 سجل الأصول'!C381="","",'📋 سجل الأصول'!B381)</f>
        <v/>
      </c>
      <c r="C381" s="36" t="str">
        <f>IF('📋 سجل الأصول'!C381="","",'📋 سجل الأصول'!C381)</f>
        <v/>
      </c>
      <c r="D381" s="18" t="str">
        <f>IF('📋 سجل الأصول'!C381="","",'📋 سجل الأصول'!E381)</f>
        <v/>
      </c>
      <c r="E381" s="37" t="str">
        <f>IF('📋 سجل الأصول'!C381="","",'📋 سجل الأصول'!G381)</f>
        <v/>
      </c>
      <c r="F381" s="25" t="str">
        <f>IF('📋 سجل الأصول'!C381="","",'📋 سجل الأصول'!H381)</f>
        <v/>
      </c>
      <c r="G381" s="25" t="str">
        <f>IF('📋 سجل الأصول'!C381="","",IFERROR(MAX(0,MIN(('📋 سجل الأصول'!H381-IF('📋 سجل الأصول'!I381="",0,'📋 سجل الأصول'!I381)),('📋 سجل الأصول'!H381-IF('📋 سجل الأصول'!I381="",0,'📋 سجل الأصول'!I381))*'📋 سجل الأصول'!J381/365*MAX(0,MIN(EOMONTH(DATE(2026,1,1),0),IF('📋 سجل الأصول'!M381="",DATE(9999,12,31),'📋 سجل الأصول'!M381))-'📋 سجل الأصول'!G381+1))-MIN(('📋 سجل الأصول'!H381-IF('📋 سجل الأصول'!I381="",0,'📋 سجل الأصول'!I381)),('📋 سجل الأصول'!H381-IF('📋 سجل الأصول'!I381="",0,'📋 سجل الأصول'!I381))*'📋 سجل الأصول'!J381/365*MAX(0,MIN(EOMONTH(DATE(2026,1,1),-1),IF('📋 سجل الأصول'!M381="",DATE(9999,12,31),'📋 سجل الأصول'!M381))-'📋 سجل الأصول'!G381+1))),0))</f>
        <v/>
      </c>
      <c r="H381" s="25" t="str">
        <f>IF('📋 سجل الأصول'!C381="","",IFERROR(MAX(0,MIN(('📋 سجل الأصول'!H381-IF('📋 سجل الأصول'!I381="",0,'📋 سجل الأصول'!I381)),('📋 سجل الأصول'!H381-IF('📋 سجل الأصول'!I381="",0,'📋 سجل الأصول'!I381))*'📋 سجل الأصول'!J381/365*MAX(0,MIN(EOMONTH(DATE(2026,2,1),0),IF('📋 سجل الأصول'!M381="",DATE(9999,12,31),'📋 سجل الأصول'!M381))-'📋 سجل الأصول'!G381+1))-MIN(('📋 سجل الأصول'!H381-IF('📋 سجل الأصول'!I381="",0,'📋 سجل الأصول'!I381)),('📋 سجل الأصول'!H381-IF('📋 سجل الأصول'!I381="",0,'📋 سجل الأصول'!I381))*'📋 سجل الأصول'!J381/365*MAX(0,MIN(EOMONTH(DATE(2026,2,1),-1),IF('📋 سجل الأصول'!M381="",DATE(9999,12,31),'📋 سجل الأصول'!M381))-'📋 سجل الأصول'!G381+1))),0))</f>
        <v/>
      </c>
      <c r="I381" s="25" t="str">
        <f>IF('📋 سجل الأصول'!C381="","",IFERROR(MAX(0,MIN(('📋 سجل الأصول'!H381-IF('📋 سجل الأصول'!I381="",0,'📋 سجل الأصول'!I381)),('📋 سجل الأصول'!H381-IF('📋 سجل الأصول'!I381="",0,'📋 سجل الأصول'!I381))*'📋 سجل الأصول'!J381/365*MAX(0,MIN(EOMONTH(DATE(2026,3,1),0),IF('📋 سجل الأصول'!M381="",DATE(9999,12,31),'📋 سجل الأصول'!M381))-'📋 سجل الأصول'!G381+1))-MIN(('📋 سجل الأصول'!H381-IF('📋 سجل الأصول'!I381="",0,'📋 سجل الأصول'!I381)),('📋 سجل الأصول'!H381-IF('📋 سجل الأصول'!I381="",0,'📋 سجل الأصول'!I381))*'📋 سجل الأصول'!J381/365*MAX(0,MIN(EOMONTH(DATE(2026,3,1),-1),IF('📋 سجل الأصول'!M381="",DATE(9999,12,31),'📋 سجل الأصول'!M381))-'📋 سجل الأصول'!G381+1))),0))</f>
        <v/>
      </c>
      <c r="J381" s="25" t="str">
        <f>IF('📋 سجل الأصول'!C381="","",IFERROR(MAX(0,MIN(('📋 سجل الأصول'!H381-IF('📋 سجل الأصول'!I381="",0,'📋 سجل الأصول'!I381)),('📋 سجل الأصول'!H381-IF('📋 سجل الأصول'!I381="",0,'📋 سجل الأصول'!I381))*'📋 سجل الأصول'!J381/365*MAX(0,MIN(EOMONTH(DATE(2026,4,1),0),IF('📋 سجل الأصول'!M381="",DATE(9999,12,31),'📋 سجل الأصول'!M381))-'📋 سجل الأصول'!G381+1))-MIN(('📋 سجل الأصول'!H381-IF('📋 سجل الأصول'!I381="",0,'📋 سجل الأصول'!I381)),('📋 سجل الأصول'!H381-IF('📋 سجل الأصول'!I381="",0,'📋 سجل الأصول'!I381))*'📋 سجل الأصول'!J381/365*MAX(0,MIN(EOMONTH(DATE(2026,4,1),-1),IF('📋 سجل الأصول'!M381="",DATE(9999,12,31),'📋 سجل الأصول'!M381))-'📋 سجل الأصول'!G381+1))),0))</f>
        <v/>
      </c>
      <c r="K381" s="25" t="str">
        <f>IF('📋 سجل الأصول'!C381="","",IFERROR(MAX(0,MIN(('📋 سجل الأصول'!H381-IF('📋 سجل الأصول'!I381="",0,'📋 سجل الأصول'!I381)),('📋 سجل الأصول'!H381-IF('📋 سجل الأصول'!I381="",0,'📋 سجل الأصول'!I381))*'📋 سجل الأصول'!J381/365*MAX(0,MIN(EOMONTH(DATE(2026,5,1),0),IF('📋 سجل الأصول'!M381="",DATE(9999,12,31),'📋 سجل الأصول'!M381))-'📋 سجل الأصول'!G381+1))-MIN(('📋 سجل الأصول'!H381-IF('📋 سجل الأصول'!I381="",0,'📋 سجل الأصول'!I381)),('📋 سجل الأصول'!H381-IF('📋 سجل الأصول'!I381="",0,'📋 سجل الأصول'!I381))*'📋 سجل الأصول'!J381/365*MAX(0,MIN(EOMONTH(DATE(2026,5,1),-1),IF('📋 سجل الأصول'!M381="",DATE(9999,12,31),'📋 سجل الأصول'!M381))-'📋 سجل الأصول'!G381+1))),0))</f>
        <v/>
      </c>
      <c r="L381" s="25" t="str">
        <f>IF('📋 سجل الأصول'!C381="","",IFERROR(MAX(0,MIN(('📋 سجل الأصول'!H381-IF('📋 سجل الأصول'!I381="",0,'📋 سجل الأصول'!I381)),('📋 سجل الأصول'!H381-IF('📋 سجل الأصول'!I381="",0,'📋 سجل الأصول'!I381))*'📋 سجل الأصول'!J381/365*MAX(0,MIN(EOMONTH(DATE(2026,6,1),0),IF('📋 سجل الأصول'!M381="",DATE(9999,12,31),'📋 سجل الأصول'!M381))-'📋 سجل الأصول'!G381+1))-MIN(('📋 سجل الأصول'!H381-IF('📋 سجل الأصول'!I381="",0,'📋 سجل الأصول'!I381)),('📋 سجل الأصول'!H381-IF('📋 سجل الأصول'!I381="",0,'📋 سجل الأصول'!I381))*'📋 سجل الأصول'!J381/365*MAX(0,MIN(EOMONTH(DATE(2026,6,1),-1),IF('📋 سجل الأصول'!M381="",DATE(9999,12,31),'📋 سجل الأصول'!M381))-'📋 سجل الأصول'!G381+1))),0))</f>
        <v/>
      </c>
      <c r="M381" s="25" t="str">
        <f>IF('📋 سجل الأصول'!C381="","",IFERROR(MAX(0,MIN(('📋 سجل الأصول'!H381-IF('📋 سجل الأصول'!I381="",0,'📋 سجل الأصول'!I381)),('📋 سجل الأصول'!H381-IF('📋 سجل الأصول'!I381="",0,'📋 سجل الأصول'!I381))*'📋 سجل الأصول'!J381/365*MAX(0,MIN(EOMONTH(DATE(2026,7,1),0),IF('📋 سجل الأصول'!M381="",DATE(9999,12,31),'📋 سجل الأصول'!M381))-'📋 سجل الأصول'!G381+1))-MIN(('📋 سجل الأصول'!H381-IF('📋 سجل الأصول'!I381="",0,'📋 سجل الأصول'!I381)),('📋 سجل الأصول'!H381-IF('📋 سجل الأصول'!I381="",0,'📋 سجل الأصول'!I381))*'📋 سجل الأصول'!J381/365*MAX(0,MIN(EOMONTH(DATE(2026,7,1),-1),IF('📋 سجل الأصول'!M381="",DATE(9999,12,31),'📋 سجل الأصول'!M381))-'📋 سجل الأصول'!G381+1))),0))</f>
        <v/>
      </c>
      <c r="N381" s="25" t="str">
        <f>IF('📋 سجل الأصول'!C381="","",IFERROR(MAX(0,MIN(('📋 سجل الأصول'!H381-IF('📋 سجل الأصول'!I381="",0,'📋 سجل الأصول'!I381)),('📋 سجل الأصول'!H381-IF('📋 سجل الأصول'!I381="",0,'📋 سجل الأصول'!I381))*'📋 سجل الأصول'!J381/365*MAX(0,MIN(EOMONTH(DATE(2026,8,1),0),IF('📋 سجل الأصول'!M381="",DATE(9999,12,31),'📋 سجل الأصول'!M381))-'📋 سجل الأصول'!G381+1))-MIN(('📋 سجل الأصول'!H381-IF('📋 سجل الأصول'!I381="",0,'📋 سجل الأصول'!I381)),('📋 سجل الأصول'!H381-IF('📋 سجل الأصول'!I381="",0,'📋 سجل الأصول'!I381))*'📋 سجل الأصول'!J381/365*MAX(0,MIN(EOMONTH(DATE(2026,8,1),-1),IF('📋 سجل الأصول'!M381="",DATE(9999,12,31),'📋 سجل الأصول'!M381))-'📋 سجل الأصول'!G381+1))),0))</f>
        <v/>
      </c>
      <c r="O381" s="25" t="str">
        <f>IF('📋 سجل الأصول'!C381="","",IFERROR(MAX(0,MIN(('📋 سجل الأصول'!H381-IF('📋 سجل الأصول'!I381="",0,'📋 سجل الأصول'!I381)),('📋 سجل الأصول'!H381-IF('📋 سجل الأصول'!I381="",0,'📋 سجل الأصول'!I381))*'📋 سجل الأصول'!J381/365*MAX(0,MIN(EOMONTH(DATE(2026,9,1),0),IF('📋 سجل الأصول'!M381="",DATE(9999,12,31),'📋 سجل الأصول'!M381))-'📋 سجل الأصول'!G381+1))-MIN(('📋 سجل الأصول'!H381-IF('📋 سجل الأصول'!I381="",0,'📋 سجل الأصول'!I381)),('📋 سجل الأصول'!H381-IF('📋 سجل الأصول'!I381="",0,'📋 سجل الأصول'!I381))*'📋 سجل الأصول'!J381/365*MAX(0,MIN(EOMONTH(DATE(2026,9,1),-1),IF('📋 سجل الأصول'!M381="",DATE(9999,12,31),'📋 سجل الأصول'!M381))-'📋 سجل الأصول'!G381+1))),0))</f>
        <v/>
      </c>
      <c r="P381" s="25" t="str">
        <f>IF('📋 سجل الأصول'!C381="","",IFERROR(MAX(0,MIN(('📋 سجل الأصول'!H381-IF('📋 سجل الأصول'!I381="",0,'📋 سجل الأصول'!I381)),('📋 سجل الأصول'!H381-IF('📋 سجل الأصول'!I381="",0,'📋 سجل الأصول'!I381))*'📋 سجل الأصول'!J381/365*MAX(0,MIN(EOMONTH(DATE(2026,10,1),0),IF('📋 سجل الأصول'!M381="",DATE(9999,12,31),'📋 سجل الأصول'!M381))-'📋 سجل الأصول'!G381+1))-MIN(('📋 سجل الأصول'!H381-IF('📋 سجل الأصول'!I381="",0,'📋 سجل الأصول'!I381)),('📋 سجل الأصول'!H381-IF('📋 سجل الأصول'!I381="",0,'📋 سجل الأصول'!I381))*'📋 سجل الأصول'!J381/365*MAX(0,MIN(EOMONTH(DATE(2026,10,1),-1),IF('📋 سجل الأصول'!M381="",DATE(9999,12,31),'📋 سجل الأصول'!M381))-'📋 سجل الأصول'!G381+1))),0))</f>
        <v/>
      </c>
      <c r="Q381" s="25" t="str">
        <f>IF('📋 سجل الأصول'!C381="","",IFERROR(MAX(0,MIN(('📋 سجل الأصول'!H381-IF('📋 سجل الأصول'!I381="",0,'📋 سجل الأصول'!I381)),('📋 سجل الأصول'!H381-IF('📋 سجل الأصول'!I381="",0,'📋 سجل الأصول'!I381))*'📋 سجل الأصول'!J381/365*MAX(0,MIN(EOMONTH(DATE(2026,11,1),0),IF('📋 سجل الأصول'!M381="",DATE(9999,12,31),'📋 سجل الأصول'!M381))-'📋 سجل الأصول'!G381+1))-MIN(('📋 سجل الأصول'!H381-IF('📋 سجل الأصول'!I381="",0,'📋 سجل الأصول'!I381)),('📋 سجل الأصول'!H381-IF('📋 سجل الأصول'!I381="",0,'📋 سجل الأصول'!I381))*'📋 سجل الأصول'!J381/365*MAX(0,MIN(EOMONTH(DATE(2026,11,1),-1),IF('📋 سجل الأصول'!M381="",DATE(9999,12,31),'📋 سجل الأصول'!M381))-'📋 سجل الأصول'!G381+1))),0))</f>
        <v/>
      </c>
      <c r="R381" s="25" t="str">
        <f>IF('📋 سجل الأصول'!C381="","",IFERROR(MAX(0,MIN(('📋 سجل الأصول'!H381-IF('📋 سجل الأصول'!I381="",0,'📋 سجل الأصول'!I381)),('📋 سجل الأصول'!H381-IF('📋 سجل الأصول'!I381="",0,'📋 سجل الأصول'!I381))*'📋 سجل الأصول'!J381/365*MAX(0,MIN(EOMONTH(DATE(2026,12,1),0),IF('📋 سجل الأصول'!M381="",DATE(9999,12,31),'📋 سجل الأصول'!M381))-'📋 سجل الأصول'!G381+1))-MIN(('📋 سجل الأصول'!H381-IF('📋 سجل الأصول'!I381="",0,'📋 سجل الأصول'!I381)),('📋 سجل الأصول'!H381-IF('📋 سجل الأصول'!I381="",0,'📋 سجل الأصول'!I381))*'📋 سجل الأصول'!J381/365*MAX(0,MIN(EOMONTH(DATE(2026,12,1),-1),IF('📋 سجل الأصول'!M381="",DATE(9999,12,31),'📋 سجل الأصول'!M381))-'📋 سجل الأصول'!G381+1))),0))</f>
        <v/>
      </c>
    </row>
    <row r="382" spans="1:18" ht="24.75" customHeight="1" x14ac:dyDescent="0.25">
      <c r="A382" s="26" t="str">
        <f>IF('📋 سجل الأصول'!C382="","",'📋 سجل الأصول'!A382)</f>
        <v/>
      </c>
      <c r="B382" s="26" t="str">
        <f>IF('📋 سجل الأصول'!C382="","",'📋 سجل الأصول'!B382)</f>
        <v/>
      </c>
      <c r="C382" s="38" t="str">
        <f>IF('📋 سجل الأصول'!C382="","",'📋 سجل الأصول'!C382)</f>
        <v/>
      </c>
      <c r="D382" s="26" t="str">
        <f>IF('📋 سجل الأصول'!C382="","",'📋 سجل الأصول'!E382)</f>
        <v/>
      </c>
      <c r="E382" s="39" t="str">
        <f>IF('📋 سجل الأصول'!C382="","",'📋 سجل الأصول'!G382)</f>
        <v/>
      </c>
      <c r="F382" s="33" t="str">
        <f>IF('📋 سجل الأصول'!C382="","",'📋 سجل الأصول'!H382)</f>
        <v/>
      </c>
      <c r="G382" s="33" t="str">
        <f>IF('📋 سجل الأصول'!C382="","",IFERROR(MAX(0,MIN(('📋 سجل الأصول'!H382-IF('📋 سجل الأصول'!I382="",0,'📋 سجل الأصول'!I382)),('📋 سجل الأصول'!H382-IF('📋 سجل الأصول'!I382="",0,'📋 سجل الأصول'!I382))*'📋 سجل الأصول'!J382/365*MAX(0,MIN(EOMONTH(DATE(2026,1,1),0),IF('📋 سجل الأصول'!M382="",DATE(9999,12,31),'📋 سجل الأصول'!M382))-'📋 سجل الأصول'!G382+1))-MIN(('📋 سجل الأصول'!H382-IF('📋 سجل الأصول'!I382="",0,'📋 سجل الأصول'!I382)),('📋 سجل الأصول'!H382-IF('📋 سجل الأصول'!I382="",0,'📋 سجل الأصول'!I382))*'📋 سجل الأصول'!J382/365*MAX(0,MIN(EOMONTH(DATE(2026,1,1),-1),IF('📋 سجل الأصول'!M382="",DATE(9999,12,31),'📋 سجل الأصول'!M382))-'📋 سجل الأصول'!G382+1))),0))</f>
        <v/>
      </c>
      <c r="H382" s="33" t="str">
        <f>IF('📋 سجل الأصول'!C382="","",IFERROR(MAX(0,MIN(('📋 سجل الأصول'!H382-IF('📋 سجل الأصول'!I382="",0,'📋 سجل الأصول'!I382)),('📋 سجل الأصول'!H382-IF('📋 سجل الأصول'!I382="",0,'📋 سجل الأصول'!I382))*'📋 سجل الأصول'!J382/365*MAX(0,MIN(EOMONTH(DATE(2026,2,1),0),IF('📋 سجل الأصول'!M382="",DATE(9999,12,31),'📋 سجل الأصول'!M382))-'📋 سجل الأصول'!G382+1))-MIN(('📋 سجل الأصول'!H382-IF('📋 سجل الأصول'!I382="",0,'📋 سجل الأصول'!I382)),('📋 سجل الأصول'!H382-IF('📋 سجل الأصول'!I382="",0,'📋 سجل الأصول'!I382))*'📋 سجل الأصول'!J382/365*MAX(0,MIN(EOMONTH(DATE(2026,2,1),-1),IF('📋 سجل الأصول'!M382="",DATE(9999,12,31),'📋 سجل الأصول'!M382))-'📋 سجل الأصول'!G382+1))),0))</f>
        <v/>
      </c>
      <c r="I382" s="33" t="str">
        <f>IF('📋 سجل الأصول'!C382="","",IFERROR(MAX(0,MIN(('📋 سجل الأصول'!H382-IF('📋 سجل الأصول'!I382="",0,'📋 سجل الأصول'!I382)),('📋 سجل الأصول'!H382-IF('📋 سجل الأصول'!I382="",0,'📋 سجل الأصول'!I382))*'📋 سجل الأصول'!J382/365*MAX(0,MIN(EOMONTH(DATE(2026,3,1),0),IF('📋 سجل الأصول'!M382="",DATE(9999,12,31),'📋 سجل الأصول'!M382))-'📋 سجل الأصول'!G382+1))-MIN(('📋 سجل الأصول'!H382-IF('📋 سجل الأصول'!I382="",0,'📋 سجل الأصول'!I382)),('📋 سجل الأصول'!H382-IF('📋 سجل الأصول'!I382="",0,'📋 سجل الأصول'!I382))*'📋 سجل الأصول'!J382/365*MAX(0,MIN(EOMONTH(DATE(2026,3,1),-1),IF('📋 سجل الأصول'!M382="",DATE(9999,12,31),'📋 سجل الأصول'!M382))-'📋 سجل الأصول'!G382+1))),0))</f>
        <v/>
      </c>
      <c r="J382" s="33" t="str">
        <f>IF('📋 سجل الأصول'!C382="","",IFERROR(MAX(0,MIN(('📋 سجل الأصول'!H382-IF('📋 سجل الأصول'!I382="",0,'📋 سجل الأصول'!I382)),('📋 سجل الأصول'!H382-IF('📋 سجل الأصول'!I382="",0,'📋 سجل الأصول'!I382))*'📋 سجل الأصول'!J382/365*MAX(0,MIN(EOMONTH(DATE(2026,4,1),0),IF('📋 سجل الأصول'!M382="",DATE(9999,12,31),'📋 سجل الأصول'!M382))-'📋 سجل الأصول'!G382+1))-MIN(('📋 سجل الأصول'!H382-IF('📋 سجل الأصول'!I382="",0,'📋 سجل الأصول'!I382)),('📋 سجل الأصول'!H382-IF('📋 سجل الأصول'!I382="",0,'📋 سجل الأصول'!I382))*'📋 سجل الأصول'!J382/365*MAX(0,MIN(EOMONTH(DATE(2026,4,1),-1),IF('📋 سجل الأصول'!M382="",DATE(9999,12,31),'📋 سجل الأصول'!M382))-'📋 سجل الأصول'!G382+1))),0))</f>
        <v/>
      </c>
      <c r="K382" s="33" t="str">
        <f>IF('📋 سجل الأصول'!C382="","",IFERROR(MAX(0,MIN(('📋 سجل الأصول'!H382-IF('📋 سجل الأصول'!I382="",0,'📋 سجل الأصول'!I382)),('📋 سجل الأصول'!H382-IF('📋 سجل الأصول'!I382="",0,'📋 سجل الأصول'!I382))*'📋 سجل الأصول'!J382/365*MAX(0,MIN(EOMONTH(DATE(2026,5,1),0),IF('📋 سجل الأصول'!M382="",DATE(9999,12,31),'📋 سجل الأصول'!M382))-'📋 سجل الأصول'!G382+1))-MIN(('📋 سجل الأصول'!H382-IF('📋 سجل الأصول'!I382="",0,'📋 سجل الأصول'!I382)),('📋 سجل الأصول'!H382-IF('📋 سجل الأصول'!I382="",0,'📋 سجل الأصول'!I382))*'📋 سجل الأصول'!J382/365*MAX(0,MIN(EOMONTH(DATE(2026,5,1),-1),IF('📋 سجل الأصول'!M382="",DATE(9999,12,31),'📋 سجل الأصول'!M382))-'📋 سجل الأصول'!G382+1))),0))</f>
        <v/>
      </c>
      <c r="L382" s="33" t="str">
        <f>IF('📋 سجل الأصول'!C382="","",IFERROR(MAX(0,MIN(('📋 سجل الأصول'!H382-IF('📋 سجل الأصول'!I382="",0,'📋 سجل الأصول'!I382)),('📋 سجل الأصول'!H382-IF('📋 سجل الأصول'!I382="",0,'📋 سجل الأصول'!I382))*'📋 سجل الأصول'!J382/365*MAX(0,MIN(EOMONTH(DATE(2026,6,1),0),IF('📋 سجل الأصول'!M382="",DATE(9999,12,31),'📋 سجل الأصول'!M382))-'📋 سجل الأصول'!G382+1))-MIN(('📋 سجل الأصول'!H382-IF('📋 سجل الأصول'!I382="",0,'📋 سجل الأصول'!I382)),('📋 سجل الأصول'!H382-IF('📋 سجل الأصول'!I382="",0,'📋 سجل الأصول'!I382))*'📋 سجل الأصول'!J382/365*MAX(0,MIN(EOMONTH(DATE(2026,6,1),-1),IF('📋 سجل الأصول'!M382="",DATE(9999,12,31),'📋 سجل الأصول'!M382))-'📋 سجل الأصول'!G382+1))),0))</f>
        <v/>
      </c>
      <c r="M382" s="33" t="str">
        <f>IF('📋 سجل الأصول'!C382="","",IFERROR(MAX(0,MIN(('📋 سجل الأصول'!H382-IF('📋 سجل الأصول'!I382="",0,'📋 سجل الأصول'!I382)),('📋 سجل الأصول'!H382-IF('📋 سجل الأصول'!I382="",0,'📋 سجل الأصول'!I382))*'📋 سجل الأصول'!J382/365*MAX(0,MIN(EOMONTH(DATE(2026,7,1),0),IF('📋 سجل الأصول'!M382="",DATE(9999,12,31),'📋 سجل الأصول'!M382))-'📋 سجل الأصول'!G382+1))-MIN(('📋 سجل الأصول'!H382-IF('📋 سجل الأصول'!I382="",0,'📋 سجل الأصول'!I382)),('📋 سجل الأصول'!H382-IF('📋 سجل الأصول'!I382="",0,'📋 سجل الأصول'!I382))*'📋 سجل الأصول'!J382/365*MAX(0,MIN(EOMONTH(DATE(2026,7,1),-1),IF('📋 سجل الأصول'!M382="",DATE(9999,12,31),'📋 سجل الأصول'!M382))-'📋 سجل الأصول'!G382+1))),0))</f>
        <v/>
      </c>
      <c r="N382" s="33" t="str">
        <f>IF('📋 سجل الأصول'!C382="","",IFERROR(MAX(0,MIN(('📋 سجل الأصول'!H382-IF('📋 سجل الأصول'!I382="",0,'📋 سجل الأصول'!I382)),('📋 سجل الأصول'!H382-IF('📋 سجل الأصول'!I382="",0,'📋 سجل الأصول'!I382))*'📋 سجل الأصول'!J382/365*MAX(0,MIN(EOMONTH(DATE(2026,8,1),0),IF('📋 سجل الأصول'!M382="",DATE(9999,12,31),'📋 سجل الأصول'!M382))-'📋 سجل الأصول'!G382+1))-MIN(('📋 سجل الأصول'!H382-IF('📋 سجل الأصول'!I382="",0,'📋 سجل الأصول'!I382)),('📋 سجل الأصول'!H382-IF('📋 سجل الأصول'!I382="",0,'📋 سجل الأصول'!I382))*'📋 سجل الأصول'!J382/365*MAX(0,MIN(EOMONTH(DATE(2026,8,1),-1),IF('📋 سجل الأصول'!M382="",DATE(9999,12,31),'📋 سجل الأصول'!M382))-'📋 سجل الأصول'!G382+1))),0))</f>
        <v/>
      </c>
      <c r="O382" s="33" t="str">
        <f>IF('📋 سجل الأصول'!C382="","",IFERROR(MAX(0,MIN(('📋 سجل الأصول'!H382-IF('📋 سجل الأصول'!I382="",0,'📋 سجل الأصول'!I382)),('📋 سجل الأصول'!H382-IF('📋 سجل الأصول'!I382="",0,'📋 سجل الأصول'!I382))*'📋 سجل الأصول'!J382/365*MAX(0,MIN(EOMONTH(DATE(2026,9,1),0),IF('📋 سجل الأصول'!M382="",DATE(9999,12,31),'📋 سجل الأصول'!M382))-'📋 سجل الأصول'!G382+1))-MIN(('📋 سجل الأصول'!H382-IF('📋 سجل الأصول'!I382="",0,'📋 سجل الأصول'!I382)),('📋 سجل الأصول'!H382-IF('📋 سجل الأصول'!I382="",0,'📋 سجل الأصول'!I382))*'📋 سجل الأصول'!J382/365*MAX(0,MIN(EOMONTH(DATE(2026,9,1),-1),IF('📋 سجل الأصول'!M382="",DATE(9999,12,31),'📋 سجل الأصول'!M382))-'📋 سجل الأصول'!G382+1))),0))</f>
        <v/>
      </c>
      <c r="P382" s="33" t="str">
        <f>IF('📋 سجل الأصول'!C382="","",IFERROR(MAX(0,MIN(('📋 سجل الأصول'!H382-IF('📋 سجل الأصول'!I382="",0,'📋 سجل الأصول'!I382)),('📋 سجل الأصول'!H382-IF('📋 سجل الأصول'!I382="",0,'📋 سجل الأصول'!I382))*'📋 سجل الأصول'!J382/365*MAX(0,MIN(EOMONTH(DATE(2026,10,1),0),IF('📋 سجل الأصول'!M382="",DATE(9999,12,31),'📋 سجل الأصول'!M382))-'📋 سجل الأصول'!G382+1))-MIN(('📋 سجل الأصول'!H382-IF('📋 سجل الأصول'!I382="",0,'📋 سجل الأصول'!I382)),('📋 سجل الأصول'!H382-IF('📋 سجل الأصول'!I382="",0,'📋 سجل الأصول'!I382))*'📋 سجل الأصول'!J382/365*MAX(0,MIN(EOMONTH(DATE(2026,10,1),-1),IF('📋 سجل الأصول'!M382="",DATE(9999,12,31),'📋 سجل الأصول'!M382))-'📋 سجل الأصول'!G382+1))),0))</f>
        <v/>
      </c>
      <c r="Q382" s="33" t="str">
        <f>IF('📋 سجل الأصول'!C382="","",IFERROR(MAX(0,MIN(('📋 سجل الأصول'!H382-IF('📋 سجل الأصول'!I382="",0,'📋 سجل الأصول'!I382)),('📋 سجل الأصول'!H382-IF('📋 سجل الأصول'!I382="",0,'📋 سجل الأصول'!I382))*'📋 سجل الأصول'!J382/365*MAX(0,MIN(EOMONTH(DATE(2026,11,1),0),IF('📋 سجل الأصول'!M382="",DATE(9999,12,31),'📋 سجل الأصول'!M382))-'📋 سجل الأصول'!G382+1))-MIN(('📋 سجل الأصول'!H382-IF('📋 سجل الأصول'!I382="",0,'📋 سجل الأصول'!I382)),('📋 سجل الأصول'!H382-IF('📋 سجل الأصول'!I382="",0,'📋 سجل الأصول'!I382))*'📋 سجل الأصول'!J382/365*MAX(0,MIN(EOMONTH(DATE(2026,11,1),-1),IF('📋 سجل الأصول'!M382="",DATE(9999,12,31),'📋 سجل الأصول'!M382))-'📋 سجل الأصول'!G382+1))),0))</f>
        <v/>
      </c>
      <c r="R382" s="33" t="str">
        <f>IF('📋 سجل الأصول'!C382="","",IFERROR(MAX(0,MIN(('📋 سجل الأصول'!H382-IF('📋 سجل الأصول'!I382="",0,'📋 سجل الأصول'!I382)),('📋 سجل الأصول'!H382-IF('📋 سجل الأصول'!I382="",0,'📋 سجل الأصول'!I382))*'📋 سجل الأصول'!J382/365*MAX(0,MIN(EOMONTH(DATE(2026,12,1),0),IF('📋 سجل الأصول'!M382="",DATE(9999,12,31),'📋 سجل الأصول'!M382))-'📋 سجل الأصول'!G382+1))-MIN(('📋 سجل الأصول'!H382-IF('📋 سجل الأصول'!I382="",0,'📋 سجل الأصول'!I382)),('📋 سجل الأصول'!H382-IF('📋 سجل الأصول'!I382="",0,'📋 سجل الأصول'!I382))*'📋 سجل الأصول'!J382/365*MAX(0,MIN(EOMONTH(DATE(2026,12,1),-1),IF('📋 سجل الأصول'!M382="",DATE(9999,12,31),'📋 سجل الأصول'!M382))-'📋 سجل الأصول'!G382+1))),0))</f>
        <v/>
      </c>
    </row>
    <row r="383" spans="1:18" ht="24.75" customHeight="1" x14ac:dyDescent="0.25">
      <c r="A383" s="18" t="str">
        <f>IF('📋 سجل الأصول'!C383="","",'📋 سجل الأصول'!A383)</f>
        <v/>
      </c>
      <c r="B383" s="18" t="str">
        <f>IF('📋 سجل الأصول'!C383="","",'📋 سجل الأصول'!B383)</f>
        <v/>
      </c>
      <c r="C383" s="36" t="str">
        <f>IF('📋 سجل الأصول'!C383="","",'📋 سجل الأصول'!C383)</f>
        <v/>
      </c>
      <c r="D383" s="18" t="str">
        <f>IF('📋 سجل الأصول'!C383="","",'📋 سجل الأصول'!E383)</f>
        <v/>
      </c>
      <c r="E383" s="37" t="str">
        <f>IF('📋 سجل الأصول'!C383="","",'📋 سجل الأصول'!G383)</f>
        <v/>
      </c>
      <c r="F383" s="25" t="str">
        <f>IF('📋 سجل الأصول'!C383="","",'📋 سجل الأصول'!H383)</f>
        <v/>
      </c>
      <c r="G383" s="25" t="str">
        <f>IF('📋 سجل الأصول'!C383="","",IFERROR(MAX(0,MIN(('📋 سجل الأصول'!H383-IF('📋 سجل الأصول'!I383="",0,'📋 سجل الأصول'!I383)),('📋 سجل الأصول'!H383-IF('📋 سجل الأصول'!I383="",0,'📋 سجل الأصول'!I383))*'📋 سجل الأصول'!J383/365*MAX(0,MIN(EOMONTH(DATE(2026,1,1),0),IF('📋 سجل الأصول'!M383="",DATE(9999,12,31),'📋 سجل الأصول'!M383))-'📋 سجل الأصول'!G383+1))-MIN(('📋 سجل الأصول'!H383-IF('📋 سجل الأصول'!I383="",0,'📋 سجل الأصول'!I383)),('📋 سجل الأصول'!H383-IF('📋 سجل الأصول'!I383="",0,'📋 سجل الأصول'!I383))*'📋 سجل الأصول'!J383/365*MAX(0,MIN(EOMONTH(DATE(2026,1,1),-1),IF('📋 سجل الأصول'!M383="",DATE(9999,12,31),'📋 سجل الأصول'!M383))-'📋 سجل الأصول'!G383+1))),0))</f>
        <v/>
      </c>
      <c r="H383" s="25" t="str">
        <f>IF('📋 سجل الأصول'!C383="","",IFERROR(MAX(0,MIN(('📋 سجل الأصول'!H383-IF('📋 سجل الأصول'!I383="",0,'📋 سجل الأصول'!I383)),('📋 سجل الأصول'!H383-IF('📋 سجل الأصول'!I383="",0,'📋 سجل الأصول'!I383))*'📋 سجل الأصول'!J383/365*MAX(0,MIN(EOMONTH(DATE(2026,2,1),0),IF('📋 سجل الأصول'!M383="",DATE(9999,12,31),'📋 سجل الأصول'!M383))-'📋 سجل الأصول'!G383+1))-MIN(('📋 سجل الأصول'!H383-IF('📋 سجل الأصول'!I383="",0,'📋 سجل الأصول'!I383)),('📋 سجل الأصول'!H383-IF('📋 سجل الأصول'!I383="",0,'📋 سجل الأصول'!I383))*'📋 سجل الأصول'!J383/365*MAX(0,MIN(EOMONTH(DATE(2026,2,1),-1),IF('📋 سجل الأصول'!M383="",DATE(9999,12,31),'📋 سجل الأصول'!M383))-'📋 سجل الأصول'!G383+1))),0))</f>
        <v/>
      </c>
      <c r="I383" s="25" t="str">
        <f>IF('📋 سجل الأصول'!C383="","",IFERROR(MAX(0,MIN(('📋 سجل الأصول'!H383-IF('📋 سجل الأصول'!I383="",0,'📋 سجل الأصول'!I383)),('📋 سجل الأصول'!H383-IF('📋 سجل الأصول'!I383="",0,'📋 سجل الأصول'!I383))*'📋 سجل الأصول'!J383/365*MAX(0,MIN(EOMONTH(DATE(2026,3,1),0),IF('📋 سجل الأصول'!M383="",DATE(9999,12,31),'📋 سجل الأصول'!M383))-'📋 سجل الأصول'!G383+1))-MIN(('📋 سجل الأصول'!H383-IF('📋 سجل الأصول'!I383="",0,'📋 سجل الأصول'!I383)),('📋 سجل الأصول'!H383-IF('📋 سجل الأصول'!I383="",0,'📋 سجل الأصول'!I383))*'📋 سجل الأصول'!J383/365*MAX(0,MIN(EOMONTH(DATE(2026,3,1),-1),IF('📋 سجل الأصول'!M383="",DATE(9999,12,31),'📋 سجل الأصول'!M383))-'📋 سجل الأصول'!G383+1))),0))</f>
        <v/>
      </c>
      <c r="J383" s="25" t="str">
        <f>IF('📋 سجل الأصول'!C383="","",IFERROR(MAX(0,MIN(('📋 سجل الأصول'!H383-IF('📋 سجل الأصول'!I383="",0,'📋 سجل الأصول'!I383)),('📋 سجل الأصول'!H383-IF('📋 سجل الأصول'!I383="",0,'📋 سجل الأصول'!I383))*'📋 سجل الأصول'!J383/365*MAX(0,MIN(EOMONTH(DATE(2026,4,1),0),IF('📋 سجل الأصول'!M383="",DATE(9999,12,31),'📋 سجل الأصول'!M383))-'📋 سجل الأصول'!G383+1))-MIN(('📋 سجل الأصول'!H383-IF('📋 سجل الأصول'!I383="",0,'📋 سجل الأصول'!I383)),('📋 سجل الأصول'!H383-IF('📋 سجل الأصول'!I383="",0,'📋 سجل الأصول'!I383))*'📋 سجل الأصول'!J383/365*MAX(0,MIN(EOMONTH(DATE(2026,4,1),-1),IF('📋 سجل الأصول'!M383="",DATE(9999,12,31),'📋 سجل الأصول'!M383))-'📋 سجل الأصول'!G383+1))),0))</f>
        <v/>
      </c>
      <c r="K383" s="25" t="str">
        <f>IF('📋 سجل الأصول'!C383="","",IFERROR(MAX(0,MIN(('📋 سجل الأصول'!H383-IF('📋 سجل الأصول'!I383="",0,'📋 سجل الأصول'!I383)),('📋 سجل الأصول'!H383-IF('📋 سجل الأصول'!I383="",0,'📋 سجل الأصول'!I383))*'📋 سجل الأصول'!J383/365*MAX(0,MIN(EOMONTH(DATE(2026,5,1),0),IF('📋 سجل الأصول'!M383="",DATE(9999,12,31),'📋 سجل الأصول'!M383))-'📋 سجل الأصول'!G383+1))-MIN(('📋 سجل الأصول'!H383-IF('📋 سجل الأصول'!I383="",0,'📋 سجل الأصول'!I383)),('📋 سجل الأصول'!H383-IF('📋 سجل الأصول'!I383="",0,'📋 سجل الأصول'!I383))*'📋 سجل الأصول'!J383/365*MAX(0,MIN(EOMONTH(DATE(2026,5,1),-1),IF('📋 سجل الأصول'!M383="",DATE(9999,12,31),'📋 سجل الأصول'!M383))-'📋 سجل الأصول'!G383+1))),0))</f>
        <v/>
      </c>
      <c r="L383" s="25" t="str">
        <f>IF('📋 سجل الأصول'!C383="","",IFERROR(MAX(0,MIN(('📋 سجل الأصول'!H383-IF('📋 سجل الأصول'!I383="",0,'📋 سجل الأصول'!I383)),('📋 سجل الأصول'!H383-IF('📋 سجل الأصول'!I383="",0,'📋 سجل الأصول'!I383))*'📋 سجل الأصول'!J383/365*MAX(0,MIN(EOMONTH(DATE(2026,6,1),0),IF('📋 سجل الأصول'!M383="",DATE(9999,12,31),'📋 سجل الأصول'!M383))-'📋 سجل الأصول'!G383+1))-MIN(('📋 سجل الأصول'!H383-IF('📋 سجل الأصول'!I383="",0,'📋 سجل الأصول'!I383)),('📋 سجل الأصول'!H383-IF('📋 سجل الأصول'!I383="",0,'📋 سجل الأصول'!I383))*'📋 سجل الأصول'!J383/365*MAX(0,MIN(EOMONTH(DATE(2026,6,1),-1),IF('📋 سجل الأصول'!M383="",DATE(9999,12,31),'📋 سجل الأصول'!M383))-'📋 سجل الأصول'!G383+1))),0))</f>
        <v/>
      </c>
      <c r="M383" s="25" t="str">
        <f>IF('📋 سجل الأصول'!C383="","",IFERROR(MAX(0,MIN(('📋 سجل الأصول'!H383-IF('📋 سجل الأصول'!I383="",0,'📋 سجل الأصول'!I383)),('📋 سجل الأصول'!H383-IF('📋 سجل الأصول'!I383="",0,'📋 سجل الأصول'!I383))*'📋 سجل الأصول'!J383/365*MAX(0,MIN(EOMONTH(DATE(2026,7,1),0),IF('📋 سجل الأصول'!M383="",DATE(9999,12,31),'📋 سجل الأصول'!M383))-'📋 سجل الأصول'!G383+1))-MIN(('📋 سجل الأصول'!H383-IF('📋 سجل الأصول'!I383="",0,'📋 سجل الأصول'!I383)),('📋 سجل الأصول'!H383-IF('📋 سجل الأصول'!I383="",0,'📋 سجل الأصول'!I383))*'📋 سجل الأصول'!J383/365*MAX(0,MIN(EOMONTH(DATE(2026,7,1),-1),IF('📋 سجل الأصول'!M383="",DATE(9999,12,31),'📋 سجل الأصول'!M383))-'📋 سجل الأصول'!G383+1))),0))</f>
        <v/>
      </c>
      <c r="N383" s="25" t="str">
        <f>IF('📋 سجل الأصول'!C383="","",IFERROR(MAX(0,MIN(('📋 سجل الأصول'!H383-IF('📋 سجل الأصول'!I383="",0,'📋 سجل الأصول'!I383)),('📋 سجل الأصول'!H383-IF('📋 سجل الأصول'!I383="",0,'📋 سجل الأصول'!I383))*'📋 سجل الأصول'!J383/365*MAX(0,MIN(EOMONTH(DATE(2026,8,1),0),IF('📋 سجل الأصول'!M383="",DATE(9999,12,31),'📋 سجل الأصول'!M383))-'📋 سجل الأصول'!G383+1))-MIN(('📋 سجل الأصول'!H383-IF('📋 سجل الأصول'!I383="",0,'📋 سجل الأصول'!I383)),('📋 سجل الأصول'!H383-IF('📋 سجل الأصول'!I383="",0,'📋 سجل الأصول'!I383))*'📋 سجل الأصول'!J383/365*MAX(0,MIN(EOMONTH(DATE(2026,8,1),-1),IF('📋 سجل الأصول'!M383="",DATE(9999,12,31),'📋 سجل الأصول'!M383))-'📋 سجل الأصول'!G383+1))),0))</f>
        <v/>
      </c>
      <c r="O383" s="25" t="str">
        <f>IF('📋 سجل الأصول'!C383="","",IFERROR(MAX(0,MIN(('📋 سجل الأصول'!H383-IF('📋 سجل الأصول'!I383="",0,'📋 سجل الأصول'!I383)),('📋 سجل الأصول'!H383-IF('📋 سجل الأصول'!I383="",0,'📋 سجل الأصول'!I383))*'📋 سجل الأصول'!J383/365*MAX(0,MIN(EOMONTH(DATE(2026,9,1),0),IF('📋 سجل الأصول'!M383="",DATE(9999,12,31),'📋 سجل الأصول'!M383))-'📋 سجل الأصول'!G383+1))-MIN(('📋 سجل الأصول'!H383-IF('📋 سجل الأصول'!I383="",0,'📋 سجل الأصول'!I383)),('📋 سجل الأصول'!H383-IF('📋 سجل الأصول'!I383="",0,'📋 سجل الأصول'!I383))*'📋 سجل الأصول'!J383/365*MAX(0,MIN(EOMONTH(DATE(2026,9,1),-1),IF('📋 سجل الأصول'!M383="",DATE(9999,12,31),'📋 سجل الأصول'!M383))-'📋 سجل الأصول'!G383+1))),0))</f>
        <v/>
      </c>
      <c r="P383" s="25" t="str">
        <f>IF('📋 سجل الأصول'!C383="","",IFERROR(MAX(0,MIN(('📋 سجل الأصول'!H383-IF('📋 سجل الأصول'!I383="",0,'📋 سجل الأصول'!I383)),('📋 سجل الأصول'!H383-IF('📋 سجل الأصول'!I383="",0,'📋 سجل الأصول'!I383))*'📋 سجل الأصول'!J383/365*MAX(0,MIN(EOMONTH(DATE(2026,10,1),0),IF('📋 سجل الأصول'!M383="",DATE(9999,12,31),'📋 سجل الأصول'!M383))-'📋 سجل الأصول'!G383+1))-MIN(('📋 سجل الأصول'!H383-IF('📋 سجل الأصول'!I383="",0,'📋 سجل الأصول'!I383)),('📋 سجل الأصول'!H383-IF('📋 سجل الأصول'!I383="",0,'📋 سجل الأصول'!I383))*'📋 سجل الأصول'!J383/365*MAX(0,MIN(EOMONTH(DATE(2026,10,1),-1),IF('📋 سجل الأصول'!M383="",DATE(9999,12,31),'📋 سجل الأصول'!M383))-'📋 سجل الأصول'!G383+1))),0))</f>
        <v/>
      </c>
      <c r="Q383" s="25" t="str">
        <f>IF('📋 سجل الأصول'!C383="","",IFERROR(MAX(0,MIN(('📋 سجل الأصول'!H383-IF('📋 سجل الأصول'!I383="",0,'📋 سجل الأصول'!I383)),('📋 سجل الأصول'!H383-IF('📋 سجل الأصول'!I383="",0,'📋 سجل الأصول'!I383))*'📋 سجل الأصول'!J383/365*MAX(0,MIN(EOMONTH(DATE(2026,11,1),0),IF('📋 سجل الأصول'!M383="",DATE(9999,12,31),'📋 سجل الأصول'!M383))-'📋 سجل الأصول'!G383+1))-MIN(('📋 سجل الأصول'!H383-IF('📋 سجل الأصول'!I383="",0,'📋 سجل الأصول'!I383)),('📋 سجل الأصول'!H383-IF('📋 سجل الأصول'!I383="",0,'📋 سجل الأصول'!I383))*'📋 سجل الأصول'!J383/365*MAX(0,MIN(EOMONTH(DATE(2026,11,1),-1),IF('📋 سجل الأصول'!M383="",DATE(9999,12,31),'📋 سجل الأصول'!M383))-'📋 سجل الأصول'!G383+1))),0))</f>
        <v/>
      </c>
      <c r="R383" s="25" t="str">
        <f>IF('📋 سجل الأصول'!C383="","",IFERROR(MAX(0,MIN(('📋 سجل الأصول'!H383-IF('📋 سجل الأصول'!I383="",0,'📋 سجل الأصول'!I383)),('📋 سجل الأصول'!H383-IF('📋 سجل الأصول'!I383="",0,'📋 سجل الأصول'!I383))*'📋 سجل الأصول'!J383/365*MAX(0,MIN(EOMONTH(DATE(2026,12,1),0),IF('📋 سجل الأصول'!M383="",DATE(9999,12,31),'📋 سجل الأصول'!M383))-'📋 سجل الأصول'!G383+1))-MIN(('📋 سجل الأصول'!H383-IF('📋 سجل الأصول'!I383="",0,'📋 سجل الأصول'!I383)),('📋 سجل الأصول'!H383-IF('📋 سجل الأصول'!I383="",0,'📋 سجل الأصول'!I383))*'📋 سجل الأصول'!J383/365*MAX(0,MIN(EOMONTH(DATE(2026,12,1),-1),IF('📋 سجل الأصول'!M383="",DATE(9999,12,31),'📋 سجل الأصول'!M383))-'📋 سجل الأصول'!G383+1))),0))</f>
        <v/>
      </c>
    </row>
    <row r="384" spans="1:18" ht="24.75" customHeight="1" x14ac:dyDescent="0.25">
      <c r="A384" s="26" t="str">
        <f>IF('📋 سجل الأصول'!C384="","",'📋 سجل الأصول'!A384)</f>
        <v/>
      </c>
      <c r="B384" s="26" t="str">
        <f>IF('📋 سجل الأصول'!C384="","",'📋 سجل الأصول'!B384)</f>
        <v/>
      </c>
      <c r="C384" s="38" t="str">
        <f>IF('📋 سجل الأصول'!C384="","",'📋 سجل الأصول'!C384)</f>
        <v/>
      </c>
      <c r="D384" s="26" t="str">
        <f>IF('📋 سجل الأصول'!C384="","",'📋 سجل الأصول'!E384)</f>
        <v/>
      </c>
      <c r="E384" s="39" t="str">
        <f>IF('📋 سجل الأصول'!C384="","",'📋 سجل الأصول'!G384)</f>
        <v/>
      </c>
      <c r="F384" s="33" t="str">
        <f>IF('📋 سجل الأصول'!C384="","",'📋 سجل الأصول'!H384)</f>
        <v/>
      </c>
      <c r="G384" s="33" t="str">
        <f>IF('📋 سجل الأصول'!C384="","",IFERROR(MAX(0,MIN(('📋 سجل الأصول'!H384-IF('📋 سجل الأصول'!I384="",0,'📋 سجل الأصول'!I384)),('📋 سجل الأصول'!H384-IF('📋 سجل الأصول'!I384="",0,'📋 سجل الأصول'!I384))*'📋 سجل الأصول'!J384/365*MAX(0,MIN(EOMONTH(DATE(2026,1,1),0),IF('📋 سجل الأصول'!M384="",DATE(9999,12,31),'📋 سجل الأصول'!M384))-'📋 سجل الأصول'!G384+1))-MIN(('📋 سجل الأصول'!H384-IF('📋 سجل الأصول'!I384="",0,'📋 سجل الأصول'!I384)),('📋 سجل الأصول'!H384-IF('📋 سجل الأصول'!I384="",0,'📋 سجل الأصول'!I384))*'📋 سجل الأصول'!J384/365*MAX(0,MIN(EOMONTH(DATE(2026,1,1),-1),IF('📋 سجل الأصول'!M384="",DATE(9999,12,31),'📋 سجل الأصول'!M384))-'📋 سجل الأصول'!G384+1))),0))</f>
        <v/>
      </c>
      <c r="H384" s="33" t="str">
        <f>IF('📋 سجل الأصول'!C384="","",IFERROR(MAX(0,MIN(('📋 سجل الأصول'!H384-IF('📋 سجل الأصول'!I384="",0,'📋 سجل الأصول'!I384)),('📋 سجل الأصول'!H384-IF('📋 سجل الأصول'!I384="",0,'📋 سجل الأصول'!I384))*'📋 سجل الأصول'!J384/365*MAX(0,MIN(EOMONTH(DATE(2026,2,1),0),IF('📋 سجل الأصول'!M384="",DATE(9999,12,31),'📋 سجل الأصول'!M384))-'📋 سجل الأصول'!G384+1))-MIN(('📋 سجل الأصول'!H384-IF('📋 سجل الأصول'!I384="",0,'📋 سجل الأصول'!I384)),('📋 سجل الأصول'!H384-IF('📋 سجل الأصول'!I384="",0,'📋 سجل الأصول'!I384))*'📋 سجل الأصول'!J384/365*MAX(0,MIN(EOMONTH(DATE(2026,2,1),-1),IF('📋 سجل الأصول'!M384="",DATE(9999,12,31),'📋 سجل الأصول'!M384))-'📋 سجل الأصول'!G384+1))),0))</f>
        <v/>
      </c>
      <c r="I384" s="33" t="str">
        <f>IF('📋 سجل الأصول'!C384="","",IFERROR(MAX(0,MIN(('📋 سجل الأصول'!H384-IF('📋 سجل الأصول'!I384="",0,'📋 سجل الأصول'!I384)),('📋 سجل الأصول'!H384-IF('📋 سجل الأصول'!I384="",0,'📋 سجل الأصول'!I384))*'📋 سجل الأصول'!J384/365*MAX(0,MIN(EOMONTH(DATE(2026,3,1),0),IF('📋 سجل الأصول'!M384="",DATE(9999,12,31),'📋 سجل الأصول'!M384))-'📋 سجل الأصول'!G384+1))-MIN(('📋 سجل الأصول'!H384-IF('📋 سجل الأصول'!I384="",0,'📋 سجل الأصول'!I384)),('📋 سجل الأصول'!H384-IF('📋 سجل الأصول'!I384="",0,'📋 سجل الأصول'!I384))*'📋 سجل الأصول'!J384/365*MAX(0,MIN(EOMONTH(DATE(2026,3,1),-1),IF('📋 سجل الأصول'!M384="",DATE(9999,12,31),'📋 سجل الأصول'!M384))-'📋 سجل الأصول'!G384+1))),0))</f>
        <v/>
      </c>
      <c r="J384" s="33" t="str">
        <f>IF('📋 سجل الأصول'!C384="","",IFERROR(MAX(0,MIN(('📋 سجل الأصول'!H384-IF('📋 سجل الأصول'!I384="",0,'📋 سجل الأصول'!I384)),('📋 سجل الأصول'!H384-IF('📋 سجل الأصول'!I384="",0,'📋 سجل الأصول'!I384))*'📋 سجل الأصول'!J384/365*MAX(0,MIN(EOMONTH(DATE(2026,4,1),0),IF('📋 سجل الأصول'!M384="",DATE(9999,12,31),'📋 سجل الأصول'!M384))-'📋 سجل الأصول'!G384+1))-MIN(('📋 سجل الأصول'!H384-IF('📋 سجل الأصول'!I384="",0,'📋 سجل الأصول'!I384)),('📋 سجل الأصول'!H384-IF('📋 سجل الأصول'!I384="",0,'📋 سجل الأصول'!I384))*'📋 سجل الأصول'!J384/365*MAX(0,MIN(EOMONTH(DATE(2026,4,1),-1),IF('📋 سجل الأصول'!M384="",DATE(9999,12,31),'📋 سجل الأصول'!M384))-'📋 سجل الأصول'!G384+1))),0))</f>
        <v/>
      </c>
      <c r="K384" s="33" t="str">
        <f>IF('📋 سجل الأصول'!C384="","",IFERROR(MAX(0,MIN(('📋 سجل الأصول'!H384-IF('📋 سجل الأصول'!I384="",0,'📋 سجل الأصول'!I384)),('📋 سجل الأصول'!H384-IF('📋 سجل الأصول'!I384="",0,'📋 سجل الأصول'!I384))*'📋 سجل الأصول'!J384/365*MAX(0,MIN(EOMONTH(DATE(2026,5,1),0),IF('📋 سجل الأصول'!M384="",DATE(9999,12,31),'📋 سجل الأصول'!M384))-'📋 سجل الأصول'!G384+1))-MIN(('📋 سجل الأصول'!H384-IF('📋 سجل الأصول'!I384="",0,'📋 سجل الأصول'!I384)),('📋 سجل الأصول'!H384-IF('📋 سجل الأصول'!I384="",0,'📋 سجل الأصول'!I384))*'📋 سجل الأصول'!J384/365*MAX(0,MIN(EOMONTH(DATE(2026,5,1),-1),IF('📋 سجل الأصول'!M384="",DATE(9999,12,31),'📋 سجل الأصول'!M384))-'📋 سجل الأصول'!G384+1))),0))</f>
        <v/>
      </c>
      <c r="L384" s="33" t="str">
        <f>IF('📋 سجل الأصول'!C384="","",IFERROR(MAX(0,MIN(('📋 سجل الأصول'!H384-IF('📋 سجل الأصول'!I384="",0,'📋 سجل الأصول'!I384)),('📋 سجل الأصول'!H384-IF('📋 سجل الأصول'!I384="",0,'📋 سجل الأصول'!I384))*'📋 سجل الأصول'!J384/365*MAX(0,MIN(EOMONTH(DATE(2026,6,1),0),IF('📋 سجل الأصول'!M384="",DATE(9999,12,31),'📋 سجل الأصول'!M384))-'📋 سجل الأصول'!G384+1))-MIN(('📋 سجل الأصول'!H384-IF('📋 سجل الأصول'!I384="",0,'📋 سجل الأصول'!I384)),('📋 سجل الأصول'!H384-IF('📋 سجل الأصول'!I384="",0,'📋 سجل الأصول'!I384))*'📋 سجل الأصول'!J384/365*MAX(0,MIN(EOMONTH(DATE(2026,6,1),-1),IF('📋 سجل الأصول'!M384="",DATE(9999,12,31),'📋 سجل الأصول'!M384))-'📋 سجل الأصول'!G384+1))),0))</f>
        <v/>
      </c>
      <c r="M384" s="33" t="str">
        <f>IF('📋 سجل الأصول'!C384="","",IFERROR(MAX(0,MIN(('📋 سجل الأصول'!H384-IF('📋 سجل الأصول'!I384="",0,'📋 سجل الأصول'!I384)),('📋 سجل الأصول'!H384-IF('📋 سجل الأصول'!I384="",0,'📋 سجل الأصول'!I384))*'📋 سجل الأصول'!J384/365*MAX(0,MIN(EOMONTH(DATE(2026,7,1),0),IF('📋 سجل الأصول'!M384="",DATE(9999,12,31),'📋 سجل الأصول'!M384))-'📋 سجل الأصول'!G384+1))-MIN(('📋 سجل الأصول'!H384-IF('📋 سجل الأصول'!I384="",0,'📋 سجل الأصول'!I384)),('📋 سجل الأصول'!H384-IF('📋 سجل الأصول'!I384="",0,'📋 سجل الأصول'!I384))*'📋 سجل الأصول'!J384/365*MAX(0,MIN(EOMONTH(DATE(2026,7,1),-1),IF('📋 سجل الأصول'!M384="",DATE(9999,12,31),'📋 سجل الأصول'!M384))-'📋 سجل الأصول'!G384+1))),0))</f>
        <v/>
      </c>
      <c r="N384" s="33" t="str">
        <f>IF('📋 سجل الأصول'!C384="","",IFERROR(MAX(0,MIN(('📋 سجل الأصول'!H384-IF('📋 سجل الأصول'!I384="",0,'📋 سجل الأصول'!I384)),('📋 سجل الأصول'!H384-IF('📋 سجل الأصول'!I384="",0,'📋 سجل الأصول'!I384))*'📋 سجل الأصول'!J384/365*MAX(0,MIN(EOMONTH(DATE(2026,8,1),0),IF('📋 سجل الأصول'!M384="",DATE(9999,12,31),'📋 سجل الأصول'!M384))-'📋 سجل الأصول'!G384+1))-MIN(('📋 سجل الأصول'!H384-IF('📋 سجل الأصول'!I384="",0,'📋 سجل الأصول'!I384)),('📋 سجل الأصول'!H384-IF('📋 سجل الأصول'!I384="",0,'📋 سجل الأصول'!I384))*'📋 سجل الأصول'!J384/365*MAX(0,MIN(EOMONTH(DATE(2026,8,1),-1),IF('📋 سجل الأصول'!M384="",DATE(9999,12,31),'📋 سجل الأصول'!M384))-'📋 سجل الأصول'!G384+1))),0))</f>
        <v/>
      </c>
      <c r="O384" s="33" t="str">
        <f>IF('📋 سجل الأصول'!C384="","",IFERROR(MAX(0,MIN(('📋 سجل الأصول'!H384-IF('📋 سجل الأصول'!I384="",0,'📋 سجل الأصول'!I384)),('📋 سجل الأصول'!H384-IF('📋 سجل الأصول'!I384="",0,'📋 سجل الأصول'!I384))*'📋 سجل الأصول'!J384/365*MAX(0,MIN(EOMONTH(DATE(2026,9,1),0),IF('📋 سجل الأصول'!M384="",DATE(9999,12,31),'📋 سجل الأصول'!M384))-'📋 سجل الأصول'!G384+1))-MIN(('📋 سجل الأصول'!H384-IF('📋 سجل الأصول'!I384="",0,'📋 سجل الأصول'!I384)),('📋 سجل الأصول'!H384-IF('📋 سجل الأصول'!I384="",0,'📋 سجل الأصول'!I384))*'📋 سجل الأصول'!J384/365*MAX(0,MIN(EOMONTH(DATE(2026,9,1),-1),IF('📋 سجل الأصول'!M384="",DATE(9999,12,31),'📋 سجل الأصول'!M384))-'📋 سجل الأصول'!G384+1))),0))</f>
        <v/>
      </c>
      <c r="P384" s="33" t="str">
        <f>IF('📋 سجل الأصول'!C384="","",IFERROR(MAX(0,MIN(('📋 سجل الأصول'!H384-IF('📋 سجل الأصول'!I384="",0,'📋 سجل الأصول'!I384)),('📋 سجل الأصول'!H384-IF('📋 سجل الأصول'!I384="",0,'📋 سجل الأصول'!I384))*'📋 سجل الأصول'!J384/365*MAX(0,MIN(EOMONTH(DATE(2026,10,1),0),IF('📋 سجل الأصول'!M384="",DATE(9999,12,31),'📋 سجل الأصول'!M384))-'📋 سجل الأصول'!G384+1))-MIN(('📋 سجل الأصول'!H384-IF('📋 سجل الأصول'!I384="",0,'📋 سجل الأصول'!I384)),('📋 سجل الأصول'!H384-IF('📋 سجل الأصول'!I384="",0,'📋 سجل الأصول'!I384))*'📋 سجل الأصول'!J384/365*MAX(0,MIN(EOMONTH(DATE(2026,10,1),-1),IF('📋 سجل الأصول'!M384="",DATE(9999,12,31),'📋 سجل الأصول'!M384))-'📋 سجل الأصول'!G384+1))),0))</f>
        <v/>
      </c>
      <c r="Q384" s="33" t="str">
        <f>IF('📋 سجل الأصول'!C384="","",IFERROR(MAX(0,MIN(('📋 سجل الأصول'!H384-IF('📋 سجل الأصول'!I384="",0,'📋 سجل الأصول'!I384)),('📋 سجل الأصول'!H384-IF('📋 سجل الأصول'!I384="",0,'📋 سجل الأصول'!I384))*'📋 سجل الأصول'!J384/365*MAX(0,MIN(EOMONTH(DATE(2026,11,1),0),IF('📋 سجل الأصول'!M384="",DATE(9999,12,31),'📋 سجل الأصول'!M384))-'📋 سجل الأصول'!G384+1))-MIN(('📋 سجل الأصول'!H384-IF('📋 سجل الأصول'!I384="",0,'📋 سجل الأصول'!I384)),('📋 سجل الأصول'!H384-IF('📋 سجل الأصول'!I384="",0,'📋 سجل الأصول'!I384))*'📋 سجل الأصول'!J384/365*MAX(0,MIN(EOMONTH(DATE(2026,11,1),-1),IF('📋 سجل الأصول'!M384="",DATE(9999,12,31),'📋 سجل الأصول'!M384))-'📋 سجل الأصول'!G384+1))),0))</f>
        <v/>
      </c>
      <c r="R384" s="33" t="str">
        <f>IF('📋 سجل الأصول'!C384="","",IFERROR(MAX(0,MIN(('📋 سجل الأصول'!H384-IF('📋 سجل الأصول'!I384="",0,'📋 سجل الأصول'!I384)),('📋 سجل الأصول'!H384-IF('📋 سجل الأصول'!I384="",0,'📋 سجل الأصول'!I384))*'📋 سجل الأصول'!J384/365*MAX(0,MIN(EOMONTH(DATE(2026,12,1),0),IF('📋 سجل الأصول'!M384="",DATE(9999,12,31),'📋 سجل الأصول'!M384))-'📋 سجل الأصول'!G384+1))-MIN(('📋 سجل الأصول'!H384-IF('📋 سجل الأصول'!I384="",0,'📋 سجل الأصول'!I384)),('📋 سجل الأصول'!H384-IF('📋 سجل الأصول'!I384="",0,'📋 سجل الأصول'!I384))*'📋 سجل الأصول'!J384/365*MAX(0,MIN(EOMONTH(DATE(2026,12,1),-1),IF('📋 سجل الأصول'!M384="",DATE(9999,12,31),'📋 سجل الأصول'!M384))-'📋 سجل الأصول'!G384+1))),0))</f>
        <v/>
      </c>
    </row>
    <row r="385" spans="1:18" ht="24.75" customHeight="1" x14ac:dyDescent="0.25">
      <c r="A385" s="18" t="str">
        <f>IF('📋 سجل الأصول'!C385="","",'📋 سجل الأصول'!A385)</f>
        <v/>
      </c>
      <c r="B385" s="18" t="str">
        <f>IF('📋 سجل الأصول'!C385="","",'📋 سجل الأصول'!B385)</f>
        <v/>
      </c>
      <c r="C385" s="36" t="str">
        <f>IF('📋 سجل الأصول'!C385="","",'📋 سجل الأصول'!C385)</f>
        <v/>
      </c>
      <c r="D385" s="18" t="str">
        <f>IF('📋 سجل الأصول'!C385="","",'📋 سجل الأصول'!E385)</f>
        <v/>
      </c>
      <c r="E385" s="37" t="str">
        <f>IF('📋 سجل الأصول'!C385="","",'📋 سجل الأصول'!G385)</f>
        <v/>
      </c>
      <c r="F385" s="25" t="str">
        <f>IF('📋 سجل الأصول'!C385="","",'📋 سجل الأصول'!H385)</f>
        <v/>
      </c>
      <c r="G385" s="25" t="str">
        <f>IF('📋 سجل الأصول'!C385="","",IFERROR(MAX(0,MIN(('📋 سجل الأصول'!H385-IF('📋 سجل الأصول'!I385="",0,'📋 سجل الأصول'!I385)),('📋 سجل الأصول'!H385-IF('📋 سجل الأصول'!I385="",0,'📋 سجل الأصول'!I385))*'📋 سجل الأصول'!J385/365*MAX(0,MIN(EOMONTH(DATE(2026,1,1),0),IF('📋 سجل الأصول'!M385="",DATE(9999,12,31),'📋 سجل الأصول'!M385))-'📋 سجل الأصول'!G385+1))-MIN(('📋 سجل الأصول'!H385-IF('📋 سجل الأصول'!I385="",0,'📋 سجل الأصول'!I385)),('📋 سجل الأصول'!H385-IF('📋 سجل الأصول'!I385="",0,'📋 سجل الأصول'!I385))*'📋 سجل الأصول'!J385/365*MAX(0,MIN(EOMONTH(DATE(2026,1,1),-1),IF('📋 سجل الأصول'!M385="",DATE(9999,12,31),'📋 سجل الأصول'!M385))-'📋 سجل الأصول'!G385+1))),0))</f>
        <v/>
      </c>
      <c r="H385" s="25" t="str">
        <f>IF('📋 سجل الأصول'!C385="","",IFERROR(MAX(0,MIN(('📋 سجل الأصول'!H385-IF('📋 سجل الأصول'!I385="",0,'📋 سجل الأصول'!I385)),('📋 سجل الأصول'!H385-IF('📋 سجل الأصول'!I385="",0,'📋 سجل الأصول'!I385))*'📋 سجل الأصول'!J385/365*MAX(0,MIN(EOMONTH(DATE(2026,2,1),0),IF('📋 سجل الأصول'!M385="",DATE(9999,12,31),'📋 سجل الأصول'!M385))-'📋 سجل الأصول'!G385+1))-MIN(('📋 سجل الأصول'!H385-IF('📋 سجل الأصول'!I385="",0,'📋 سجل الأصول'!I385)),('📋 سجل الأصول'!H385-IF('📋 سجل الأصول'!I385="",0,'📋 سجل الأصول'!I385))*'📋 سجل الأصول'!J385/365*MAX(0,MIN(EOMONTH(DATE(2026,2,1),-1),IF('📋 سجل الأصول'!M385="",DATE(9999,12,31),'📋 سجل الأصول'!M385))-'📋 سجل الأصول'!G385+1))),0))</f>
        <v/>
      </c>
      <c r="I385" s="25" t="str">
        <f>IF('📋 سجل الأصول'!C385="","",IFERROR(MAX(0,MIN(('📋 سجل الأصول'!H385-IF('📋 سجل الأصول'!I385="",0,'📋 سجل الأصول'!I385)),('📋 سجل الأصول'!H385-IF('📋 سجل الأصول'!I385="",0,'📋 سجل الأصول'!I385))*'📋 سجل الأصول'!J385/365*MAX(0,MIN(EOMONTH(DATE(2026,3,1),0),IF('📋 سجل الأصول'!M385="",DATE(9999,12,31),'📋 سجل الأصول'!M385))-'📋 سجل الأصول'!G385+1))-MIN(('📋 سجل الأصول'!H385-IF('📋 سجل الأصول'!I385="",0,'📋 سجل الأصول'!I385)),('📋 سجل الأصول'!H385-IF('📋 سجل الأصول'!I385="",0,'📋 سجل الأصول'!I385))*'📋 سجل الأصول'!J385/365*MAX(0,MIN(EOMONTH(DATE(2026,3,1),-1),IF('📋 سجل الأصول'!M385="",DATE(9999,12,31),'📋 سجل الأصول'!M385))-'📋 سجل الأصول'!G385+1))),0))</f>
        <v/>
      </c>
      <c r="J385" s="25" t="str">
        <f>IF('📋 سجل الأصول'!C385="","",IFERROR(MAX(0,MIN(('📋 سجل الأصول'!H385-IF('📋 سجل الأصول'!I385="",0,'📋 سجل الأصول'!I385)),('📋 سجل الأصول'!H385-IF('📋 سجل الأصول'!I385="",0,'📋 سجل الأصول'!I385))*'📋 سجل الأصول'!J385/365*MAX(0,MIN(EOMONTH(DATE(2026,4,1),0),IF('📋 سجل الأصول'!M385="",DATE(9999,12,31),'📋 سجل الأصول'!M385))-'📋 سجل الأصول'!G385+1))-MIN(('📋 سجل الأصول'!H385-IF('📋 سجل الأصول'!I385="",0,'📋 سجل الأصول'!I385)),('📋 سجل الأصول'!H385-IF('📋 سجل الأصول'!I385="",0,'📋 سجل الأصول'!I385))*'📋 سجل الأصول'!J385/365*MAX(0,MIN(EOMONTH(DATE(2026,4,1),-1),IF('📋 سجل الأصول'!M385="",DATE(9999,12,31),'📋 سجل الأصول'!M385))-'📋 سجل الأصول'!G385+1))),0))</f>
        <v/>
      </c>
      <c r="K385" s="25" t="str">
        <f>IF('📋 سجل الأصول'!C385="","",IFERROR(MAX(0,MIN(('📋 سجل الأصول'!H385-IF('📋 سجل الأصول'!I385="",0,'📋 سجل الأصول'!I385)),('📋 سجل الأصول'!H385-IF('📋 سجل الأصول'!I385="",0,'📋 سجل الأصول'!I385))*'📋 سجل الأصول'!J385/365*MAX(0,MIN(EOMONTH(DATE(2026,5,1),0),IF('📋 سجل الأصول'!M385="",DATE(9999,12,31),'📋 سجل الأصول'!M385))-'📋 سجل الأصول'!G385+1))-MIN(('📋 سجل الأصول'!H385-IF('📋 سجل الأصول'!I385="",0,'📋 سجل الأصول'!I385)),('📋 سجل الأصول'!H385-IF('📋 سجل الأصول'!I385="",0,'📋 سجل الأصول'!I385))*'📋 سجل الأصول'!J385/365*MAX(0,MIN(EOMONTH(DATE(2026,5,1),-1),IF('📋 سجل الأصول'!M385="",DATE(9999,12,31),'📋 سجل الأصول'!M385))-'📋 سجل الأصول'!G385+1))),0))</f>
        <v/>
      </c>
      <c r="L385" s="25" t="str">
        <f>IF('📋 سجل الأصول'!C385="","",IFERROR(MAX(0,MIN(('📋 سجل الأصول'!H385-IF('📋 سجل الأصول'!I385="",0,'📋 سجل الأصول'!I385)),('📋 سجل الأصول'!H385-IF('📋 سجل الأصول'!I385="",0,'📋 سجل الأصول'!I385))*'📋 سجل الأصول'!J385/365*MAX(0,MIN(EOMONTH(DATE(2026,6,1),0),IF('📋 سجل الأصول'!M385="",DATE(9999,12,31),'📋 سجل الأصول'!M385))-'📋 سجل الأصول'!G385+1))-MIN(('📋 سجل الأصول'!H385-IF('📋 سجل الأصول'!I385="",0,'📋 سجل الأصول'!I385)),('📋 سجل الأصول'!H385-IF('📋 سجل الأصول'!I385="",0,'📋 سجل الأصول'!I385))*'📋 سجل الأصول'!J385/365*MAX(0,MIN(EOMONTH(DATE(2026,6,1),-1),IF('📋 سجل الأصول'!M385="",DATE(9999,12,31),'📋 سجل الأصول'!M385))-'📋 سجل الأصول'!G385+1))),0))</f>
        <v/>
      </c>
      <c r="M385" s="25" t="str">
        <f>IF('📋 سجل الأصول'!C385="","",IFERROR(MAX(0,MIN(('📋 سجل الأصول'!H385-IF('📋 سجل الأصول'!I385="",0,'📋 سجل الأصول'!I385)),('📋 سجل الأصول'!H385-IF('📋 سجل الأصول'!I385="",0,'📋 سجل الأصول'!I385))*'📋 سجل الأصول'!J385/365*MAX(0,MIN(EOMONTH(DATE(2026,7,1),0),IF('📋 سجل الأصول'!M385="",DATE(9999,12,31),'📋 سجل الأصول'!M385))-'📋 سجل الأصول'!G385+1))-MIN(('📋 سجل الأصول'!H385-IF('📋 سجل الأصول'!I385="",0,'📋 سجل الأصول'!I385)),('📋 سجل الأصول'!H385-IF('📋 سجل الأصول'!I385="",0,'📋 سجل الأصول'!I385))*'📋 سجل الأصول'!J385/365*MAX(0,MIN(EOMONTH(DATE(2026,7,1),-1),IF('📋 سجل الأصول'!M385="",DATE(9999,12,31),'📋 سجل الأصول'!M385))-'📋 سجل الأصول'!G385+1))),0))</f>
        <v/>
      </c>
      <c r="N385" s="25" t="str">
        <f>IF('📋 سجل الأصول'!C385="","",IFERROR(MAX(0,MIN(('📋 سجل الأصول'!H385-IF('📋 سجل الأصول'!I385="",0,'📋 سجل الأصول'!I385)),('📋 سجل الأصول'!H385-IF('📋 سجل الأصول'!I385="",0,'📋 سجل الأصول'!I385))*'📋 سجل الأصول'!J385/365*MAX(0,MIN(EOMONTH(DATE(2026,8,1),0),IF('📋 سجل الأصول'!M385="",DATE(9999,12,31),'📋 سجل الأصول'!M385))-'📋 سجل الأصول'!G385+1))-MIN(('📋 سجل الأصول'!H385-IF('📋 سجل الأصول'!I385="",0,'📋 سجل الأصول'!I385)),('📋 سجل الأصول'!H385-IF('📋 سجل الأصول'!I385="",0,'📋 سجل الأصول'!I385))*'📋 سجل الأصول'!J385/365*MAX(0,MIN(EOMONTH(DATE(2026,8,1),-1),IF('📋 سجل الأصول'!M385="",DATE(9999,12,31),'📋 سجل الأصول'!M385))-'📋 سجل الأصول'!G385+1))),0))</f>
        <v/>
      </c>
      <c r="O385" s="25" t="str">
        <f>IF('📋 سجل الأصول'!C385="","",IFERROR(MAX(0,MIN(('📋 سجل الأصول'!H385-IF('📋 سجل الأصول'!I385="",0,'📋 سجل الأصول'!I385)),('📋 سجل الأصول'!H385-IF('📋 سجل الأصول'!I385="",0,'📋 سجل الأصول'!I385))*'📋 سجل الأصول'!J385/365*MAX(0,MIN(EOMONTH(DATE(2026,9,1),0),IF('📋 سجل الأصول'!M385="",DATE(9999,12,31),'📋 سجل الأصول'!M385))-'📋 سجل الأصول'!G385+1))-MIN(('📋 سجل الأصول'!H385-IF('📋 سجل الأصول'!I385="",0,'📋 سجل الأصول'!I385)),('📋 سجل الأصول'!H385-IF('📋 سجل الأصول'!I385="",0,'📋 سجل الأصول'!I385))*'📋 سجل الأصول'!J385/365*MAX(0,MIN(EOMONTH(DATE(2026,9,1),-1),IF('📋 سجل الأصول'!M385="",DATE(9999,12,31),'📋 سجل الأصول'!M385))-'📋 سجل الأصول'!G385+1))),0))</f>
        <v/>
      </c>
      <c r="P385" s="25" t="str">
        <f>IF('📋 سجل الأصول'!C385="","",IFERROR(MAX(0,MIN(('📋 سجل الأصول'!H385-IF('📋 سجل الأصول'!I385="",0,'📋 سجل الأصول'!I385)),('📋 سجل الأصول'!H385-IF('📋 سجل الأصول'!I385="",0,'📋 سجل الأصول'!I385))*'📋 سجل الأصول'!J385/365*MAX(0,MIN(EOMONTH(DATE(2026,10,1),0),IF('📋 سجل الأصول'!M385="",DATE(9999,12,31),'📋 سجل الأصول'!M385))-'📋 سجل الأصول'!G385+1))-MIN(('📋 سجل الأصول'!H385-IF('📋 سجل الأصول'!I385="",0,'📋 سجل الأصول'!I385)),('📋 سجل الأصول'!H385-IF('📋 سجل الأصول'!I385="",0,'📋 سجل الأصول'!I385))*'📋 سجل الأصول'!J385/365*MAX(0,MIN(EOMONTH(DATE(2026,10,1),-1),IF('📋 سجل الأصول'!M385="",DATE(9999,12,31),'📋 سجل الأصول'!M385))-'📋 سجل الأصول'!G385+1))),0))</f>
        <v/>
      </c>
      <c r="Q385" s="25" t="str">
        <f>IF('📋 سجل الأصول'!C385="","",IFERROR(MAX(0,MIN(('📋 سجل الأصول'!H385-IF('📋 سجل الأصول'!I385="",0,'📋 سجل الأصول'!I385)),('📋 سجل الأصول'!H385-IF('📋 سجل الأصول'!I385="",0,'📋 سجل الأصول'!I385))*'📋 سجل الأصول'!J385/365*MAX(0,MIN(EOMONTH(DATE(2026,11,1),0),IF('📋 سجل الأصول'!M385="",DATE(9999,12,31),'📋 سجل الأصول'!M385))-'📋 سجل الأصول'!G385+1))-MIN(('📋 سجل الأصول'!H385-IF('📋 سجل الأصول'!I385="",0,'📋 سجل الأصول'!I385)),('📋 سجل الأصول'!H385-IF('📋 سجل الأصول'!I385="",0,'📋 سجل الأصول'!I385))*'📋 سجل الأصول'!J385/365*MAX(0,MIN(EOMONTH(DATE(2026,11,1),-1),IF('📋 سجل الأصول'!M385="",DATE(9999,12,31),'📋 سجل الأصول'!M385))-'📋 سجل الأصول'!G385+1))),0))</f>
        <v/>
      </c>
      <c r="R385" s="25" t="str">
        <f>IF('📋 سجل الأصول'!C385="","",IFERROR(MAX(0,MIN(('📋 سجل الأصول'!H385-IF('📋 سجل الأصول'!I385="",0,'📋 سجل الأصول'!I385)),('📋 سجل الأصول'!H385-IF('📋 سجل الأصول'!I385="",0,'📋 سجل الأصول'!I385))*'📋 سجل الأصول'!J385/365*MAX(0,MIN(EOMONTH(DATE(2026,12,1),0),IF('📋 سجل الأصول'!M385="",DATE(9999,12,31),'📋 سجل الأصول'!M385))-'📋 سجل الأصول'!G385+1))-MIN(('📋 سجل الأصول'!H385-IF('📋 سجل الأصول'!I385="",0,'📋 سجل الأصول'!I385)),('📋 سجل الأصول'!H385-IF('📋 سجل الأصول'!I385="",0,'📋 سجل الأصول'!I385))*'📋 سجل الأصول'!J385/365*MAX(0,MIN(EOMONTH(DATE(2026,12,1),-1),IF('📋 سجل الأصول'!M385="",DATE(9999,12,31),'📋 سجل الأصول'!M385))-'📋 سجل الأصول'!G385+1))),0))</f>
        <v/>
      </c>
    </row>
    <row r="386" spans="1:18" ht="24.75" customHeight="1" x14ac:dyDescent="0.25">
      <c r="A386" s="26" t="str">
        <f>IF('📋 سجل الأصول'!C386="","",'📋 سجل الأصول'!A386)</f>
        <v/>
      </c>
      <c r="B386" s="26" t="str">
        <f>IF('📋 سجل الأصول'!C386="","",'📋 سجل الأصول'!B386)</f>
        <v/>
      </c>
      <c r="C386" s="38" t="str">
        <f>IF('📋 سجل الأصول'!C386="","",'📋 سجل الأصول'!C386)</f>
        <v/>
      </c>
      <c r="D386" s="26" t="str">
        <f>IF('📋 سجل الأصول'!C386="","",'📋 سجل الأصول'!E386)</f>
        <v/>
      </c>
      <c r="E386" s="39" t="str">
        <f>IF('📋 سجل الأصول'!C386="","",'📋 سجل الأصول'!G386)</f>
        <v/>
      </c>
      <c r="F386" s="33" t="str">
        <f>IF('📋 سجل الأصول'!C386="","",'📋 سجل الأصول'!H386)</f>
        <v/>
      </c>
      <c r="G386" s="33" t="str">
        <f>IF('📋 سجل الأصول'!C386="","",IFERROR(MAX(0,MIN(('📋 سجل الأصول'!H386-IF('📋 سجل الأصول'!I386="",0,'📋 سجل الأصول'!I386)),('📋 سجل الأصول'!H386-IF('📋 سجل الأصول'!I386="",0,'📋 سجل الأصول'!I386))*'📋 سجل الأصول'!J386/365*MAX(0,MIN(EOMONTH(DATE(2026,1,1),0),IF('📋 سجل الأصول'!M386="",DATE(9999,12,31),'📋 سجل الأصول'!M386))-'📋 سجل الأصول'!G386+1))-MIN(('📋 سجل الأصول'!H386-IF('📋 سجل الأصول'!I386="",0,'📋 سجل الأصول'!I386)),('📋 سجل الأصول'!H386-IF('📋 سجل الأصول'!I386="",0,'📋 سجل الأصول'!I386))*'📋 سجل الأصول'!J386/365*MAX(0,MIN(EOMONTH(DATE(2026,1,1),-1),IF('📋 سجل الأصول'!M386="",DATE(9999,12,31),'📋 سجل الأصول'!M386))-'📋 سجل الأصول'!G386+1))),0))</f>
        <v/>
      </c>
      <c r="H386" s="33" t="str">
        <f>IF('📋 سجل الأصول'!C386="","",IFERROR(MAX(0,MIN(('📋 سجل الأصول'!H386-IF('📋 سجل الأصول'!I386="",0,'📋 سجل الأصول'!I386)),('📋 سجل الأصول'!H386-IF('📋 سجل الأصول'!I386="",0,'📋 سجل الأصول'!I386))*'📋 سجل الأصول'!J386/365*MAX(0,MIN(EOMONTH(DATE(2026,2,1),0),IF('📋 سجل الأصول'!M386="",DATE(9999,12,31),'📋 سجل الأصول'!M386))-'📋 سجل الأصول'!G386+1))-MIN(('📋 سجل الأصول'!H386-IF('📋 سجل الأصول'!I386="",0,'📋 سجل الأصول'!I386)),('📋 سجل الأصول'!H386-IF('📋 سجل الأصول'!I386="",0,'📋 سجل الأصول'!I386))*'📋 سجل الأصول'!J386/365*MAX(0,MIN(EOMONTH(DATE(2026,2,1),-1),IF('📋 سجل الأصول'!M386="",DATE(9999,12,31),'📋 سجل الأصول'!M386))-'📋 سجل الأصول'!G386+1))),0))</f>
        <v/>
      </c>
      <c r="I386" s="33" t="str">
        <f>IF('📋 سجل الأصول'!C386="","",IFERROR(MAX(0,MIN(('📋 سجل الأصول'!H386-IF('📋 سجل الأصول'!I386="",0,'📋 سجل الأصول'!I386)),('📋 سجل الأصول'!H386-IF('📋 سجل الأصول'!I386="",0,'📋 سجل الأصول'!I386))*'📋 سجل الأصول'!J386/365*MAX(0,MIN(EOMONTH(DATE(2026,3,1),0),IF('📋 سجل الأصول'!M386="",DATE(9999,12,31),'📋 سجل الأصول'!M386))-'📋 سجل الأصول'!G386+1))-MIN(('📋 سجل الأصول'!H386-IF('📋 سجل الأصول'!I386="",0,'📋 سجل الأصول'!I386)),('📋 سجل الأصول'!H386-IF('📋 سجل الأصول'!I386="",0,'📋 سجل الأصول'!I386))*'📋 سجل الأصول'!J386/365*MAX(0,MIN(EOMONTH(DATE(2026,3,1),-1),IF('📋 سجل الأصول'!M386="",DATE(9999,12,31),'📋 سجل الأصول'!M386))-'📋 سجل الأصول'!G386+1))),0))</f>
        <v/>
      </c>
      <c r="J386" s="33" t="str">
        <f>IF('📋 سجل الأصول'!C386="","",IFERROR(MAX(0,MIN(('📋 سجل الأصول'!H386-IF('📋 سجل الأصول'!I386="",0,'📋 سجل الأصول'!I386)),('📋 سجل الأصول'!H386-IF('📋 سجل الأصول'!I386="",0,'📋 سجل الأصول'!I386))*'📋 سجل الأصول'!J386/365*MAX(0,MIN(EOMONTH(DATE(2026,4,1),0),IF('📋 سجل الأصول'!M386="",DATE(9999,12,31),'📋 سجل الأصول'!M386))-'📋 سجل الأصول'!G386+1))-MIN(('📋 سجل الأصول'!H386-IF('📋 سجل الأصول'!I386="",0,'📋 سجل الأصول'!I386)),('📋 سجل الأصول'!H386-IF('📋 سجل الأصول'!I386="",0,'📋 سجل الأصول'!I386))*'📋 سجل الأصول'!J386/365*MAX(0,MIN(EOMONTH(DATE(2026,4,1),-1),IF('📋 سجل الأصول'!M386="",DATE(9999,12,31),'📋 سجل الأصول'!M386))-'📋 سجل الأصول'!G386+1))),0))</f>
        <v/>
      </c>
      <c r="K386" s="33" t="str">
        <f>IF('📋 سجل الأصول'!C386="","",IFERROR(MAX(0,MIN(('📋 سجل الأصول'!H386-IF('📋 سجل الأصول'!I386="",0,'📋 سجل الأصول'!I386)),('📋 سجل الأصول'!H386-IF('📋 سجل الأصول'!I386="",0,'📋 سجل الأصول'!I386))*'📋 سجل الأصول'!J386/365*MAX(0,MIN(EOMONTH(DATE(2026,5,1),0),IF('📋 سجل الأصول'!M386="",DATE(9999,12,31),'📋 سجل الأصول'!M386))-'📋 سجل الأصول'!G386+1))-MIN(('📋 سجل الأصول'!H386-IF('📋 سجل الأصول'!I386="",0,'📋 سجل الأصول'!I386)),('📋 سجل الأصول'!H386-IF('📋 سجل الأصول'!I386="",0,'📋 سجل الأصول'!I386))*'📋 سجل الأصول'!J386/365*MAX(0,MIN(EOMONTH(DATE(2026,5,1),-1),IF('📋 سجل الأصول'!M386="",DATE(9999,12,31),'📋 سجل الأصول'!M386))-'📋 سجل الأصول'!G386+1))),0))</f>
        <v/>
      </c>
      <c r="L386" s="33" t="str">
        <f>IF('📋 سجل الأصول'!C386="","",IFERROR(MAX(0,MIN(('📋 سجل الأصول'!H386-IF('📋 سجل الأصول'!I386="",0,'📋 سجل الأصول'!I386)),('📋 سجل الأصول'!H386-IF('📋 سجل الأصول'!I386="",0,'📋 سجل الأصول'!I386))*'📋 سجل الأصول'!J386/365*MAX(0,MIN(EOMONTH(DATE(2026,6,1),0),IF('📋 سجل الأصول'!M386="",DATE(9999,12,31),'📋 سجل الأصول'!M386))-'📋 سجل الأصول'!G386+1))-MIN(('📋 سجل الأصول'!H386-IF('📋 سجل الأصول'!I386="",0,'📋 سجل الأصول'!I386)),('📋 سجل الأصول'!H386-IF('📋 سجل الأصول'!I386="",0,'📋 سجل الأصول'!I386))*'📋 سجل الأصول'!J386/365*MAX(0,MIN(EOMONTH(DATE(2026,6,1),-1),IF('📋 سجل الأصول'!M386="",DATE(9999,12,31),'📋 سجل الأصول'!M386))-'📋 سجل الأصول'!G386+1))),0))</f>
        <v/>
      </c>
      <c r="M386" s="33" t="str">
        <f>IF('📋 سجل الأصول'!C386="","",IFERROR(MAX(0,MIN(('📋 سجل الأصول'!H386-IF('📋 سجل الأصول'!I386="",0,'📋 سجل الأصول'!I386)),('📋 سجل الأصول'!H386-IF('📋 سجل الأصول'!I386="",0,'📋 سجل الأصول'!I386))*'📋 سجل الأصول'!J386/365*MAX(0,MIN(EOMONTH(DATE(2026,7,1),0),IF('📋 سجل الأصول'!M386="",DATE(9999,12,31),'📋 سجل الأصول'!M386))-'📋 سجل الأصول'!G386+1))-MIN(('📋 سجل الأصول'!H386-IF('📋 سجل الأصول'!I386="",0,'📋 سجل الأصول'!I386)),('📋 سجل الأصول'!H386-IF('📋 سجل الأصول'!I386="",0,'📋 سجل الأصول'!I386))*'📋 سجل الأصول'!J386/365*MAX(0,MIN(EOMONTH(DATE(2026,7,1),-1),IF('📋 سجل الأصول'!M386="",DATE(9999,12,31),'📋 سجل الأصول'!M386))-'📋 سجل الأصول'!G386+1))),0))</f>
        <v/>
      </c>
      <c r="N386" s="33" t="str">
        <f>IF('📋 سجل الأصول'!C386="","",IFERROR(MAX(0,MIN(('📋 سجل الأصول'!H386-IF('📋 سجل الأصول'!I386="",0,'📋 سجل الأصول'!I386)),('📋 سجل الأصول'!H386-IF('📋 سجل الأصول'!I386="",0,'📋 سجل الأصول'!I386))*'📋 سجل الأصول'!J386/365*MAX(0,MIN(EOMONTH(DATE(2026,8,1),0),IF('📋 سجل الأصول'!M386="",DATE(9999,12,31),'📋 سجل الأصول'!M386))-'📋 سجل الأصول'!G386+1))-MIN(('📋 سجل الأصول'!H386-IF('📋 سجل الأصول'!I386="",0,'📋 سجل الأصول'!I386)),('📋 سجل الأصول'!H386-IF('📋 سجل الأصول'!I386="",0,'📋 سجل الأصول'!I386))*'📋 سجل الأصول'!J386/365*MAX(0,MIN(EOMONTH(DATE(2026,8,1),-1),IF('📋 سجل الأصول'!M386="",DATE(9999,12,31),'📋 سجل الأصول'!M386))-'📋 سجل الأصول'!G386+1))),0))</f>
        <v/>
      </c>
      <c r="O386" s="33" t="str">
        <f>IF('📋 سجل الأصول'!C386="","",IFERROR(MAX(0,MIN(('📋 سجل الأصول'!H386-IF('📋 سجل الأصول'!I386="",0,'📋 سجل الأصول'!I386)),('📋 سجل الأصول'!H386-IF('📋 سجل الأصول'!I386="",0,'📋 سجل الأصول'!I386))*'📋 سجل الأصول'!J386/365*MAX(0,MIN(EOMONTH(DATE(2026,9,1),0),IF('📋 سجل الأصول'!M386="",DATE(9999,12,31),'📋 سجل الأصول'!M386))-'📋 سجل الأصول'!G386+1))-MIN(('📋 سجل الأصول'!H386-IF('📋 سجل الأصول'!I386="",0,'📋 سجل الأصول'!I386)),('📋 سجل الأصول'!H386-IF('📋 سجل الأصول'!I386="",0,'📋 سجل الأصول'!I386))*'📋 سجل الأصول'!J386/365*MAX(0,MIN(EOMONTH(DATE(2026,9,1),-1),IF('📋 سجل الأصول'!M386="",DATE(9999,12,31),'📋 سجل الأصول'!M386))-'📋 سجل الأصول'!G386+1))),0))</f>
        <v/>
      </c>
      <c r="P386" s="33" t="str">
        <f>IF('📋 سجل الأصول'!C386="","",IFERROR(MAX(0,MIN(('📋 سجل الأصول'!H386-IF('📋 سجل الأصول'!I386="",0,'📋 سجل الأصول'!I386)),('📋 سجل الأصول'!H386-IF('📋 سجل الأصول'!I386="",0,'📋 سجل الأصول'!I386))*'📋 سجل الأصول'!J386/365*MAX(0,MIN(EOMONTH(DATE(2026,10,1),0),IF('📋 سجل الأصول'!M386="",DATE(9999,12,31),'📋 سجل الأصول'!M386))-'📋 سجل الأصول'!G386+1))-MIN(('📋 سجل الأصول'!H386-IF('📋 سجل الأصول'!I386="",0,'📋 سجل الأصول'!I386)),('📋 سجل الأصول'!H386-IF('📋 سجل الأصول'!I386="",0,'📋 سجل الأصول'!I386))*'📋 سجل الأصول'!J386/365*MAX(0,MIN(EOMONTH(DATE(2026,10,1),-1),IF('📋 سجل الأصول'!M386="",DATE(9999,12,31),'📋 سجل الأصول'!M386))-'📋 سجل الأصول'!G386+1))),0))</f>
        <v/>
      </c>
      <c r="Q386" s="33" t="str">
        <f>IF('📋 سجل الأصول'!C386="","",IFERROR(MAX(0,MIN(('📋 سجل الأصول'!H386-IF('📋 سجل الأصول'!I386="",0,'📋 سجل الأصول'!I386)),('📋 سجل الأصول'!H386-IF('📋 سجل الأصول'!I386="",0,'📋 سجل الأصول'!I386))*'📋 سجل الأصول'!J386/365*MAX(0,MIN(EOMONTH(DATE(2026,11,1),0),IF('📋 سجل الأصول'!M386="",DATE(9999,12,31),'📋 سجل الأصول'!M386))-'📋 سجل الأصول'!G386+1))-MIN(('📋 سجل الأصول'!H386-IF('📋 سجل الأصول'!I386="",0,'📋 سجل الأصول'!I386)),('📋 سجل الأصول'!H386-IF('📋 سجل الأصول'!I386="",0,'📋 سجل الأصول'!I386))*'📋 سجل الأصول'!J386/365*MAX(0,MIN(EOMONTH(DATE(2026,11,1),-1),IF('📋 سجل الأصول'!M386="",DATE(9999,12,31),'📋 سجل الأصول'!M386))-'📋 سجل الأصول'!G386+1))),0))</f>
        <v/>
      </c>
      <c r="R386" s="33" t="str">
        <f>IF('📋 سجل الأصول'!C386="","",IFERROR(MAX(0,MIN(('📋 سجل الأصول'!H386-IF('📋 سجل الأصول'!I386="",0,'📋 سجل الأصول'!I386)),('📋 سجل الأصول'!H386-IF('📋 سجل الأصول'!I386="",0,'📋 سجل الأصول'!I386))*'📋 سجل الأصول'!J386/365*MAX(0,MIN(EOMONTH(DATE(2026,12,1),0),IF('📋 سجل الأصول'!M386="",DATE(9999,12,31),'📋 سجل الأصول'!M386))-'📋 سجل الأصول'!G386+1))-MIN(('📋 سجل الأصول'!H386-IF('📋 سجل الأصول'!I386="",0,'📋 سجل الأصول'!I386)),('📋 سجل الأصول'!H386-IF('📋 سجل الأصول'!I386="",0,'📋 سجل الأصول'!I386))*'📋 سجل الأصول'!J386/365*MAX(0,MIN(EOMONTH(DATE(2026,12,1),-1),IF('📋 سجل الأصول'!M386="",DATE(9999,12,31),'📋 سجل الأصول'!M386))-'📋 سجل الأصول'!G386+1))),0))</f>
        <v/>
      </c>
    </row>
    <row r="387" spans="1:18" ht="24.75" customHeight="1" x14ac:dyDescent="0.25">
      <c r="A387" s="18" t="str">
        <f>IF('📋 سجل الأصول'!C387="","",'📋 سجل الأصول'!A387)</f>
        <v/>
      </c>
      <c r="B387" s="18" t="str">
        <f>IF('📋 سجل الأصول'!C387="","",'📋 سجل الأصول'!B387)</f>
        <v/>
      </c>
      <c r="C387" s="36" t="str">
        <f>IF('📋 سجل الأصول'!C387="","",'📋 سجل الأصول'!C387)</f>
        <v/>
      </c>
      <c r="D387" s="18" t="str">
        <f>IF('📋 سجل الأصول'!C387="","",'📋 سجل الأصول'!E387)</f>
        <v/>
      </c>
      <c r="E387" s="37" t="str">
        <f>IF('📋 سجل الأصول'!C387="","",'📋 سجل الأصول'!G387)</f>
        <v/>
      </c>
      <c r="F387" s="25" t="str">
        <f>IF('📋 سجل الأصول'!C387="","",'📋 سجل الأصول'!H387)</f>
        <v/>
      </c>
      <c r="G387" s="25" t="str">
        <f>IF('📋 سجل الأصول'!C387="","",IFERROR(MAX(0,MIN(('📋 سجل الأصول'!H387-IF('📋 سجل الأصول'!I387="",0,'📋 سجل الأصول'!I387)),('📋 سجل الأصول'!H387-IF('📋 سجل الأصول'!I387="",0,'📋 سجل الأصول'!I387))*'📋 سجل الأصول'!J387/365*MAX(0,MIN(EOMONTH(DATE(2026,1,1),0),IF('📋 سجل الأصول'!M387="",DATE(9999,12,31),'📋 سجل الأصول'!M387))-'📋 سجل الأصول'!G387+1))-MIN(('📋 سجل الأصول'!H387-IF('📋 سجل الأصول'!I387="",0,'📋 سجل الأصول'!I387)),('📋 سجل الأصول'!H387-IF('📋 سجل الأصول'!I387="",0,'📋 سجل الأصول'!I387))*'📋 سجل الأصول'!J387/365*MAX(0,MIN(EOMONTH(DATE(2026,1,1),-1),IF('📋 سجل الأصول'!M387="",DATE(9999,12,31),'📋 سجل الأصول'!M387))-'📋 سجل الأصول'!G387+1))),0))</f>
        <v/>
      </c>
      <c r="H387" s="25" t="str">
        <f>IF('📋 سجل الأصول'!C387="","",IFERROR(MAX(0,MIN(('📋 سجل الأصول'!H387-IF('📋 سجل الأصول'!I387="",0,'📋 سجل الأصول'!I387)),('📋 سجل الأصول'!H387-IF('📋 سجل الأصول'!I387="",0,'📋 سجل الأصول'!I387))*'📋 سجل الأصول'!J387/365*MAX(0,MIN(EOMONTH(DATE(2026,2,1),0),IF('📋 سجل الأصول'!M387="",DATE(9999,12,31),'📋 سجل الأصول'!M387))-'📋 سجل الأصول'!G387+1))-MIN(('📋 سجل الأصول'!H387-IF('📋 سجل الأصول'!I387="",0,'📋 سجل الأصول'!I387)),('📋 سجل الأصول'!H387-IF('📋 سجل الأصول'!I387="",0,'📋 سجل الأصول'!I387))*'📋 سجل الأصول'!J387/365*MAX(0,MIN(EOMONTH(DATE(2026,2,1),-1),IF('📋 سجل الأصول'!M387="",DATE(9999,12,31),'📋 سجل الأصول'!M387))-'📋 سجل الأصول'!G387+1))),0))</f>
        <v/>
      </c>
      <c r="I387" s="25" t="str">
        <f>IF('📋 سجل الأصول'!C387="","",IFERROR(MAX(0,MIN(('📋 سجل الأصول'!H387-IF('📋 سجل الأصول'!I387="",0,'📋 سجل الأصول'!I387)),('📋 سجل الأصول'!H387-IF('📋 سجل الأصول'!I387="",0,'📋 سجل الأصول'!I387))*'📋 سجل الأصول'!J387/365*MAX(0,MIN(EOMONTH(DATE(2026,3,1),0),IF('📋 سجل الأصول'!M387="",DATE(9999,12,31),'📋 سجل الأصول'!M387))-'📋 سجل الأصول'!G387+1))-MIN(('📋 سجل الأصول'!H387-IF('📋 سجل الأصول'!I387="",0,'📋 سجل الأصول'!I387)),('📋 سجل الأصول'!H387-IF('📋 سجل الأصول'!I387="",0,'📋 سجل الأصول'!I387))*'📋 سجل الأصول'!J387/365*MAX(0,MIN(EOMONTH(DATE(2026,3,1),-1),IF('📋 سجل الأصول'!M387="",DATE(9999,12,31),'📋 سجل الأصول'!M387))-'📋 سجل الأصول'!G387+1))),0))</f>
        <v/>
      </c>
      <c r="J387" s="25" t="str">
        <f>IF('📋 سجل الأصول'!C387="","",IFERROR(MAX(0,MIN(('📋 سجل الأصول'!H387-IF('📋 سجل الأصول'!I387="",0,'📋 سجل الأصول'!I387)),('📋 سجل الأصول'!H387-IF('📋 سجل الأصول'!I387="",0,'📋 سجل الأصول'!I387))*'📋 سجل الأصول'!J387/365*MAX(0,MIN(EOMONTH(DATE(2026,4,1),0),IF('📋 سجل الأصول'!M387="",DATE(9999,12,31),'📋 سجل الأصول'!M387))-'📋 سجل الأصول'!G387+1))-MIN(('📋 سجل الأصول'!H387-IF('📋 سجل الأصول'!I387="",0,'📋 سجل الأصول'!I387)),('📋 سجل الأصول'!H387-IF('📋 سجل الأصول'!I387="",0,'📋 سجل الأصول'!I387))*'📋 سجل الأصول'!J387/365*MAX(0,MIN(EOMONTH(DATE(2026,4,1),-1),IF('📋 سجل الأصول'!M387="",DATE(9999,12,31),'📋 سجل الأصول'!M387))-'📋 سجل الأصول'!G387+1))),0))</f>
        <v/>
      </c>
      <c r="K387" s="25" t="str">
        <f>IF('📋 سجل الأصول'!C387="","",IFERROR(MAX(0,MIN(('📋 سجل الأصول'!H387-IF('📋 سجل الأصول'!I387="",0,'📋 سجل الأصول'!I387)),('📋 سجل الأصول'!H387-IF('📋 سجل الأصول'!I387="",0,'📋 سجل الأصول'!I387))*'📋 سجل الأصول'!J387/365*MAX(0,MIN(EOMONTH(DATE(2026,5,1),0),IF('📋 سجل الأصول'!M387="",DATE(9999,12,31),'📋 سجل الأصول'!M387))-'📋 سجل الأصول'!G387+1))-MIN(('📋 سجل الأصول'!H387-IF('📋 سجل الأصول'!I387="",0,'📋 سجل الأصول'!I387)),('📋 سجل الأصول'!H387-IF('📋 سجل الأصول'!I387="",0,'📋 سجل الأصول'!I387))*'📋 سجل الأصول'!J387/365*MAX(0,MIN(EOMONTH(DATE(2026,5,1),-1),IF('📋 سجل الأصول'!M387="",DATE(9999,12,31),'📋 سجل الأصول'!M387))-'📋 سجل الأصول'!G387+1))),0))</f>
        <v/>
      </c>
      <c r="L387" s="25" t="str">
        <f>IF('📋 سجل الأصول'!C387="","",IFERROR(MAX(0,MIN(('📋 سجل الأصول'!H387-IF('📋 سجل الأصول'!I387="",0,'📋 سجل الأصول'!I387)),('📋 سجل الأصول'!H387-IF('📋 سجل الأصول'!I387="",0,'📋 سجل الأصول'!I387))*'📋 سجل الأصول'!J387/365*MAX(0,MIN(EOMONTH(DATE(2026,6,1),0),IF('📋 سجل الأصول'!M387="",DATE(9999,12,31),'📋 سجل الأصول'!M387))-'📋 سجل الأصول'!G387+1))-MIN(('📋 سجل الأصول'!H387-IF('📋 سجل الأصول'!I387="",0,'📋 سجل الأصول'!I387)),('📋 سجل الأصول'!H387-IF('📋 سجل الأصول'!I387="",0,'📋 سجل الأصول'!I387))*'📋 سجل الأصول'!J387/365*MAX(0,MIN(EOMONTH(DATE(2026,6,1),-1),IF('📋 سجل الأصول'!M387="",DATE(9999,12,31),'📋 سجل الأصول'!M387))-'📋 سجل الأصول'!G387+1))),0))</f>
        <v/>
      </c>
      <c r="M387" s="25" t="str">
        <f>IF('📋 سجل الأصول'!C387="","",IFERROR(MAX(0,MIN(('📋 سجل الأصول'!H387-IF('📋 سجل الأصول'!I387="",0,'📋 سجل الأصول'!I387)),('📋 سجل الأصول'!H387-IF('📋 سجل الأصول'!I387="",0,'📋 سجل الأصول'!I387))*'📋 سجل الأصول'!J387/365*MAX(0,MIN(EOMONTH(DATE(2026,7,1),0),IF('📋 سجل الأصول'!M387="",DATE(9999,12,31),'📋 سجل الأصول'!M387))-'📋 سجل الأصول'!G387+1))-MIN(('📋 سجل الأصول'!H387-IF('📋 سجل الأصول'!I387="",0,'📋 سجل الأصول'!I387)),('📋 سجل الأصول'!H387-IF('📋 سجل الأصول'!I387="",0,'📋 سجل الأصول'!I387))*'📋 سجل الأصول'!J387/365*MAX(0,MIN(EOMONTH(DATE(2026,7,1),-1),IF('📋 سجل الأصول'!M387="",DATE(9999,12,31),'📋 سجل الأصول'!M387))-'📋 سجل الأصول'!G387+1))),0))</f>
        <v/>
      </c>
      <c r="N387" s="25" t="str">
        <f>IF('📋 سجل الأصول'!C387="","",IFERROR(MAX(0,MIN(('📋 سجل الأصول'!H387-IF('📋 سجل الأصول'!I387="",0,'📋 سجل الأصول'!I387)),('📋 سجل الأصول'!H387-IF('📋 سجل الأصول'!I387="",0,'📋 سجل الأصول'!I387))*'📋 سجل الأصول'!J387/365*MAX(0,MIN(EOMONTH(DATE(2026,8,1),0),IF('📋 سجل الأصول'!M387="",DATE(9999,12,31),'📋 سجل الأصول'!M387))-'📋 سجل الأصول'!G387+1))-MIN(('📋 سجل الأصول'!H387-IF('📋 سجل الأصول'!I387="",0,'📋 سجل الأصول'!I387)),('📋 سجل الأصول'!H387-IF('📋 سجل الأصول'!I387="",0,'📋 سجل الأصول'!I387))*'📋 سجل الأصول'!J387/365*MAX(0,MIN(EOMONTH(DATE(2026,8,1),-1),IF('📋 سجل الأصول'!M387="",DATE(9999,12,31),'📋 سجل الأصول'!M387))-'📋 سجل الأصول'!G387+1))),0))</f>
        <v/>
      </c>
      <c r="O387" s="25" t="str">
        <f>IF('📋 سجل الأصول'!C387="","",IFERROR(MAX(0,MIN(('📋 سجل الأصول'!H387-IF('📋 سجل الأصول'!I387="",0,'📋 سجل الأصول'!I387)),('📋 سجل الأصول'!H387-IF('📋 سجل الأصول'!I387="",0,'📋 سجل الأصول'!I387))*'📋 سجل الأصول'!J387/365*MAX(0,MIN(EOMONTH(DATE(2026,9,1),0),IF('📋 سجل الأصول'!M387="",DATE(9999,12,31),'📋 سجل الأصول'!M387))-'📋 سجل الأصول'!G387+1))-MIN(('📋 سجل الأصول'!H387-IF('📋 سجل الأصول'!I387="",0,'📋 سجل الأصول'!I387)),('📋 سجل الأصول'!H387-IF('📋 سجل الأصول'!I387="",0,'📋 سجل الأصول'!I387))*'📋 سجل الأصول'!J387/365*MAX(0,MIN(EOMONTH(DATE(2026,9,1),-1),IF('📋 سجل الأصول'!M387="",DATE(9999,12,31),'📋 سجل الأصول'!M387))-'📋 سجل الأصول'!G387+1))),0))</f>
        <v/>
      </c>
      <c r="P387" s="25" t="str">
        <f>IF('📋 سجل الأصول'!C387="","",IFERROR(MAX(0,MIN(('📋 سجل الأصول'!H387-IF('📋 سجل الأصول'!I387="",0,'📋 سجل الأصول'!I387)),('📋 سجل الأصول'!H387-IF('📋 سجل الأصول'!I387="",0,'📋 سجل الأصول'!I387))*'📋 سجل الأصول'!J387/365*MAX(0,MIN(EOMONTH(DATE(2026,10,1),0),IF('📋 سجل الأصول'!M387="",DATE(9999,12,31),'📋 سجل الأصول'!M387))-'📋 سجل الأصول'!G387+1))-MIN(('📋 سجل الأصول'!H387-IF('📋 سجل الأصول'!I387="",0,'📋 سجل الأصول'!I387)),('📋 سجل الأصول'!H387-IF('📋 سجل الأصول'!I387="",0,'📋 سجل الأصول'!I387))*'📋 سجل الأصول'!J387/365*MAX(0,MIN(EOMONTH(DATE(2026,10,1),-1),IF('📋 سجل الأصول'!M387="",DATE(9999,12,31),'📋 سجل الأصول'!M387))-'📋 سجل الأصول'!G387+1))),0))</f>
        <v/>
      </c>
      <c r="Q387" s="25" t="str">
        <f>IF('📋 سجل الأصول'!C387="","",IFERROR(MAX(0,MIN(('📋 سجل الأصول'!H387-IF('📋 سجل الأصول'!I387="",0,'📋 سجل الأصول'!I387)),('📋 سجل الأصول'!H387-IF('📋 سجل الأصول'!I387="",0,'📋 سجل الأصول'!I387))*'📋 سجل الأصول'!J387/365*MAX(0,MIN(EOMONTH(DATE(2026,11,1),0),IF('📋 سجل الأصول'!M387="",DATE(9999,12,31),'📋 سجل الأصول'!M387))-'📋 سجل الأصول'!G387+1))-MIN(('📋 سجل الأصول'!H387-IF('📋 سجل الأصول'!I387="",0,'📋 سجل الأصول'!I387)),('📋 سجل الأصول'!H387-IF('📋 سجل الأصول'!I387="",0,'📋 سجل الأصول'!I387))*'📋 سجل الأصول'!J387/365*MAX(0,MIN(EOMONTH(DATE(2026,11,1),-1),IF('📋 سجل الأصول'!M387="",DATE(9999,12,31),'📋 سجل الأصول'!M387))-'📋 سجل الأصول'!G387+1))),0))</f>
        <v/>
      </c>
      <c r="R387" s="25" t="str">
        <f>IF('📋 سجل الأصول'!C387="","",IFERROR(MAX(0,MIN(('📋 سجل الأصول'!H387-IF('📋 سجل الأصول'!I387="",0,'📋 سجل الأصول'!I387)),('📋 سجل الأصول'!H387-IF('📋 سجل الأصول'!I387="",0,'📋 سجل الأصول'!I387))*'📋 سجل الأصول'!J387/365*MAX(0,MIN(EOMONTH(DATE(2026,12,1),0),IF('📋 سجل الأصول'!M387="",DATE(9999,12,31),'📋 سجل الأصول'!M387))-'📋 سجل الأصول'!G387+1))-MIN(('📋 سجل الأصول'!H387-IF('📋 سجل الأصول'!I387="",0,'📋 سجل الأصول'!I387)),('📋 سجل الأصول'!H387-IF('📋 سجل الأصول'!I387="",0,'📋 سجل الأصول'!I387))*'📋 سجل الأصول'!J387/365*MAX(0,MIN(EOMONTH(DATE(2026,12,1),-1),IF('📋 سجل الأصول'!M387="",DATE(9999,12,31),'📋 سجل الأصول'!M387))-'📋 سجل الأصول'!G387+1))),0))</f>
        <v/>
      </c>
    </row>
    <row r="388" spans="1:18" ht="24.75" customHeight="1" x14ac:dyDescent="0.25">
      <c r="A388" s="26" t="str">
        <f>IF('📋 سجل الأصول'!C388="","",'📋 سجل الأصول'!A388)</f>
        <v/>
      </c>
      <c r="B388" s="26" t="str">
        <f>IF('📋 سجل الأصول'!C388="","",'📋 سجل الأصول'!B388)</f>
        <v/>
      </c>
      <c r="C388" s="38" t="str">
        <f>IF('📋 سجل الأصول'!C388="","",'📋 سجل الأصول'!C388)</f>
        <v/>
      </c>
      <c r="D388" s="26" t="str">
        <f>IF('📋 سجل الأصول'!C388="","",'📋 سجل الأصول'!E388)</f>
        <v/>
      </c>
      <c r="E388" s="39" t="str">
        <f>IF('📋 سجل الأصول'!C388="","",'📋 سجل الأصول'!G388)</f>
        <v/>
      </c>
      <c r="F388" s="33" t="str">
        <f>IF('📋 سجل الأصول'!C388="","",'📋 سجل الأصول'!H388)</f>
        <v/>
      </c>
      <c r="G388" s="33" t="str">
        <f>IF('📋 سجل الأصول'!C388="","",IFERROR(MAX(0,MIN(('📋 سجل الأصول'!H388-IF('📋 سجل الأصول'!I388="",0,'📋 سجل الأصول'!I388)),('📋 سجل الأصول'!H388-IF('📋 سجل الأصول'!I388="",0,'📋 سجل الأصول'!I388))*'📋 سجل الأصول'!J388/365*MAX(0,MIN(EOMONTH(DATE(2026,1,1),0),IF('📋 سجل الأصول'!M388="",DATE(9999,12,31),'📋 سجل الأصول'!M388))-'📋 سجل الأصول'!G388+1))-MIN(('📋 سجل الأصول'!H388-IF('📋 سجل الأصول'!I388="",0,'📋 سجل الأصول'!I388)),('📋 سجل الأصول'!H388-IF('📋 سجل الأصول'!I388="",0,'📋 سجل الأصول'!I388))*'📋 سجل الأصول'!J388/365*MAX(0,MIN(EOMONTH(DATE(2026,1,1),-1),IF('📋 سجل الأصول'!M388="",DATE(9999,12,31),'📋 سجل الأصول'!M388))-'📋 سجل الأصول'!G388+1))),0))</f>
        <v/>
      </c>
      <c r="H388" s="33" t="str">
        <f>IF('📋 سجل الأصول'!C388="","",IFERROR(MAX(0,MIN(('📋 سجل الأصول'!H388-IF('📋 سجل الأصول'!I388="",0,'📋 سجل الأصول'!I388)),('📋 سجل الأصول'!H388-IF('📋 سجل الأصول'!I388="",0,'📋 سجل الأصول'!I388))*'📋 سجل الأصول'!J388/365*MAX(0,MIN(EOMONTH(DATE(2026,2,1),0),IF('📋 سجل الأصول'!M388="",DATE(9999,12,31),'📋 سجل الأصول'!M388))-'📋 سجل الأصول'!G388+1))-MIN(('📋 سجل الأصول'!H388-IF('📋 سجل الأصول'!I388="",0,'📋 سجل الأصول'!I388)),('📋 سجل الأصول'!H388-IF('📋 سجل الأصول'!I388="",0,'📋 سجل الأصول'!I388))*'📋 سجل الأصول'!J388/365*MAX(0,MIN(EOMONTH(DATE(2026,2,1),-1),IF('📋 سجل الأصول'!M388="",DATE(9999,12,31),'📋 سجل الأصول'!M388))-'📋 سجل الأصول'!G388+1))),0))</f>
        <v/>
      </c>
      <c r="I388" s="33" t="str">
        <f>IF('📋 سجل الأصول'!C388="","",IFERROR(MAX(0,MIN(('📋 سجل الأصول'!H388-IF('📋 سجل الأصول'!I388="",0,'📋 سجل الأصول'!I388)),('📋 سجل الأصول'!H388-IF('📋 سجل الأصول'!I388="",0,'📋 سجل الأصول'!I388))*'📋 سجل الأصول'!J388/365*MAX(0,MIN(EOMONTH(DATE(2026,3,1),0),IF('📋 سجل الأصول'!M388="",DATE(9999,12,31),'📋 سجل الأصول'!M388))-'📋 سجل الأصول'!G388+1))-MIN(('📋 سجل الأصول'!H388-IF('📋 سجل الأصول'!I388="",0,'📋 سجل الأصول'!I388)),('📋 سجل الأصول'!H388-IF('📋 سجل الأصول'!I388="",0,'📋 سجل الأصول'!I388))*'📋 سجل الأصول'!J388/365*MAX(0,MIN(EOMONTH(DATE(2026,3,1),-1),IF('📋 سجل الأصول'!M388="",DATE(9999,12,31),'📋 سجل الأصول'!M388))-'📋 سجل الأصول'!G388+1))),0))</f>
        <v/>
      </c>
      <c r="J388" s="33" t="str">
        <f>IF('📋 سجل الأصول'!C388="","",IFERROR(MAX(0,MIN(('📋 سجل الأصول'!H388-IF('📋 سجل الأصول'!I388="",0,'📋 سجل الأصول'!I388)),('📋 سجل الأصول'!H388-IF('📋 سجل الأصول'!I388="",0,'📋 سجل الأصول'!I388))*'📋 سجل الأصول'!J388/365*MAX(0,MIN(EOMONTH(DATE(2026,4,1),0),IF('📋 سجل الأصول'!M388="",DATE(9999,12,31),'📋 سجل الأصول'!M388))-'📋 سجل الأصول'!G388+1))-MIN(('📋 سجل الأصول'!H388-IF('📋 سجل الأصول'!I388="",0,'📋 سجل الأصول'!I388)),('📋 سجل الأصول'!H388-IF('📋 سجل الأصول'!I388="",0,'📋 سجل الأصول'!I388))*'📋 سجل الأصول'!J388/365*MAX(0,MIN(EOMONTH(DATE(2026,4,1),-1),IF('📋 سجل الأصول'!M388="",DATE(9999,12,31),'📋 سجل الأصول'!M388))-'📋 سجل الأصول'!G388+1))),0))</f>
        <v/>
      </c>
      <c r="K388" s="33" t="str">
        <f>IF('📋 سجل الأصول'!C388="","",IFERROR(MAX(0,MIN(('📋 سجل الأصول'!H388-IF('📋 سجل الأصول'!I388="",0,'📋 سجل الأصول'!I388)),('📋 سجل الأصول'!H388-IF('📋 سجل الأصول'!I388="",0,'📋 سجل الأصول'!I388))*'📋 سجل الأصول'!J388/365*MAX(0,MIN(EOMONTH(DATE(2026,5,1),0),IF('📋 سجل الأصول'!M388="",DATE(9999,12,31),'📋 سجل الأصول'!M388))-'📋 سجل الأصول'!G388+1))-MIN(('📋 سجل الأصول'!H388-IF('📋 سجل الأصول'!I388="",0,'📋 سجل الأصول'!I388)),('📋 سجل الأصول'!H388-IF('📋 سجل الأصول'!I388="",0,'📋 سجل الأصول'!I388))*'📋 سجل الأصول'!J388/365*MAX(0,MIN(EOMONTH(DATE(2026,5,1),-1),IF('📋 سجل الأصول'!M388="",DATE(9999,12,31),'📋 سجل الأصول'!M388))-'📋 سجل الأصول'!G388+1))),0))</f>
        <v/>
      </c>
      <c r="L388" s="33" t="str">
        <f>IF('📋 سجل الأصول'!C388="","",IFERROR(MAX(0,MIN(('📋 سجل الأصول'!H388-IF('📋 سجل الأصول'!I388="",0,'📋 سجل الأصول'!I388)),('📋 سجل الأصول'!H388-IF('📋 سجل الأصول'!I388="",0,'📋 سجل الأصول'!I388))*'📋 سجل الأصول'!J388/365*MAX(0,MIN(EOMONTH(DATE(2026,6,1),0),IF('📋 سجل الأصول'!M388="",DATE(9999,12,31),'📋 سجل الأصول'!M388))-'📋 سجل الأصول'!G388+1))-MIN(('📋 سجل الأصول'!H388-IF('📋 سجل الأصول'!I388="",0,'📋 سجل الأصول'!I388)),('📋 سجل الأصول'!H388-IF('📋 سجل الأصول'!I388="",0,'📋 سجل الأصول'!I388))*'📋 سجل الأصول'!J388/365*MAX(0,MIN(EOMONTH(DATE(2026,6,1),-1),IF('📋 سجل الأصول'!M388="",DATE(9999,12,31),'📋 سجل الأصول'!M388))-'📋 سجل الأصول'!G388+1))),0))</f>
        <v/>
      </c>
      <c r="M388" s="33" t="str">
        <f>IF('📋 سجل الأصول'!C388="","",IFERROR(MAX(0,MIN(('📋 سجل الأصول'!H388-IF('📋 سجل الأصول'!I388="",0,'📋 سجل الأصول'!I388)),('📋 سجل الأصول'!H388-IF('📋 سجل الأصول'!I388="",0,'📋 سجل الأصول'!I388))*'📋 سجل الأصول'!J388/365*MAX(0,MIN(EOMONTH(DATE(2026,7,1),0),IF('📋 سجل الأصول'!M388="",DATE(9999,12,31),'📋 سجل الأصول'!M388))-'📋 سجل الأصول'!G388+1))-MIN(('📋 سجل الأصول'!H388-IF('📋 سجل الأصول'!I388="",0,'📋 سجل الأصول'!I388)),('📋 سجل الأصول'!H388-IF('📋 سجل الأصول'!I388="",0,'📋 سجل الأصول'!I388))*'📋 سجل الأصول'!J388/365*MAX(0,MIN(EOMONTH(DATE(2026,7,1),-1),IF('📋 سجل الأصول'!M388="",DATE(9999,12,31),'📋 سجل الأصول'!M388))-'📋 سجل الأصول'!G388+1))),0))</f>
        <v/>
      </c>
      <c r="N388" s="33" t="str">
        <f>IF('📋 سجل الأصول'!C388="","",IFERROR(MAX(0,MIN(('📋 سجل الأصول'!H388-IF('📋 سجل الأصول'!I388="",0,'📋 سجل الأصول'!I388)),('📋 سجل الأصول'!H388-IF('📋 سجل الأصول'!I388="",0,'📋 سجل الأصول'!I388))*'📋 سجل الأصول'!J388/365*MAX(0,MIN(EOMONTH(DATE(2026,8,1),0),IF('📋 سجل الأصول'!M388="",DATE(9999,12,31),'📋 سجل الأصول'!M388))-'📋 سجل الأصول'!G388+1))-MIN(('📋 سجل الأصول'!H388-IF('📋 سجل الأصول'!I388="",0,'📋 سجل الأصول'!I388)),('📋 سجل الأصول'!H388-IF('📋 سجل الأصول'!I388="",0,'📋 سجل الأصول'!I388))*'📋 سجل الأصول'!J388/365*MAX(0,MIN(EOMONTH(DATE(2026,8,1),-1),IF('📋 سجل الأصول'!M388="",DATE(9999,12,31),'📋 سجل الأصول'!M388))-'📋 سجل الأصول'!G388+1))),0))</f>
        <v/>
      </c>
      <c r="O388" s="33" t="str">
        <f>IF('📋 سجل الأصول'!C388="","",IFERROR(MAX(0,MIN(('📋 سجل الأصول'!H388-IF('📋 سجل الأصول'!I388="",0,'📋 سجل الأصول'!I388)),('📋 سجل الأصول'!H388-IF('📋 سجل الأصول'!I388="",0,'📋 سجل الأصول'!I388))*'📋 سجل الأصول'!J388/365*MAX(0,MIN(EOMONTH(DATE(2026,9,1),0),IF('📋 سجل الأصول'!M388="",DATE(9999,12,31),'📋 سجل الأصول'!M388))-'📋 سجل الأصول'!G388+1))-MIN(('📋 سجل الأصول'!H388-IF('📋 سجل الأصول'!I388="",0,'📋 سجل الأصول'!I388)),('📋 سجل الأصول'!H388-IF('📋 سجل الأصول'!I388="",0,'📋 سجل الأصول'!I388))*'📋 سجل الأصول'!J388/365*MAX(0,MIN(EOMONTH(DATE(2026,9,1),-1),IF('📋 سجل الأصول'!M388="",DATE(9999,12,31),'📋 سجل الأصول'!M388))-'📋 سجل الأصول'!G388+1))),0))</f>
        <v/>
      </c>
      <c r="P388" s="33" t="str">
        <f>IF('📋 سجل الأصول'!C388="","",IFERROR(MAX(0,MIN(('📋 سجل الأصول'!H388-IF('📋 سجل الأصول'!I388="",0,'📋 سجل الأصول'!I388)),('📋 سجل الأصول'!H388-IF('📋 سجل الأصول'!I388="",0,'📋 سجل الأصول'!I388))*'📋 سجل الأصول'!J388/365*MAX(0,MIN(EOMONTH(DATE(2026,10,1),0),IF('📋 سجل الأصول'!M388="",DATE(9999,12,31),'📋 سجل الأصول'!M388))-'📋 سجل الأصول'!G388+1))-MIN(('📋 سجل الأصول'!H388-IF('📋 سجل الأصول'!I388="",0,'📋 سجل الأصول'!I388)),('📋 سجل الأصول'!H388-IF('📋 سجل الأصول'!I388="",0,'📋 سجل الأصول'!I388))*'📋 سجل الأصول'!J388/365*MAX(0,MIN(EOMONTH(DATE(2026,10,1),-1),IF('📋 سجل الأصول'!M388="",DATE(9999,12,31),'📋 سجل الأصول'!M388))-'📋 سجل الأصول'!G388+1))),0))</f>
        <v/>
      </c>
      <c r="Q388" s="33" t="str">
        <f>IF('📋 سجل الأصول'!C388="","",IFERROR(MAX(0,MIN(('📋 سجل الأصول'!H388-IF('📋 سجل الأصول'!I388="",0,'📋 سجل الأصول'!I388)),('📋 سجل الأصول'!H388-IF('📋 سجل الأصول'!I388="",0,'📋 سجل الأصول'!I388))*'📋 سجل الأصول'!J388/365*MAX(0,MIN(EOMONTH(DATE(2026,11,1),0),IF('📋 سجل الأصول'!M388="",DATE(9999,12,31),'📋 سجل الأصول'!M388))-'📋 سجل الأصول'!G388+1))-MIN(('📋 سجل الأصول'!H388-IF('📋 سجل الأصول'!I388="",0,'📋 سجل الأصول'!I388)),('📋 سجل الأصول'!H388-IF('📋 سجل الأصول'!I388="",0,'📋 سجل الأصول'!I388))*'📋 سجل الأصول'!J388/365*MAX(0,MIN(EOMONTH(DATE(2026,11,1),-1),IF('📋 سجل الأصول'!M388="",DATE(9999,12,31),'📋 سجل الأصول'!M388))-'📋 سجل الأصول'!G388+1))),0))</f>
        <v/>
      </c>
      <c r="R388" s="33" t="str">
        <f>IF('📋 سجل الأصول'!C388="","",IFERROR(MAX(0,MIN(('📋 سجل الأصول'!H388-IF('📋 سجل الأصول'!I388="",0,'📋 سجل الأصول'!I388)),('📋 سجل الأصول'!H388-IF('📋 سجل الأصول'!I388="",0,'📋 سجل الأصول'!I388))*'📋 سجل الأصول'!J388/365*MAX(0,MIN(EOMONTH(DATE(2026,12,1),0),IF('📋 سجل الأصول'!M388="",DATE(9999,12,31),'📋 سجل الأصول'!M388))-'📋 سجل الأصول'!G388+1))-MIN(('📋 سجل الأصول'!H388-IF('📋 سجل الأصول'!I388="",0,'📋 سجل الأصول'!I388)),('📋 سجل الأصول'!H388-IF('📋 سجل الأصول'!I388="",0,'📋 سجل الأصول'!I388))*'📋 سجل الأصول'!J388/365*MAX(0,MIN(EOMONTH(DATE(2026,12,1),-1),IF('📋 سجل الأصول'!M388="",DATE(9999,12,31),'📋 سجل الأصول'!M388))-'📋 سجل الأصول'!G388+1))),0))</f>
        <v/>
      </c>
    </row>
    <row r="389" spans="1:18" ht="24.75" customHeight="1" x14ac:dyDescent="0.25">
      <c r="A389" s="18" t="str">
        <f>IF('📋 سجل الأصول'!C389="","",'📋 سجل الأصول'!A389)</f>
        <v/>
      </c>
      <c r="B389" s="18" t="str">
        <f>IF('📋 سجل الأصول'!C389="","",'📋 سجل الأصول'!B389)</f>
        <v/>
      </c>
      <c r="C389" s="36" t="str">
        <f>IF('📋 سجل الأصول'!C389="","",'📋 سجل الأصول'!C389)</f>
        <v/>
      </c>
      <c r="D389" s="18" t="str">
        <f>IF('📋 سجل الأصول'!C389="","",'📋 سجل الأصول'!E389)</f>
        <v/>
      </c>
      <c r="E389" s="37" t="str">
        <f>IF('📋 سجل الأصول'!C389="","",'📋 سجل الأصول'!G389)</f>
        <v/>
      </c>
      <c r="F389" s="25" t="str">
        <f>IF('📋 سجل الأصول'!C389="","",'📋 سجل الأصول'!H389)</f>
        <v/>
      </c>
      <c r="G389" s="25" t="str">
        <f>IF('📋 سجل الأصول'!C389="","",IFERROR(MAX(0,MIN(('📋 سجل الأصول'!H389-IF('📋 سجل الأصول'!I389="",0,'📋 سجل الأصول'!I389)),('📋 سجل الأصول'!H389-IF('📋 سجل الأصول'!I389="",0,'📋 سجل الأصول'!I389))*'📋 سجل الأصول'!J389/365*MAX(0,MIN(EOMONTH(DATE(2026,1,1),0),IF('📋 سجل الأصول'!M389="",DATE(9999,12,31),'📋 سجل الأصول'!M389))-'📋 سجل الأصول'!G389+1))-MIN(('📋 سجل الأصول'!H389-IF('📋 سجل الأصول'!I389="",0,'📋 سجل الأصول'!I389)),('📋 سجل الأصول'!H389-IF('📋 سجل الأصول'!I389="",0,'📋 سجل الأصول'!I389))*'📋 سجل الأصول'!J389/365*MAX(0,MIN(EOMONTH(DATE(2026,1,1),-1),IF('📋 سجل الأصول'!M389="",DATE(9999,12,31),'📋 سجل الأصول'!M389))-'📋 سجل الأصول'!G389+1))),0))</f>
        <v/>
      </c>
      <c r="H389" s="25" t="str">
        <f>IF('📋 سجل الأصول'!C389="","",IFERROR(MAX(0,MIN(('📋 سجل الأصول'!H389-IF('📋 سجل الأصول'!I389="",0,'📋 سجل الأصول'!I389)),('📋 سجل الأصول'!H389-IF('📋 سجل الأصول'!I389="",0,'📋 سجل الأصول'!I389))*'📋 سجل الأصول'!J389/365*MAX(0,MIN(EOMONTH(DATE(2026,2,1),0),IF('📋 سجل الأصول'!M389="",DATE(9999,12,31),'📋 سجل الأصول'!M389))-'📋 سجل الأصول'!G389+1))-MIN(('📋 سجل الأصول'!H389-IF('📋 سجل الأصول'!I389="",0,'📋 سجل الأصول'!I389)),('📋 سجل الأصول'!H389-IF('📋 سجل الأصول'!I389="",0,'📋 سجل الأصول'!I389))*'📋 سجل الأصول'!J389/365*MAX(0,MIN(EOMONTH(DATE(2026,2,1),-1),IF('📋 سجل الأصول'!M389="",DATE(9999,12,31),'📋 سجل الأصول'!M389))-'📋 سجل الأصول'!G389+1))),0))</f>
        <v/>
      </c>
      <c r="I389" s="25" t="str">
        <f>IF('📋 سجل الأصول'!C389="","",IFERROR(MAX(0,MIN(('📋 سجل الأصول'!H389-IF('📋 سجل الأصول'!I389="",0,'📋 سجل الأصول'!I389)),('📋 سجل الأصول'!H389-IF('📋 سجل الأصول'!I389="",0,'📋 سجل الأصول'!I389))*'📋 سجل الأصول'!J389/365*MAX(0,MIN(EOMONTH(DATE(2026,3,1),0),IF('📋 سجل الأصول'!M389="",DATE(9999,12,31),'📋 سجل الأصول'!M389))-'📋 سجل الأصول'!G389+1))-MIN(('📋 سجل الأصول'!H389-IF('📋 سجل الأصول'!I389="",0,'📋 سجل الأصول'!I389)),('📋 سجل الأصول'!H389-IF('📋 سجل الأصول'!I389="",0,'📋 سجل الأصول'!I389))*'📋 سجل الأصول'!J389/365*MAX(0,MIN(EOMONTH(DATE(2026,3,1),-1),IF('📋 سجل الأصول'!M389="",DATE(9999,12,31),'📋 سجل الأصول'!M389))-'📋 سجل الأصول'!G389+1))),0))</f>
        <v/>
      </c>
      <c r="J389" s="25" t="str">
        <f>IF('📋 سجل الأصول'!C389="","",IFERROR(MAX(0,MIN(('📋 سجل الأصول'!H389-IF('📋 سجل الأصول'!I389="",0,'📋 سجل الأصول'!I389)),('📋 سجل الأصول'!H389-IF('📋 سجل الأصول'!I389="",0,'📋 سجل الأصول'!I389))*'📋 سجل الأصول'!J389/365*MAX(0,MIN(EOMONTH(DATE(2026,4,1),0),IF('📋 سجل الأصول'!M389="",DATE(9999,12,31),'📋 سجل الأصول'!M389))-'📋 سجل الأصول'!G389+1))-MIN(('📋 سجل الأصول'!H389-IF('📋 سجل الأصول'!I389="",0,'📋 سجل الأصول'!I389)),('📋 سجل الأصول'!H389-IF('📋 سجل الأصول'!I389="",0,'📋 سجل الأصول'!I389))*'📋 سجل الأصول'!J389/365*MAX(0,MIN(EOMONTH(DATE(2026,4,1),-1),IF('📋 سجل الأصول'!M389="",DATE(9999,12,31),'📋 سجل الأصول'!M389))-'📋 سجل الأصول'!G389+1))),0))</f>
        <v/>
      </c>
      <c r="K389" s="25" t="str">
        <f>IF('📋 سجل الأصول'!C389="","",IFERROR(MAX(0,MIN(('📋 سجل الأصول'!H389-IF('📋 سجل الأصول'!I389="",0,'📋 سجل الأصول'!I389)),('📋 سجل الأصول'!H389-IF('📋 سجل الأصول'!I389="",0,'📋 سجل الأصول'!I389))*'📋 سجل الأصول'!J389/365*MAX(0,MIN(EOMONTH(DATE(2026,5,1),0),IF('📋 سجل الأصول'!M389="",DATE(9999,12,31),'📋 سجل الأصول'!M389))-'📋 سجل الأصول'!G389+1))-MIN(('📋 سجل الأصول'!H389-IF('📋 سجل الأصول'!I389="",0,'📋 سجل الأصول'!I389)),('📋 سجل الأصول'!H389-IF('📋 سجل الأصول'!I389="",0,'📋 سجل الأصول'!I389))*'📋 سجل الأصول'!J389/365*MAX(0,MIN(EOMONTH(DATE(2026,5,1),-1),IF('📋 سجل الأصول'!M389="",DATE(9999,12,31),'📋 سجل الأصول'!M389))-'📋 سجل الأصول'!G389+1))),0))</f>
        <v/>
      </c>
      <c r="L389" s="25" t="str">
        <f>IF('📋 سجل الأصول'!C389="","",IFERROR(MAX(0,MIN(('📋 سجل الأصول'!H389-IF('📋 سجل الأصول'!I389="",0,'📋 سجل الأصول'!I389)),('📋 سجل الأصول'!H389-IF('📋 سجل الأصول'!I389="",0,'📋 سجل الأصول'!I389))*'📋 سجل الأصول'!J389/365*MAX(0,MIN(EOMONTH(DATE(2026,6,1),0),IF('📋 سجل الأصول'!M389="",DATE(9999,12,31),'📋 سجل الأصول'!M389))-'📋 سجل الأصول'!G389+1))-MIN(('📋 سجل الأصول'!H389-IF('📋 سجل الأصول'!I389="",0,'📋 سجل الأصول'!I389)),('📋 سجل الأصول'!H389-IF('📋 سجل الأصول'!I389="",0,'📋 سجل الأصول'!I389))*'📋 سجل الأصول'!J389/365*MAX(0,MIN(EOMONTH(DATE(2026,6,1),-1),IF('📋 سجل الأصول'!M389="",DATE(9999,12,31),'📋 سجل الأصول'!M389))-'📋 سجل الأصول'!G389+1))),0))</f>
        <v/>
      </c>
      <c r="M389" s="25" t="str">
        <f>IF('📋 سجل الأصول'!C389="","",IFERROR(MAX(0,MIN(('📋 سجل الأصول'!H389-IF('📋 سجل الأصول'!I389="",0,'📋 سجل الأصول'!I389)),('📋 سجل الأصول'!H389-IF('📋 سجل الأصول'!I389="",0,'📋 سجل الأصول'!I389))*'📋 سجل الأصول'!J389/365*MAX(0,MIN(EOMONTH(DATE(2026,7,1),0),IF('📋 سجل الأصول'!M389="",DATE(9999,12,31),'📋 سجل الأصول'!M389))-'📋 سجل الأصول'!G389+1))-MIN(('📋 سجل الأصول'!H389-IF('📋 سجل الأصول'!I389="",0,'📋 سجل الأصول'!I389)),('📋 سجل الأصول'!H389-IF('📋 سجل الأصول'!I389="",0,'📋 سجل الأصول'!I389))*'📋 سجل الأصول'!J389/365*MAX(0,MIN(EOMONTH(DATE(2026,7,1),-1),IF('📋 سجل الأصول'!M389="",DATE(9999,12,31),'📋 سجل الأصول'!M389))-'📋 سجل الأصول'!G389+1))),0))</f>
        <v/>
      </c>
      <c r="N389" s="25" t="str">
        <f>IF('📋 سجل الأصول'!C389="","",IFERROR(MAX(0,MIN(('📋 سجل الأصول'!H389-IF('📋 سجل الأصول'!I389="",0,'📋 سجل الأصول'!I389)),('📋 سجل الأصول'!H389-IF('📋 سجل الأصول'!I389="",0,'📋 سجل الأصول'!I389))*'📋 سجل الأصول'!J389/365*MAX(0,MIN(EOMONTH(DATE(2026,8,1),0),IF('📋 سجل الأصول'!M389="",DATE(9999,12,31),'📋 سجل الأصول'!M389))-'📋 سجل الأصول'!G389+1))-MIN(('📋 سجل الأصول'!H389-IF('📋 سجل الأصول'!I389="",0,'📋 سجل الأصول'!I389)),('📋 سجل الأصول'!H389-IF('📋 سجل الأصول'!I389="",0,'📋 سجل الأصول'!I389))*'📋 سجل الأصول'!J389/365*MAX(0,MIN(EOMONTH(DATE(2026,8,1),-1),IF('📋 سجل الأصول'!M389="",DATE(9999,12,31),'📋 سجل الأصول'!M389))-'📋 سجل الأصول'!G389+1))),0))</f>
        <v/>
      </c>
      <c r="O389" s="25" t="str">
        <f>IF('📋 سجل الأصول'!C389="","",IFERROR(MAX(0,MIN(('📋 سجل الأصول'!H389-IF('📋 سجل الأصول'!I389="",0,'📋 سجل الأصول'!I389)),('📋 سجل الأصول'!H389-IF('📋 سجل الأصول'!I389="",0,'📋 سجل الأصول'!I389))*'📋 سجل الأصول'!J389/365*MAX(0,MIN(EOMONTH(DATE(2026,9,1),0),IF('📋 سجل الأصول'!M389="",DATE(9999,12,31),'📋 سجل الأصول'!M389))-'📋 سجل الأصول'!G389+1))-MIN(('📋 سجل الأصول'!H389-IF('📋 سجل الأصول'!I389="",0,'📋 سجل الأصول'!I389)),('📋 سجل الأصول'!H389-IF('📋 سجل الأصول'!I389="",0,'📋 سجل الأصول'!I389))*'📋 سجل الأصول'!J389/365*MAX(0,MIN(EOMONTH(DATE(2026,9,1),-1),IF('📋 سجل الأصول'!M389="",DATE(9999,12,31),'📋 سجل الأصول'!M389))-'📋 سجل الأصول'!G389+1))),0))</f>
        <v/>
      </c>
      <c r="P389" s="25" t="str">
        <f>IF('📋 سجل الأصول'!C389="","",IFERROR(MAX(0,MIN(('📋 سجل الأصول'!H389-IF('📋 سجل الأصول'!I389="",0,'📋 سجل الأصول'!I389)),('📋 سجل الأصول'!H389-IF('📋 سجل الأصول'!I389="",0,'📋 سجل الأصول'!I389))*'📋 سجل الأصول'!J389/365*MAX(0,MIN(EOMONTH(DATE(2026,10,1),0),IF('📋 سجل الأصول'!M389="",DATE(9999,12,31),'📋 سجل الأصول'!M389))-'📋 سجل الأصول'!G389+1))-MIN(('📋 سجل الأصول'!H389-IF('📋 سجل الأصول'!I389="",0,'📋 سجل الأصول'!I389)),('📋 سجل الأصول'!H389-IF('📋 سجل الأصول'!I389="",0,'📋 سجل الأصول'!I389))*'📋 سجل الأصول'!J389/365*MAX(0,MIN(EOMONTH(DATE(2026,10,1),-1),IF('📋 سجل الأصول'!M389="",DATE(9999,12,31),'📋 سجل الأصول'!M389))-'📋 سجل الأصول'!G389+1))),0))</f>
        <v/>
      </c>
      <c r="Q389" s="25" t="str">
        <f>IF('📋 سجل الأصول'!C389="","",IFERROR(MAX(0,MIN(('📋 سجل الأصول'!H389-IF('📋 سجل الأصول'!I389="",0,'📋 سجل الأصول'!I389)),('📋 سجل الأصول'!H389-IF('📋 سجل الأصول'!I389="",0,'📋 سجل الأصول'!I389))*'📋 سجل الأصول'!J389/365*MAX(0,MIN(EOMONTH(DATE(2026,11,1),0),IF('📋 سجل الأصول'!M389="",DATE(9999,12,31),'📋 سجل الأصول'!M389))-'📋 سجل الأصول'!G389+1))-MIN(('📋 سجل الأصول'!H389-IF('📋 سجل الأصول'!I389="",0,'📋 سجل الأصول'!I389)),('📋 سجل الأصول'!H389-IF('📋 سجل الأصول'!I389="",0,'📋 سجل الأصول'!I389))*'📋 سجل الأصول'!J389/365*MAX(0,MIN(EOMONTH(DATE(2026,11,1),-1),IF('📋 سجل الأصول'!M389="",DATE(9999,12,31),'📋 سجل الأصول'!M389))-'📋 سجل الأصول'!G389+1))),0))</f>
        <v/>
      </c>
      <c r="R389" s="25" t="str">
        <f>IF('📋 سجل الأصول'!C389="","",IFERROR(MAX(0,MIN(('📋 سجل الأصول'!H389-IF('📋 سجل الأصول'!I389="",0,'📋 سجل الأصول'!I389)),('📋 سجل الأصول'!H389-IF('📋 سجل الأصول'!I389="",0,'📋 سجل الأصول'!I389))*'📋 سجل الأصول'!J389/365*MAX(0,MIN(EOMONTH(DATE(2026,12,1),0),IF('📋 سجل الأصول'!M389="",DATE(9999,12,31),'📋 سجل الأصول'!M389))-'📋 سجل الأصول'!G389+1))-MIN(('📋 سجل الأصول'!H389-IF('📋 سجل الأصول'!I389="",0,'📋 سجل الأصول'!I389)),('📋 سجل الأصول'!H389-IF('📋 سجل الأصول'!I389="",0,'📋 سجل الأصول'!I389))*'📋 سجل الأصول'!J389/365*MAX(0,MIN(EOMONTH(DATE(2026,12,1),-1),IF('📋 سجل الأصول'!M389="",DATE(9999,12,31),'📋 سجل الأصول'!M389))-'📋 سجل الأصول'!G389+1))),0))</f>
        <v/>
      </c>
    </row>
    <row r="390" spans="1:18" ht="24.75" customHeight="1" x14ac:dyDescent="0.25">
      <c r="A390" s="26" t="str">
        <f>IF('📋 سجل الأصول'!C390="","",'📋 سجل الأصول'!A390)</f>
        <v/>
      </c>
      <c r="B390" s="26" t="str">
        <f>IF('📋 سجل الأصول'!C390="","",'📋 سجل الأصول'!B390)</f>
        <v/>
      </c>
      <c r="C390" s="38" t="str">
        <f>IF('📋 سجل الأصول'!C390="","",'📋 سجل الأصول'!C390)</f>
        <v/>
      </c>
      <c r="D390" s="26" t="str">
        <f>IF('📋 سجل الأصول'!C390="","",'📋 سجل الأصول'!E390)</f>
        <v/>
      </c>
      <c r="E390" s="39" t="str">
        <f>IF('📋 سجل الأصول'!C390="","",'📋 سجل الأصول'!G390)</f>
        <v/>
      </c>
      <c r="F390" s="33" t="str">
        <f>IF('📋 سجل الأصول'!C390="","",'📋 سجل الأصول'!H390)</f>
        <v/>
      </c>
      <c r="G390" s="33" t="str">
        <f>IF('📋 سجل الأصول'!C390="","",IFERROR(MAX(0,MIN(('📋 سجل الأصول'!H390-IF('📋 سجل الأصول'!I390="",0,'📋 سجل الأصول'!I390)),('📋 سجل الأصول'!H390-IF('📋 سجل الأصول'!I390="",0,'📋 سجل الأصول'!I390))*'📋 سجل الأصول'!J390/365*MAX(0,MIN(EOMONTH(DATE(2026,1,1),0),IF('📋 سجل الأصول'!M390="",DATE(9999,12,31),'📋 سجل الأصول'!M390))-'📋 سجل الأصول'!G390+1))-MIN(('📋 سجل الأصول'!H390-IF('📋 سجل الأصول'!I390="",0,'📋 سجل الأصول'!I390)),('📋 سجل الأصول'!H390-IF('📋 سجل الأصول'!I390="",0,'📋 سجل الأصول'!I390))*'📋 سجل الأصول'!J390/365*MAX(0,MIN(EOMONTH(DATE(2026,1,1),-1),IF('📋 سجل الأصول'!M390="",DATE(9999,12,31),'📋 سجل الأصول'!M390))-'📋 سجل الأصول'!G390+1))),0))</f>
        <v/>
      </c>
      <c r="H390" s="33" t="str">
        <f>IF('📋 سجل الأصول'!C390="","",IFERROR(MAX(0,MIN(('📋 سجل الأصول'!H390-IF('📋 سجل الأصول'!I390="",0,'📋 سجل الأصول'!I390)),('📋 سجل الأصول'!H390-IF('📋 سجل الأصول'!I390="",0,'📋 سجل الأصول'!I390))*'📋 سجل الأصول'!J390/365*MAX(0,MIN(EOMONTH(DATE(2026,2,1),0),IF('📋 سجل الأصول'!M390="",DATE(9999,12,31),'📋 سجل الأصول'!M390))-'📋 سجل الأصول'!G390+1))-MIN(('📋 سجل الأصول'!H390-IF('📋 سجل الأصول'!I390="",0,'📋 سجل الأصول'!I390)),('📋 سجل الأصول'!H390-IF('📋 سجل الأصول'!I390="",0,'📋 سجل الأصول'!I390))*'📋 سجل الأصول'!J390/365*MAX(0,MIN(EOMONTH(DATE(2026,2,1),-1),IF('📋 سجل الأصول'!M390="",DATE(9999,12,31),'📋 سجل الأصول'!M390))-'📋 سجل الأصول'!G390+1))),0))</f>
        <v/>
      </c>
      <c r="I390" s="33" t="str">
        <f>IF('📋 سجل الأصول'!C390="","",IFERROR(MAX(0,MIN(('📋 سجل الأصول'!H390-IF('📋 سجل الأصول'!I390="",0,'📋 سجل الأصول'!I390)),('📋 سجل الأصول'!H390-IF('📋 سجل الأصول'!I390="",0,'📋 سجل الأصول'!I390))*'📋 سجل الأصول'!J390/365*MAX(0,MIN(EOMONTH(DATE(2026,3,1),0),IF('📋 سجل الأصول'!M390="",DATE(9999,12,31),'📋 سجل الأصول'!M390))-'📋 سجل الأصول'!G390+1))-MIN(('📋 سجل الأصول'!H390-IF('📋 سجل الأصول'!I390="",0,'📋 سجل الأصول'!I390)),('📋 سجل الأصول'!H390-IF('📋 سجل الأصول'!I390="",0,'📋 سجل الأصول'!I390))*'📋 سجل الأصول'!J390/365*MAX(0,MIN(EOMONTH(DATE(2026,3,1),-1),IF('📋 سجل الأصول'!M390="",DATE(9999,12,31),'📋 سجل الأصول'!M390))-'📋 سجل الأصول'!G390+1))),0))</f>
        <v/>
      </c>
      <c r="J390" s="33" t="str">
        <f>IF('📋 سجل الأصول'!C390="","",IFERROR(MAX(0,MIN(('📋 سجل الأصول'!H390-IF('📋 سجل الأصول'!I390="",0,'📋 سجل الأصول'!I390)),('📋 سجل الأصول'!H390-IF('📋 سجل الأصول'!I390="",0,'📋 سجل الأصول'!I390))*'📋 سجل الأصول'!J390/365*MAX(0,MIN(EOMONTH(DATE(2026,4,1),0),IF('📋 سجل الأصول'!M390="",DATE(9999,12,31),'📋 سجل الأصول'!M390))-'📋 سجل الأصول'!G390+1))-MIN(('📋 سجل الأصول'!H390-IF('📋 سجل الأصول'!I390="",0,'📋 سجل الأصول'!I390)),('📋 سجل الأصول'!H390-IF('📋 سجل الأصول'!I390="",0,'📋 سجل الأصول'!I390))*'📋 سجل الأصول'!J390/365*MAX(0,MIN(EOMONTH(DATE(2026,4,1),-1),IF('📋 سجل الأصول'!M390="",DATE(9999,12,31),'📋 سجل الأصول'!M390))-'📋 سجل الأصول'!G390+1))),0))</f>
        <v/>
      </c>
      <c r="K390" s="33" t="str">
        <f>IF('📋 سجل الأصول'!C390="","",IFERROR(MAX(0,MIN(('📋 سجل الأصول'!H390-IF('📋 سجل الأصول'!I390="",0,'📋 سجل الأصول'!I390)),('📋 سجل الأصول'!H390-IF('📋 سجل الأصول'!I390="",0,'📋 سجل الأصول'!I390))*'📋 سجل الأصول'!J390/365*MAX(0,MIN(EOMONTH(DATE(2026,5,1),0),IF('📋 سجل الأصول'!M390="",DATE(9999,12,31),'📋 سجل الأصول'!M390))-'📋 سجل الأصول'!G390+1))-MIN(('📋 سجل الأصول'!H390-IF('📋 سجل الأصول'!I390="",0,'📋 سجل الأصول'!I390)),('📋 سجل الأصول'!H390-IF('📋 سجل الأصول'!I390="",0,'📋 سجل الأصول'!I390))*'📋 سجل الأصول'!J390/365*MAX(0,MIN(EOMONTH(DATE(2026,5,1),-1),IF('📋 سجل الأصول'!M390="",DATE(9999,12,31),'📋 سجل الأصول'!M390))-'📋 سجل الأصول'!G390+1))),0))</f>
        <v/>
      </c>
      <c r="L390" s="33" t="str">
        <f>IF('📋 سجل الأصول'!C390="","",IFERROR(MAX(0,MIN(('📋 سجل الأصول'!H390-IF('📋 سجل الأصول'!I390="",0,'📋 سجل الأصول'!I390)),('📋 سجل الأصول'!H390-IF('📋 سجل الأصول'!I390="",0,'📋 سجل الأصول'!I390))*'📋 سجل الأصول'!J390/365*MAX(0,MIN(EOMONTH(DATE(2026,6,1),0),IF('📋 سجل الأصول'!M390="",DATE(9999,12,31),'📋 سجل الأصول'!M390))-'📋 سجل الأصول'!G390+1))-MIN(('📋 سجل الأصول'!H390-IF('📋 سجل الأصول'!I390="",0,'📋 سجل الأصول'!I390)),('📋 سجل الأصول'!H390-IF('📋 سجل الأصول'!I390="",0,'📋 سجل الأصول'!I390))*'📋 سجل الأصول'!J390/365*MAX(0,MIN(EOMONTH(DATE(2026,6,1),-1),IF('📋 سجل الأصول'!M390="",DATE(9999,12,31),'📋 سجل الأصول'!M390))-'📋 سجل الأصول'!G390+1))),0))</f>
        <v/>
      </c>
      <c r="M390" s="33" t="str">
        <f>IF('📋 سجل الأصول'!C390="","",IFERROR(MAX(0,MIN(('📋 سجل الأصول'!H390-IF('📋 سجل الأصول'!I390="",0,'📋 سجل الأصول'!I390)),('📋 سجل الأصول'!H390-IF('📋 سجل الأصول'!I390="",0,'📋 سجل الأصول'!I390))*'📋 سجل الأصول'!J390/365*MAX(0,MIN(EOMONTH(DATE(2026,7,1),0),IF('📋 سجل الأصول'!M390="",DATE(9999,12,31),'📋 سجل الأصول'!M390))-'📋 سجل الأصول'!G390+1))-MIN(('📋 سجل الأصول'!H390-IF('📋 سجل الأصول'!I390="",0,'📋 سجل الأصول'!I390)),('📋 سجل الأصول'!H390-IF('📋 سجل الأصول'!I390="",0,'📋 سجل الأصول'!I390))*'📋 سجل الأصول'!J390/365*MAX(0,MIN(EOMONTH(DATE(2026,7,1),-1),IF('📋 سجل الأصول'!M390="",DATE(9999,12,31),'📋 سجل الأصول'!M390))-'📋 سجل الأصول'!G390+1))),0))</f>
        <v/>
      </c>
      <c r="N390" s="33" t="str">
        <f>IF('📋 سجل الأصول'!C390="","",IFERROR(MAX(0,MIN(('📋 سجل الأصول'!H390-IF('📋 سجل الأصول'!I390="",0,'📋 سجل الأصول'!I390)),('📋 سجل الأصول'!H390-IF('📋 سجل الأصول'!I390="",0,'📋 سجل الأصول'!I390))*'📋 سجل الأصول'!J390/365*MAX(0,MIN(EOMONTH(DATE(2026,8,1),0),IF('📋 سجل الأصول'!M390="",DATE(9999,12,31),'📋 سجل الأصول'!M390))-'📋 سجل الأصول'!G390+1))-MIN(('📋 سجل الأصول'!H390-IF('📋 سجل الأصول'!I390="",0,'📋 سجل الأصول'!I390)),('📋 سجل الأصول'!H390-IF('📋 سجل الأصول'!I390="",0,'📋 سجل الأصول'!I390))*'📋 سجل الأصول'!J390/365*MAX(0,MIN(EOMONTH(DATE(2026,8,1),-1),IF('📋 سجل الأصول'!M390="",DATE(9999,12,31),'📋 سجل الأصول'!M390))-'📋 سجل الأصول'!G390+1))),0))</f>
        <v/>
      </c>
      <c r="O390" s="33" t="str">
        <f>IF('📋 سجل الأصول'!C390="","",IFERROR(MAX(0,MIN(('📋 سجل الأصول'!H390-IF('📋 سجل الأصول'!I390="",0,'📋 سجل الأصول'!I390)),('📋 سجل الأصول'!H390-IF('📋 سجل الأصول'!I390="",0,'📋 سجل الأصول'!I390))*'📋 سجل الأصول'!J390/365*MAX(0,MIN(EOMONTH(DATE(2026,9,1),0),IF('📋 سجل الأصول'!M390="",DATE(9999,12,31),'📋 سجل الأصول'!M390))-'📋 سجل الأصول'!G390+1))-MIN(('📋 سجل الأصول'!H390-IF('📋 سجل الأصول'!I390="",0,'📋 سجل الأصول'!I390)),('📋 سجل الأصول'!H390-IF('📋 سجل الأصول'!I390="",0,'📋 سجل الأصول'!I390))*'📋 سجل الأصول'!J390/365*MAX(0,MIN(EOMONTH(DATE(2026,9,1),-1),IF('📋 سجل الأصول'!M390="",DATE(9999,12,31),'📋 سجل الأصول'!M390))-'📋 سجل الأصول'!G390+1))),0))</f>
        <v/>
      </c>
      <c r="P390" s="33" t="str">
        <f>IF('📋 سجل الأصول'!C390="","",IFERROR(MAX(0,MIN(('📋 سجل الأصول'!H390-IF('📋 سجل الأصول'!I390="",0,'📋 سجل الأصول'!I390)),('📋 سجل الأصول'!H390-IF('📋 سجل الأصول'!I390="",0,'📋 سجل الأصول'!I390))*'📋 سجل الأصول'!J390/365*MAX(0,MIN(EOMONTH(DATE(2026,10,1),0),IF('📋 سجل الأصول'!M390="",DATE(9999,12,31),'📋 سجل الأصول'!M390))-'📋 سجل الأصول'!G390+1))-MIN(('📋 سجل الأصول'!H390-IF('📋 سجل الأصول'!I390="",0,'📋 سجل الأصول'!I390)),('📋 سجل الأصول'!H390-IF('📋 سجل الأصول'!I390="",0,'📋 سجل الأصول'!I390))*'📋 سجل الأصول'!J390/365*MAX(0,MIN(EOMONTH(DATE(2026,10,1),-1),IF('📋 سجل الأصول'!M390="",DATE(9999,12,31),'📋 سجل الأصول'!M390))-'📋 سجل الأصول'!G390+1))),0))</f>
        <v/>
      </c>
      <c r="Q390" s="33" t="str">
        <f>IF('📋 سجل الأصول'!C390="","",IFERROR(MAX(0,MIN(('📋 سجل الأصول'!H390-IF('📋 سجل الأصول'!I390="",0,'📋 سجل الأصول'!I390)),('📋 سجل الأصول'!H390-IF('📋 سجل الأصول'!I390="",0,'📋 سجل الأصول'!I390))*'📋 سجل الأصول'!J390/365*MAX(0,MIN(EOMONTH(DATE(2026,11,1),0),IF('📋 سجل الأصول'!M390="",DATE(9999,12,31),'📋 سجل الأصول'!M390))-'📋 سجل الأصول'!G390+1))-MIN(('📋 سجل الأصول'!H390-IF('📋 سجل الأصول'!I390="",0,'📋 سجل الأصول'!I390)),('📋 سجل الأصول'!H390-IF('📋 سجل الأصول'!I390="",0,'📋 سجل الأصول'!I390))*'📋 سجل الأصول'!J390/365*MAX(0,MIN(EOMONTH(DATE(2026,11,1),-1),IF('📋 سجل الأصول'!M390="",DATE(9999,12,31),'📋 سجل الأصول'!M390))-'📋 سجل الأصول'!G390+1))),0))</f>
        <v/>
      </c>
      <c r="R390" s="33" t="str">
        <f>IF('📋 سجل الأصول'!C390="","",IFERROR(MAX(0,MIN(('📋 سجل الأصول'!H390-IF('📋 سجل الأصول'!I390="",0,'📋 سجل الأصول'!I390)),('📋 سجل الأصول'!H390-IF('📋 سجل الأصول'!I390="",0,'📋 سجل الأصول'!I390))*'📋 سجل الأصول'!J390/365*MAX(0,MIN(EOMONTH(DATE(2026,12,1),0),IF('📋 سجل الأصول'!M390="",DATE(9999,12,31),'📋 سجل الأصول'!M390))-'📋 سجل الأصول'!G390+1))-MIN(('📋 سجل الأصول'!H390-IF('📋 سجل الأصول'!I390="",0,'📋 سجل الأصول'!I390)),('📋 سجل الأصول'!H390-IF('📋 سجل الأصول'!I390="",0,'📋 سجل الأصول'!I390))*'📋 سجل الأصول'!J390/365*MAX(0,MIN(EOMONTH(DATE(2026,12,1),-1),IF('📋 سجل الأصول'!M390="",DATE(9999,12,31),'📋 سجل الأصول'!M390))-'📋 سجل الأصول'!G390+1))),0))</f>
        <v/>
      </c>
    </row>
    <row r="391" spans="1:18" ht="24.75" customHeight="1" x14ac:dyDescent="0.25">
      <c r="A391" s="18" t="str">
        <f>IF('📋 سجل الأصول'!C391="","",'📋 سجل الأصول'!A391)</f>
        <v/>
      </c>
      <c r="B391" s="18" t="str">
        <f>IF('📋 سجل الأصول'!C391="","",'📋 سجل الأصول'!B391)</f>
        <v/>
      </c>
      <c r="C391" s="36" t="str">
        <f>IF('📋 سجل الأصول'!C391="","",'📋 سجل الأصول'!C391)</f>
        <v/>
      </c>
      <c r="D391" s="18" t="str">
        <f>IF('📋 سجل الأصول'!C391="","",'📋 سجل الأصول'!E391)</f>
        <v/>
      </c>
      <c r="E391" s="37" t="str">
        <f>IF('📋 سجل الأصول'!C391="","",'📋 سجل الأصول'!G391)</f>
        <v/>
      </c>
      <c r="F391" s="25" t="str">
        <f>IF('📋 سجل الأصول'!C391="","",'📋 سجل الأصول'!H391)</f>
        <v/>
      </c>
      <c r="G391" s="25" t="str">
        <f>IF('📋 سجل الأصول'!C391="","",IFERROR(MAX(0,MIN(('📋 سجل الأصول'!H391-IF('📋 سجل الأصول'!I391="",0,'📋 سجل الأصول'!I391)),('📋 سجل الأصول'!H391-IF('📋 سجل الأصول'!I391="",0,'📋 سجل الأصول'!I391))*'📋 سجل الأصول'!J391/365*MAX(0,MIN(EOMONTH(DATE(2026,1,1),0),IF('📋 سجل الأصول'!M391="",DATE(9999,12,31),'📋 سجل الأصول'!M391))-'📋 سجل الأصول'!G391+1))-MIN(('📋 سجل الأصول'!H391-IF('📋 سجل الأصول'!I391="",0,'📋 سجل الأصول'!I391)),('📋 سجل الأصول'!H391-IF('📋 سجل الأصول'!I391="",0,'📋 سجل الأصول'!I391))*'📋 سجل الأصول'!J391/365*MAX(0,MIN(EOMONTH(DATE(2026,1,1),-1),IF('📋 سجل الأصول'!M391="",DATE(9999,12,31),'📋 سجل الأصول'!M391))-'📋 سجل الأصول'!G391+1))),0))</f>
        <v/>
      </c>
      <c r="H391" s="25" t="str">
        <f>IF('📋 سجل الأصول'!C391="","",IFERROR(MAX(0,MIN(('📋 سجل الأصول'!H391-IF('📋 سجل الأصول'!I391="",0,'📋 سجل الأصول'!I391)),('📋 سجل الأصول'!H391-IF('📋 سجل الأصول'!I391="",0,'📋 سجل الأصول'!I391))*'📋 سجل الأصول'!J391/365*MAX(0,MIN(EOMONTH(DATE(2026,2,1),0),IF('📋 سجل الأصول'!M391="",DATE(9999,12,31),'📋 سجل الأصول'!M391))-'📋 سجل الأصول'!G391+1))-MIN(('📋 سجل الأصول'!H391-IF('📋 سجل الأصول'!I391="",0,'📋 سجل الأصول'!I391)),('📋 سجل الأصول'!H391-IF('📋 سجل الأصول'!I391="",0,'📋 سجل الأصول'!I391))*'📋 سجل الأصول'!J391/365*MAX(0,MIN(EOMONTH(DATE(2026,2,1),-1),IF('📋 سجل الأصول'!M391="",DATE(9999,12,31),'📋 سجل الأصول'!M391))-'📋 سجل الأصول'!G391+1))),0))</f>
        <v/>
      </c>
      <c r="I391" s="25" t="str">
        <f>IF('📋 سجل الأصول'!C391="","",IFERROR(MAX(0,MIN(('📋 سجل الأصول'!H391-IF('📋 سجل الأصول'!I391="",0,'📋 سجل الأصول'!I391)),('📋 سجل الأصول'!H391-IF('📋 سجل الأصول'!I391="",0,'📋 سجل الأصول'!I391))*'📋 سجل الأصول'!J391/365*MAX(0,MIN(EOMONTH(DATE(2026,3,1),0),IF('📋 سجل الأصول'!M391="",DATE(9999,12,31),'📋 سجل الأصول'!M391))-'📋 سجل الأصول'!G391+1))-MIN(('📋 سجل الأصول'!H391-IF('📋 سجل الأصول'!I391="",0,'📋 سجل الأصول'!I391)),('📋 سجل الأصول'!H391-IF('📋 سجل الأصول'!I391="",0,'📋 سجل الأصول'!I391))*'📋 سجل الأصول'!J391/365*MAX(0,MIN(EOMONTH(DATE(2026,3,1),-1),IF('📋 سجل الأصول'!M391="",DATE(9999,12,31),'📋 سجل الأصول'!M391))-'📋 سجل الأصول'!G391+1))),0))</f>
        <v/>
      </c>
      <c r="J391" s="25" t="str">
        <f>IF('📋 سجل الأصول'!C391="","",IFERROR(MAX(0,MIN(('📋 سجل الأصول'!H391-IF('📋 سجل الأصول'!I391="",0,'📋 سجل الأصول'!I391)),('📋 سجل الأصول'!H391-IF('📋 سجل الأصول'!I391="",0,'📋 سجل الأصول'!I391))*'📋 سجل الأصول'!J391/365*MAX(0,MIN(EOMONTH(DATE(2026,4,1),0),IF('📋 سجل الأصول'!M391="",DATE(9999,12,31),'📋 سجل الأصول'!M391))-'📋 سجل الأصول'!G391+1))-MIN(('📋 سجل الأصول'!H391-IF('📋 سجل الأصول'!I391="",0,'📋 سجل الأصول'!I391)),('📋 سجل الأصول'!H391-IF('📋 سجل الأصول'!I391="",0,'📋 سجل الأصول'!I391))*'📋 سجل الأصول'!J391/365*MAX(0,MIN(EOMONTH(DATE(2026,4,1),-1),IF('📋 سجل الأصول'!M391="",DATE(9999,12,31),'📋 سجل الأصول'!M391))-'📋 سجل الأصول'!G391+1))),0))</f>
        <v/>
      </c>
      <c r="K391" s="25" t="str">
        <f>IF('📋 سجل الأصول'!C391="","",IFERROR(MAX(0,MIN(('📋 سجل الأصول'!H391-IF('📋 سجل الأصول'!I391="",0,'📋 سجل الأصول'!I391)),('📋 سجل الأصول'!H391-IF('📋 سجل الأصول'!I391="",0,'📋 سجل الأصول'!I391))*'📋 سجل الأصول'!J391/365*MAX(0,MIN(EOMONTH(DATE(2026,5,1),0),IF('📋 سجل الأصول'!M391="",DATE(9999,12,31),'📋 سجل الأصول'!M391))-'📋 سجل الأصول'!G391+1))-MIN(('📋 سجل الأصول'!H391-IF('📋 سجل الأصول'!I391="",0,'📋 سجل الأصول'!I391)),('📋 سجل الأصول'!H391-IF('📋 سجل الأصول'!I391="",0,'📋 سجل الأصول'!I391))*'📋 سجل الأصول'!J391/365*MAX(0,MIN(EOMONTH(DATE(2026,5,1),-1),IF('📋 سجل الأصول'!M391="",DATE(9999,12,31),'📋 سجل الأصول'!M391))-'📋 سجل الأصول'!G391+1))),0))</f>
        <v/>
      </c>
      <c r="L391" s="25" t="str">
        <f>IF('📋 سجل الأصول'!C391="","",IFERROR(MAX(0,MIN(('📋 سجل الأصول'!H391-IF('📋 سجل الأصول'!I391="",0,'📋 سجل الأصول'!I391)),('📋 سجل الأصول'!H391-IF('📋 سجل الأصول'!I391="",0,'📋 سجل الأصول'!I391))*'📋 سجل الأصول'!J391/365*MAX(0,MIN(EOMONTH(DATE(2026,6,1),0),IF('📋 سجل الأصول'!M391="",DATE(9999,12,31),'📋 سجل الأصول'!M391))-'📋 سجل الأصول'!G391+1))-MIN(('📋 سجل الأصول'!H391-IF('📋 سجل الأصول'!I391="",0,'📋 سجل الأصول'!I391)),('📋 سجل الأصول'!H391-IF('📋 سجل الأصول'!I391="",0,'📋 سجل الأصول'!I391))*'📋 سجل الأصول'!J391/365*MAX(0,MIN(EOMONTH(DATE(2026,6,1),-1),IF('📋 سجل الأصول'!M391="",DATE(9999,12,31),'📋 سجل الأصول'!M391))-'📋 سجل الأصول'!G391+1))),0))</f>
        <v/>
      </c>
      <c r="M391" s="25" t="str">
        <f>IF('📋 سجل الأصول'!C391="","",IFERROR(MAX(0,MIN(('📋 سجل الأصول'!H391-IF('📋 سجل الأصول'!I391="",0,'📋 سجل الأصول'!I391)),('📋 سجل الأصول'!H391-IF('📋 سجل الأصول'!I391="",0,'📋 سجل الأصول'!I391))*'📋 سجل الأصول'!J391/365*MAX(0,MIN(EOMONTH(DATE(2026,7,1),0),IF('📋 سجل الأصول'!M391="",DATE(9999,12,31),'📋 سجل الأصول'!M391))-'📋 سجل الأصول'!G391+1))-MIN(('📋 سجل الأصول'!H391-IF('📋 سجل الأصول'!I391="",0,'📋 سجل الأصول'!I391)),('📋 سجل الأصول'!H391-IF('📋 سجل الأصول'!I391="",0,'📋 سجل الأصول'!I391))*'📋 سجل الأصول'!J391/365*MAX(0,MIN(EOMONTH(DATE(2026,7,1),-1),IF('📋 سجل الأصول'!M391="",DATE(9999,12,31),'📋 سجل الأصول'!M391))-'📋 سجل الأصول'!G391+1))),0))</f>
        <v/>
      </c>
      <c r="N391" s="25" t="str">
        <f>IF('📋 سجل الأصول'!C391="","",IFERROR(MAX(0,MIN(('📋 سجل الأصول'!H391-IF('📋 سجل الأصول'!I391="",0,'📋 سجل الأصول'!I391)),('📋 سجل الأصول'!H391-IF('📋 سجل الأصول'!I391="",0,'📋 سجل الأصول'!I391))*'📋 سجل الأصول'!J391/365*MAX(0,MIN(EOMONTH(DATE(2026,8,1),0),IF('📋 سجل الأصول'!M391="",DATE(9999,12,31),'📋 سجل الأصول'!M391))-'📋 سجل الأصول'!G391+1))-MIN(('📋 سجل الأصول'!H391-IF('📋 سجل الأصول'!I391="",0,'📋 سجل الأصول'!I391)),('📋 سجل الأصول'!H391-IF('📋 سجل الأصول'!I391="",0,'📋 سجل الأصول'!I391))*'📋 سجل الأصول'!J391/365*MAX(0,MIN(EOMONTH(DATE(2026,8,1),-1),IF('📋 سجل الأصول'!M391="",DATE(9999,12,31),'📋 سجل الأصول'!M391))-'📋 سجل الأصول'!G391+1))),0))</f>
        <v/>
      </c>
      <c r="O391" s="25" t="str">
        <f>IF('📋 سجل الأصول'!C391="","",IFERROR(MAX(0,MIN(('📋 سجل الأصول'!H391-IF('📋 سجل الأصول'!I391="",0,'📋 سجل الأصول'!I391)),('📋 سجل الأصول'!H391-IF('📋 سجل الأصول'!I391="",0,'📋 سجل الأصول'!I391))*'📋 سجل الأصول'!J391/365*MAX(0,MIN(EOMONTH(DATE(2026,9,1),0),IF('📋 سجل الأصول'!M391="",DATE(9999,12,31),'📋 سجل الأصول'!M391))-'📋 سجل الأصول'!G391+1))-MIN(('📋 سجل الأصول'!H391-IF('📋 سجل الأصول'!I391="",0,'📋 سجل الأصول'!I391)),('📋 سجل الأصول'!H391-IF('📋 سجل الأصول'!I391="",0,'📋 سجل الأصول'!I391))*'📋 سجل الأصول'!J391/365*MAX(0,MIN(EOMONTH(DATE(2026,9,1),-1),IF('📋 سجل الأصول'!M391="",DATE(9999,12,31),'📋 سجل الأصول'!M391))-'📋 سجل الأصول'!G391+1))),0))</f>
        <v/>
      </c>
      <c r="P391" s="25" t="str">
        <f>IF('📋 سجل الأصول'!C391="","",IFERROR(MAX(0,MIN(('📋 سجل الأصول'!H391-IF('📋 سجل الأصول'!I391="",0,'📋 سجل الأصول'!I391)),('📋 سجل الأصول'!H391-IF('📋 سجل الأصول'!I391="",0,'📋 سجل الأصول'!I391))*'📋 سجل الأصول'!J391/365*MAX(0,MIN(EOMONTH(DATE(2026,10,1),0),IF('📋 سجل الأصول'!M391="",DATE(9999,12,31),'📋 سجل الأصول'!M391))-'📋 سجل الأصول'!G391+1))-MIN(('📋 سجل الأصول'!H391-IF('📋 سجل الأصول'!I391="",0,'📋 سجل الأصول'!I391)),('📋 سجل الأصول'!H391-IF('📋 سجل الأصول'!I391="",0,'📋 سجل الأصول'!I391))*'📋 سجل الأصول'!J391/365*MAX(0,MIN(EOMONTH(DATE(2026,10,1),-1),IF('📋 سجل الأصول'!M391="",DATE(9999,12,31),'📋 سجل الأصول'!M391))-'📋 سجل الأصول'!G391+1))),0))</f>
        <v/>
      </c>
      <c r="Q391" s="25" t="str">
        <f>IF('📋 سجل الأصول'!C391="","",IFERROR(MAX(0,MIN(('📋 سجل الأصول'!H391-IF('📋 سجل الأصول'!I391="",0,'📋 سجل الأصول'!I391)),('📋 سجل الأصول'!H391-IF('📋 سجل الأصول'!I391="",0,'📋 سجل الأصول'!I391))*'📋 سجل الأصول'!J391/365*MAX(0,MIN(EOMONTH(DATE(2026,11,1),0),IF('📋 سجل الأصول'!M391="",DATE(9999,12,31),'📋 سجل الأصول'!M391))-'📋 سجل الأصول'!G391+1))-MIN(('📋 سجل الأصول'!H391-IF('📋 سجل الأصول'!I391="",0,'📋 سجل الأصول'!I391)),('📋 سجل الأصول'!H391-IF('📋 سجل الأصول'!I391="",0,'📋 سجل الأصول'!I391))*'📋 سجل الأصول'!J391/365*MAX(0,MIN(EOMONTH(DATE(2026,11,1),-1),IF('📋 سجل الأصول'!M391="",DATE(9999,12,31),'📋 سجل الأصول'!M391))-'📋 سجل الأصول'!G391+1))),0))</f>
        <v/>
      </c>
      <c r="R391" s="25" t="str">
        <f>IF('📋 سجل الأصول'!C391="","",IFERROR(MAX(0,MIN(('📋 سجل الأصول'!H391-IF('📋 سجل الأصول'!I391="",0,'📋 سجل الأصول'!I391)),('📋 سجل الأصول'!H391-IF('📋 سجل الأصول'!I391="",0,'📋 سجل الأصول'!I391))*'📋 سجل الأصول'!J391/365*MAX(0,MIN(EOMONTH(DATE(2026,12,1),0),IF('📋 سجل الأصول'!M391="",DATE(9999,12,31),'📋 سجل الأصول'!M391))-'📋 سجل الأصول'!G391+1))-MIN(('📋 سجل الأصول'!H391-IF('📋 سجل الأصول'!I391="",0,'📋 سجل الأصول'!I391)),('📋 سجل الأصول'!H391-IF('📋 سجل الأصول'!I391="",0,'📋 سجل الأصول'!I391))*'📋 سجل الأصول'!J391/365*MAX(0,MIN(EOMONTH(DATE(2026,12,1),-1),IF('📋 سجل الأصول'!M391="",DATE(9999,12,31),'📋 سجل الأصول'!M391))-'📋 سجل الأصول'!G391+1))),0))</f>
        <v/>
      </c>
    </row>
    <row r="392" spans="1:18" ht="24.75" customHeight="1" x14ac:dyDescent="0.25">
      <c r="A392" s="26" t="str">
        <f>IF('📋 سجل الأصول'!C392="","",'📋 سجل الأصول'!A392)</f>
        <v/>
      </c>
      <c r="B392" s="26" t="str">
        <f>IF('📋 سجل الأصول'!C392="","",'📋 سجل الأصول'!B392)</f>
        <v/>
      </c>
      <c r="C392" s="38" t="str">
        <f>IF('📋 سجل الأصول'!C392="","",'📋 سجل الأصول'!C392)</f>
        <v/>
      </c>
      <c r="D392" s="26" t="str">
        <f>IF('📋 سجل الأصول'!C392="","",'📋 سجل الأصول'!E392)</f>
        <v/>
      </c>
      <c r="E392" s="39" t="str">
        <f>IF('📋 سجل الأصول'!C392="","",'📋 سجل الأصول'!G392)</f>
        <v/>
      </c>
      <c r="F392" s="33" t="str">
        <f>IF('📋 سجل الأصول'!C392="","",'📋 سجل الأصول'!H392)</f>
        <v/>
      </c>
      <c r="G392" s="33" t="str">
        <f>IF('📋 سجل الأصول'!C392="","",IFERROR(MAX(0,MIN(('📋 سجل الأصول'!H392-IF('📋 سجل الأصول'!I392="",0,'📋 سجل الأصول'!I392)),('📋 سجل الأصول'!H392-IF('📋 سجل الأصول'!I392="",0,'📋 سجل الأصول'!I392))*'📋 سجل الأصول'!J392/365*MAX(0,MIN(EOMONTH(DATE(2026,1,1),0),IF('📋 سجل الأصول'!M392="",DATE(9999,12,31),'📋 سجل الأصول'!M392))-'📋 سجل الأصول'!G392+1))-MIN(('📋 سجل الأصول'!H392-IF('📋 سجل الأصول'!I392="",0,'📋 سجل الأصول'!I392)),('📋 سجل الأصول'!H392-IF('📋 سجل الأصول'!I392="",0,'📋 سجل الأصول'!I392))*'📋 سجل الأصول'!J392/365*MAX(0,MIN(EOMONTH(DATE(2026,1,1),-1),IF('📋 سجل الأصول'!M392="",DATE(9999,12,31),'📋 سجل الأصول'!M392))-'📋 سجل الأصول'!G392+1))),0))</f>
        <v/>
      </c>
      <c r="H392" s="33" t="str">
        <f>IF('📋 سجل الأصول'!C392="","",IFERROR(MAX(0,MIN(('📋 سجل الأصول'!H392-IF('📋 سجل الأصول'!I392="",0,'📋 سجل الأصول'!I392)),('📋 سجل الأصول'!H392-IF('📋 سجل الأصول'!I392="",0,'📋 سجل الأصول'!I392))*'📋 سجل الأصول'!J392/365*MAX(0,MIN(EOMONTH(DATE(2026,2,1),0),IF('📋 سجل الأصول'!M392="",DATE(9999,12,31),'📋 سجل الأصول'!M392))-'📋 سجل الأصول'!G392+1))-MIN(('📋 سجل الأصول'!H392-IF('📋 سجل الأصول'!I392="",0,'📋 سجل الأصول'!I392)),('📋 سجل الأصول'!H392-IF('📋 سجل الأصول'!I392="",0,'📋 سجل الأصول'!I392))*'📋 سجل الأصول'!J392/365*MAX(0,MIN(EOMONTH(DATE(2026,2,1),-1),IF('📋 سجل الأصول'!M392="",DATE(9999,12,31),'📋 سجل الأصول'!M392))-'📋 سجل الأصول'!G392+1))),0))</f>
        <v/>
      </c>
      <c r="I392" s="33" t="str">
        <f>IF('📋 سجل الأصول'!C392="","",IFERROR(MAX(0,MIN(('📋 سجل الأصول'!H392-IF('📋 سجل الأصول'!I392="",0,'📋 سجل الأصول'!I392)),('📋 سجل الأصول'!H392-IF('📋 سجل الأصول'!I392="",0,'📋 سجل الأصول'!I392))*'📋 سجل الأصول'!J392/365*MAX(0,MIN(EOMONTH(DATE(2026,3,1),0),IF('📋 سجل الأصول'!M392="",DATE(9999,12,31),'📋 سجل الأصول'!M392))-'📋 سجل الأصول'!G392+1))-MIN(('📋 سجل الأصول'!H392-IF('📋 سجل الأصول'!I392="",0,'📋 سجل الأصول'!I392)),('📋 سجل الأصول'!H392-IF('📋 سجل الأصول'!I392="",0,'📋 سجل الأصول'!I392))*'📋 سجل الأصول'!J392/365*MAX(0,MIN(EOMONTH(DATE(2026,3,1),-1),IF('📋 سجل الأصول'!M392="",DATE(9999,12,31),'📋 سجل الأصول'!M392))-'📋 سجل الأصول'!G392+1))),0))</f>
        <v/>
      </c>
      <c r="J392" s="33" t="str">
        <f>IF('📋 سجل الأصول'!C392="","",IFERROR(MAX(0,MIN(('📋 سجل الأصول'!H392-IF('📋 سجل الأصول'!I392="",0,'📋 سجل الأصول'!I392)),('📋 سجل الأصول'!H392-IF('📋 سجل الأصول'!I392="",0,'📋 سجل الأصول'!I392))*'📋 سجل الأصول'!J392/365*MAX(0,MIN(EOMONTH(DATE(2026,4,1),0),IF('📋 سجل الأصول'!M392="",DATE(9999,12,31),'📋 سجل الأصول'!M392))-'📋 سجل الأصول'!G392+1))-MIN(('📋 سجل الأصول'!H392-IF('📋 سجل الأصول'!I392="",0,'📋 سجل الأصول'!I392)),('📋 سجل الأصول'!H392-IF('📋 سجل الأصول'!I392="",0,'📋 سجل الأصول'!I392))*'📋 سجل الأصول'!J392/365*MAX(0,MIN(EOMONTH(DATE(2026,4,1),-1),IF('📋 سجل الأصول'!M392="",DATE(9999,12,31),'📋 سجل الأصول'!M392))-'📋 سجل الأصول'!G392+1))),0))</f>
        <v/>
      </c>
      <c r="K392" s="33" t="str">
        <f>IF('📋 سجل الأصول'!C392="","",IFERROR(MAX(0,MIN(('📋 سجل الأصول'!H392-IF('📋 سجل الأصول'!I392="",0,'📋 سجل الأصول'!I392)),('📋 سجل الأصول'!H392-IF('📋 سجل الأصول'!I392="",0,'📋 سجل الأصول'!I392))*'📋 سجل الأصول'!J392/365*MAX(0,MIN(EOMONTH(DATE(2026,5,1),0),IF('📋 سجل الأصول'!M392="",DATE(9999,12,31),'📋 سجل الأصول'!M392))-'📋 سجل الأصول'!G392+1))-MIN(('📋 سجل الأصول'!H392-IF('📋 سجل الأصول'!I392="",0,'📋 سجل الأصول'!I392)),('📋 سجل الأصول'!H392-IF('📋 سجل الأصول'!I392="",0,'📋 سجل الأصول'!I392))*'📋 سجل الأصول'!J392/365*MAX(0,MIN(EOMONTH(DATE(2026,5,1),-1),IF('📋 سجل الأصول'!M392="",DATE(9999,12,31),'📋 سجل الأصول'!M392))-'📋 سجل الأصول'!G392+1))),0))</f>
        <v/>
      </c>
      <c r="L392" s="33" t="str">
        <f>IF('📋 سجل الأصول'!C392="","",IFERROR(MAX(0,MIN(('📋 سجل الأصول'!H392-IF('📋 سجل الأصول'!I392="",0,'📋 سجل الأصول'!I392)),('📋 سجل الأصول'!H392-IF('📋 سجل الأصول'!I392="",0,'📋 سجل الأصول'!I392))*'📋 سجل الأصول'!J392/365*MAX(0,MIN(EOMONTH(DATE(2026,6,1),0),IF('📋 سجل الأصول'!M392="",DATE(9999,12,31),'📋 سجل الأصول'!M392))-'📋 سجل الأصول'!G392+1))-MIN(('📋 سجل الأصول'!H392-IF('📋 سجل الأصول'!I392="",0,'📋 سجل الأصول'!I392)),('📋 سجل الأصول'!H392-IF('📋 سجل الأصول'!I392="",0,'📋 سجل الأصول'!I392))*'📋 سجل الأصول'!J392/365*MAX(0,MIN(EOMONTH(DATE(2026,6,1),-1),IF('📋 سجل الأصول'!M392="",DATE(9999,12,31),'📋 سجل الأصول'!M392))-'📋 سجل الأصول'!G392+1))),0))</f>
        <v/>
      </c>
      <c r="M392" s="33" t="str">
        <f>IF('📋 سجل الأصول'!C392="","",IFERROR(MAX(0,MIN(('📋 سجل الأصول'!H392-IF('📋 سجل الأصول'!I392="",0,'📋 سجل الأصول'!I392)),('📋 سجل الأصول'!H392-IF('📋 سجل الأصول'!I392="",0,'📋 سجل الأصول'!I392))*'📋 سجل الأصول'!J392/365*MAX(0,MIN(EOMONTH(DATE(2026,7,1),0),IF('📋 سجل الأصول'!M392="",DATE(9999,12,31),'📋 سجل الأصول'!M392))-'📋 سجل الأصول'!G392+1))-MIN(('📋 سجل الأصول'!H392-IF('📋 سجل الأصول'!I392="",0,'📋 سجل الأصول'!I392)),('📋 سجل الأصول'!H392-IF('📋 سجل الأصول'!I392="",0,'📋 سجل الأصول'!I392))*'📋 سجل الأصول'!J392/365*MAX(0,MIN(EOMONTH(DATE(2026,7,1),-1),IF('📋 سجل الأصول'!M392="",DATE(9999,12,31),'📋 سجل الأصول'!M392))-'📋 سجل الأصول'!G392+1))),0))</f>
        <v/>
      </c>
      <c r="N392" s="33" t="str">
        <f>IF('📋 سجل الأصول'!C392="","",IFERROR(MAX(0,MIN(('📋 سجل الأصول'!H392-IF('📋 سجل الأصول'!I392="",0,'📋 سجل الأصول'!I392)),('📋 سجل الأصول'!H392-IF('📋 سجل الأصول'!I392="",0,'📋 سجل الأصول'!I392))*'📋 سجل الأصول'!J392/365*MAX(0,MIN(EOMONTH(DATE(2026,8,1),0),IF('📋 سجل الأصول'!M392="",DATE(9999,12,31),'📋 سجل الأصول'!M392))-'📋 سجل الأصول'!G392+1))-MIN(('📋 سجل الأصول'!H392-IF('📋 سجل الأصول'!I392="",0,'📋 سجل الأصول'!I392)),('📋 سجل الأصول'!H392-IF('📋 سجل الأصول'!I392="",0,'📋 سجل الأصول'!I392))*'📋 سجل الأصول'!J392/365*MAX(0,MIN(EOMONTH(DATE(2026,8,1),-1),IF('📋 سجل الأصول'!M392="",DATE(9999,12,31),'📋 سجل الأصول'!M392))-'📋 سجل الأصول'!G392+1))),0))</f>
        <v/>
      </c>
      <c r="O392" s="33" t="str">
        <f>IF('📋 سجل الأصول'!C392="","",IFERROR(MAX(0,MIN(('📋 سجل الأصول'!H392-IF('📋 سجل الأصول'!I392="",0,'📋 سجل الأصول'!I392)),('📋 سجل الأصول'!H392-IF('📋 سجل الأصول'!I392="",0,'📋 سجل الأصول'!I392))*'📋 سجل الأصول'!J392/365*MAX(0,MIN(EOMONTH(DATE(2026,9,1),0),IF('📋 سجل الأصول'!M392="",DATE(9999,12,31),'📋 سجل الأصول'!M392))-'📋 سجل الأصول'!G392+1))-MIN(('📋 سجل الأصول'!H392-IF('📋 سجل الأصول'!I392="",0,'📋 سجل الأصول'!I392)),('📋 سجل الأصول'!H392-IF('📋 سجل الأصول'!I392="",0,'📋 سجل الأصول'!I392))*'📋 سجل الأصول'!J392/365*MAX(0,MIN(EOMONTH(DATE(2026,9,1),-1),IF('📋 سجل الأصول'!M392="",DATE(9999,12,31),'📋 سجل الأصول'!M392))-'📋 سجل الأصول'!G392+1))),0))</f>
        <v/>
      </c>
      <c r="P392" s="33" t="str">
        <f>IF('📋 سجل الأصول'!C392="","",IFERROR(MAX(0,MIN(('📋 سجل الأصول'!H392-IF('📋 سجل الأصول'!I392="",0,'📋 سجل الأصول'!I392)),('📋 سجل الأصول'!H392-IF('📋 سجل الأصول'!I392="",0,'📋 سجل الأصول'!I392))*'📋 سجل الأصول'!J392/365*MAX(0,MIN(EOMONTH(DATE(2026,10,1),0),IF('📋 سجل الأصول'!M392="",DATE(9999,12,31),'📋 سجل الأصول'!M392))-'📋 سجل الأصول'!G392+1))-MIN(('📋 سجل الأصول'!H392-IF('📋 سجل الأصول'!I392="",0,'📋 سجل الأصول'!I392)),('📋 سجل الأصول'!H392-IF('📋 سجل الأصول'!I392="",0,'📋 سجل الأصول'!I392))*'📋 سجل الأصول'!J392/365*MAX(0,MIN(EOMONTH(DATE(2026,10,1),-1),IF('📋 سجل الأصول'!M392="",DATE(9999,12,31),'📋 سجل الأصول'!M392))-'📋 سجل الأصول'!G392+1))),0))</f>
        <v/>
      </c>
      <c r="Q392" s="33" t="str">
        <f>IF('📋 سجل الأصول'!C392="","",IFERROR(MAX(0,MIN(('📋 سجل الأصول'!H392-IF('📋 سجل الأصول'!I392="",0,'📋 سجل الأصول'!I392)),('📋 سجل الأصول'!H392-IF('📋 سجل الأصول'!I392="",0,'📋 سجل الأصول'!I392))*'📋 سجل الأصول'!J392/365*MAX(0,MIN(EOMONTH(DATE(2026,11,1),0),IF('📋 سجل الأصول'!M392="",DATE(9999,12,31),'📋 سجل الأصول'!M392))-'📋 سجل الأصول'!G392+1))-MIN(('📋 سجل الأصول'!H392-IF('📋 سجل الأصول'!I392="",0,'📋 سجل الأصول'!I392)),('📋 سجل الأصول'!H392-IF('📋 سجل الأصول'!I392="",0,'📋 سجل الأصول'!I392))*'📋 سجل الأصول'!J392/365*MAX(0,MIN(EOMONTH(DATE(2026,11,1),-1),IF('📋 سجل الأصول'!M392="",DATE(9999,12,31),'📋 سجل الأصول'!M392))-'📋 سجل الأصول'!G392+1))),0))</f>
        <v/>
      </c>
      <c r="R392" s="33" t="str">
        <f>IF('📋 سجل الأصول'!C392="","",IFERROR(MAX(0,MIN(('📋 سجل الأصول'!H392-IF('📋 سجل الأصول'!I392="",0,'📋 سجل الأصول'!I392)),('📋 سجل الأصول'!H392-IF('📋 سجل الأصول'!I392="",0,'📋 سجل الأصول'!I392))*'📋 سجل الأصول'!J392/365*MAX(0,MIN(EOMONTH(DATE(2026,12,1),0),IF('📋 سجل الأصول'!M392="",DATE(9999,12,31),'📋 سجل الأصول'!M392))-'📋 سجل الأصول'!G392+1))-MIN(('📋 سجل الأصول'!H392-IF('📋 سجل الأصول'!I392="",0,'📋 سجل الأصول'!I392)),('📋 سجل الأصول'!H392-IF('📋 سجل الأصول'!I392="",0,'📋 سجل الأصول'!I392))*'📋 سجل الأصول'!J392/365*MAX(0,MIN(EOMONTH(DATE(2026,12,1),-1),IF('📋 سجل الأصول'!M392="",DATE(9999,12,31),'📋 سجل الأصول'!M392))-'📋 سجل الأصول'!G392+1))),0))</f>
        <v/>
      </c>
    </row>
    <row r="393" spans="1:18" ht="24.75" customHeight="1" x14ac:dyDescent="0.25">
      <c r="A393" s="18" t="str">
        <f>IF('📋 سجل الأصول'!C393="","",'📋 سجل الأصول'!A393)</f>
        <v/>
      </c>
      <c r="B393" s="18" t="str">
        <f>IF('📋 سجل الأصول'!C393="","",'📋 سجل الأصول'!B393)</f>
        <v/>
      </c>
      <c r="C393" s="36" t="str">
        <f>IF('📋 سجل الأصول'!C393="","",'📋 سجل الأصول'!C393)</f>
        <v/>
      </c>
      <c r="D393" s="18" t="str">
        <f>IF('📋 سجل الأصول'!C393="","",'📋 سجل الأصول'!E393)</f>
        <v/>
      </c>
      <c r="E393" s="37" t="str">
        <f>IF('📋 سجل الأصول'!C393="","",'📋 سجل الأصول'!G393)</f>
        <v/>
      </c>
      <c r="F393" s="25" t="str">
        <f>IF('📋 سجل الأصول'!C393="","",'📋 سجل الأصول'!H393)</f>
        <v/>
      </c>
      <c r="G393" s="25" t="str">
        <f>IF('📋 سجل الأصول'!C393="","",IFERROR(MAX(0,MIN(('📋 سجل الأصول'!H393-IF('📋 سجل الأصول'!I393="",0,'📋 سجل الأصول'!I393)),('📋 سجل الأصول'!H393-IF('📋 سجل الأصول'!I393="",0,'📋 سجل الأصول'!I393))*'📋 سجل الأصول'!J393/365*MAX(0,MIN(EOMONTH(DATE(2026,1,1),0),IF('📋 سجل الأصول'!M393="",DATE(9999,12,31),'📋 سجل الأصول'!M393))-'📋 سجل الأصول'!G393+1))-MIN(('📋 سجل الأصول'!H393-IF('📋 سجل الأصول'!I393="",0,'📋 سجل الأصول'!I393)),('📋 سجل الأصول'!H393-IF('📋 سجل الأصول'!I393="",0,'📋 سجل الأصول'!I393))*'📋 سجل الأصول'!J393/365*MAX(0,MIN(EOMONTH(DATE(2026,1,1),-1),IF('📋 سجل الأصول'!M393="",DATE(9999,12,31),'📋 سجل الأصول'!M393))-'📋 سجل الأصول'!G393+1))),0))</f>
        <v/>
      </c>
      <c r="H393" s="25" t="str">
        <f>IF('📋 سجل الأصول'!C393="","",IFERROR(MAX(0,MIN(('📋 سجل الأصول'!H393-IF('📋 سجل الأصول'!I393="",0,'📋 سجل الأصول'!I393)),('📋 سجل الأصول'!H393-IF('📋 سجل الأصول'!I393="",0,'📋 سجل الأصول'!I393))*'📋 سجل الأصول'!J393/365*MAX(0,MIN(EOMONTH(DATE(2026,2,1),0),IF('📋 سجل الأصول'!M393="",DATE(9999,12,31),'📋 سجل الأصول'!M393))-'📋 سجل الأصول'!G393+1))-MIN(('📋 سجل الأصول'!H393-IF('📋 سجل الأصول'!I393="",0,'📋 سجل الأصول'!I393)),('📋 سجل الأصول'!H393-IF('📋 سجل الأصول'!I393="",0,'📋 سجل الأصول'!I393))*'📋 سجل الأصول'!J393/365*MAX(0,MIN(EOMONTH(DATE(2026,2,1),-1),IF('📋 سجل الأصول'!M393="",DATE(9999,12,31),'📋 سجل الأصول'!M393))-'📋 سجل الأصول'!G393+1))),0))</f>
        <v/>
      </c>
      <c r="I393" s="25" t="str">
        <f>IF('📋 سجل الأصول'!C393="","",IFERROR(MAX(0,MIN(('📋 سجل الأصول'!H393-IF('📋 سجل الأصول'!I393="",0,'📋 سجل الأصول'!I393)),('📋 سجل الأصول'!H393-IF('📋 سجل الأصول'!I393="",0,'📋 سجل الأصول'!I393))*'📋 سجل الأصول'!J393/365*MAX(0,MIN(EOMONTH(DATE(2026,3,1),0),IF('📋 سجل الأصول'!M393="",DATE(9999,12,31),'📋 سجل الأصول'!M393))-'📋 سجل الأصول'!G393+1))-MIN(('📋 سجل الأصول'!H393-IF('📋 سجل الأصول'!I393="",0,'📋 سجل الأصول'!I393)),('📋 سجل الأصول'!H393-IF('📋 سجل الأصول'!I393="",0,'📋 سجل الأصول'!I393))*'📋 سجل الأصول'!J393/365*MAX(0,MIN(EOMONTH(DATE(2026,3,1),-1),IF('📋 سجل الأصول'!M393="",DATE(9999,12,31),'📋 سجل الأصول'!M393))-'📋 سجل الأصول'!G393+1))),0))</f>
        <v/>
      </c>
      <c r="J393" s="25" t="str">
        <f>IF('📋 سجل الأصول'!C393="","",IFERROR(MAX(0,MIN(('📋 سجل الأصول'!H393-IF('📋 سجل الأصول'!I393="",0,'📋 سجل الأصول'!I393)),('📋 سجل الأصول'!H393-IF('📋 سجل الأصول'!I393="",0,'📋 سجل الأصول'!I393))*'📋 سجل الأصول'!J393/365*MAX(0,MIN(EOMONTH(DATE(2026,4,1),0),IF('📋 سجل الأصول'!M393="",DATE(9999,12,31),'📋 سجل الأصول'!M393))-'📋 سجل الأصول'!G393+1))-MIN(('📋 سجل الأصول'!H393-IF('📋 سجل الأصول'!I393="",0,'📋 سجل الأصول'!I393)),('📋 سجل الأصول'!H393-IF('📋 سجل الأصول'!I393="",0,'📋 سجل الأصول'!I393))*'📋 سجل الأصول'!J393/365*MAX(0,MIN(EOMONTH(DATE(2026,4,1),-1),IF('📋 سجل الأصول'!M393="",DATE(9999,12,31),'📋 سجل الأصول'!M393))-'📋 سجل الأصول'!G393+1))),0))</f>
        <v/>
      </c>
      <c r="K393" s="25" t="str">
        <f>IF('📋 سجل الأصول'!C393="","",IFERROR(MAX(0,MIN(('📋 سجل الأصول'!H393-IF('📋 سجل الأصول'!I393="",0,'📋 سجل الأصول'!I393)),('📋 سجل الأصول'!H393-IF('📋 سجل الأصول'!I393="",0,'📋 سجل الأصول'!I393))*'📋 سجل الأصول'!J393/365*MAX(0,MIN(EOMONTH(DATE(2026,5,1),0),IF('📋 سجل الأصول'!M393="",DATE(9999,12,31),'📋 سجل الأصول'!M393))-'📋 سجل الأصول'!G393+1))-MIN(('📋 سجل الأصول'!H393-IF('📋 سجل الأصول'!I393="",0,'📋 سجل الأصول'!I393)),('📋 سجل الأصول'!H393-IF('📋 سجل الأصول'!I393="",0,'📋 سجل الأصول'!I393))*'📋 سجل الأصول'!J393/365*MAX(0,MIN(EOMONTH(DATE(2026,5,1),-1),IF('📋 سجل الأصول'!M393="",DATE(9999,12,31),'📋 سجل الأصول'!M393))-'📋 سجل الأصول'!G393+1))),0))</f>
        <v/>
      </c>
      <c r="L393" s="25" t="str">
        <f>IF('📋 سجل الأصول'!C393="","",IFERROR(MAX(0,MIN(('📋 سجل الأصول'!H393-IF('📋 سجل الأصول'!I393="",0,'📋 سجل الأصول'!I393)),('📋 سجل الأصول'!H393-IF('📋 سجل الأصول'!I393="",0,'📋 سجل الأصول'!I393))*'📋 سجل الأصول'!J393/365*MAX(0,MIN(EOMONTH(DATE(2026,6,1),0),IF('📋 سجل الأصول'!M393="",DATE(9999,12,31),'📋 سجل الأصول'!M393))-'📋 سجل الأصول'!G393+1))-MIN(('📋 سجل الأصول'!H393-IF('📋 سجل الأصول'!I393="",0,'📋 سجل الأصول'!I393)),('📋 سجل الأصول'!H393-IF('📋 سجل الأصول'!I393="",0,'📋 سجل الأصول'!I393))*'📋 سجل الأصول'!J393/365*MAX(0,MIN(EOMONTH(DATE(2026,6,1),-1),IF('📋 سجل الأصول'!M393="",DATE(9999,12,31),'📋 سجل الأصول'!M393))-'📋 سجل الأصول'!G393+1))),0))</f>
        <v/>
      </c>
      <c r="M393" s="25" t="str">
        <f>IF('📋 سجل الأصول'!C393="","",IFERROR(MAX(0,MIN(('📋 سجل الأصول'!H393-IF('📋 سجل الأصول'!I393="",0,'📋 سجل الأصول'!I393)),('📋 سجل الأصول'!H393-IF('📋 سجل الأصول'!I393="",0,'📋 سجل الأصول'!I393))*'📋 سجل الأصول'!J393/365*MAX(0,MIN(EOMONTH(DATE(2026,7,1),0),IF('📋 سجل الأصول'!M393="",DATE(9999,12,31),'📋 سجل الأصول'!M393))-'📋 سجل الأصول'!G393+1))-MIN(('📋 سجل الأصول'!H393-IF('📋 سجل الأصول'!I393="",0,'📋 سجل الأصول'!I393)),('📋 سجل الأصول'!H393-IF('📋 سجل الأصول'!I393="",0,'📋 سجل الأصول'!I393))*'📋 سجل الأصول'!J393/365*MAX(0,MIN(EOMONTH(DATE(2026,7,1),-1),IF('📋 سجل الأصول'!M393="",DATE(9999,12,31),'📋 سجل الأصول'!M393))-'📋 سجل الأصول'!G393+1))),0))</f>
        <v/>
      </c>
      <c r="N393" s="25" t="str">
        <f>IF('📋 سجل الأصول'!C393="","",IFERROR(MAX(0,MIN(('📋 سجل الأصول'!H393-IF('📋 سجل الأصول'!I393="",0,'📋 سجل الأصول'!I393)),('📋 سجل الأصول'!H393-IF('📋 سجل الأصول'!I393="",0,'📋 سجل الأصول'!I393))*'📋 سجل الأصول'!J393/365*MAX(0,MIN(EOMONTH(DATE(2026,8,1),0),IF('📋 سجل الأصول'!M393="",DATE(9999,12,31),'📋 سجل الأصول'!M393))-'📋 سجل الأصول'!G393+1))-MIN(('📋 سجل الأصول'!H393-IF('📋 سجل الأصول'!I393="",0,'📋 سجل الأصول'!I393)),('📋 سجل الأصول'!H393-IF('📋 سجل الأصول'!I393="",0,'📋 سجل الأصول'!I393))*'📋 سجل الأصول'!J393/365*MAX(0,MIN(EOMONTH(DATE(2026,8,1),-1),IF('📋 سجل الأصول'!M393="",DATE(9999,12,31),'📋 سجل الأصول'!M393))-'📋 سجل الأصول'!G393+1))),0))</f>
        <v/>
      </c>
      <c r="O393" s="25" t="str">
        <f>IF('📋 سجل الأصول'!C393="","",IFERROR(MAX(0,MIN(('📋 سجل الأصول'!H393-IF('📋 سجل الأصول'!I393="",0,'📋 سجل الأصول'!I393)),('📋 سجل الأصول'!H393-IF('📋 سجل الأصول'!I393="",0,'📋 سجل الأصول'!I393))*'📋 سجل الأصول'!J393/365*MAX(0,MIN(EOMONTH(DATE(2026,9,1),0),IF('📋 سجل الأصول'!M393="",DATE(9999,12,31),'📋 سجل الأصول'!M393))-'📋 سجل الأصول'!G393+1))-MIN(('📋 سجل الأصول'!H393-IF('📋 سجل الأصول'!I393="",0,'📋 سجل الأصول'!I393)),('📋 سجل الأصول'!H393-IF('📋 سجل الأصول'!I393="",0,'📋 سجل الأصول'!I393))*'📋 سجل الأصول'!J393/365*MAX(0,MIN(EOMONTH(DATE(2026,9,1),-1),IF('📋 سجل الأصول'!M393="",DATE(9999,12,31),'📋 سجل الأصول'!M393))-'📋 سجل الأصول'!G393+1))),0))</f>
        <v/>
      </c>
      <c r="P393" s="25" t="str">
        <f>IF('📋 سجل الأصول'!C393="","",IFERROR(MAX(0,MIN(('📋 سجل الأصول'!H393-IF('📋 سجل الأصول'!I393="",0,'📋 سجل الأصول'!I393)),('📋 سجل الأصول'!H393-IF('📋 سجل الأصول'!I393="",0,'📋 سجل الأصول'!I393))*'📋 سجل الأصول'!J393/365*MAX(0,MIN(EOMONTH(DATE(2026,10,1),0),IF('📋 سجل الأصول'!M393="",DATE(9999,12,31),'📋 سجل الأصول'!M393))-'📋 سجل الأصول'!G393+1))-MIN(('📋 سجل الأصول'!H393-IF('📋 سجل الأصول'!I393="",0,'📋 سجل الأصول'!I393)),('📋 سجل الأصول'!H393-IF('📋 سجل الأصول'!I393="",0,'📋 سجل الأصول'!I393))*'📋 سجل الأصول'!J393/365*MAX(0,MIN(EOMONTH(DATE(2026,10,1),-1),IF('📋 سجل الأصول'!M393="",DATE(9999,12,31),'📋 سجل الأصول'!M393))-'📋 سجل الأصول'!G393+1))),0))</f>
        <v/>
      </c>
      <c r="Q393" s="25" t="str">
        <f>IF('📋 سجل الأصول'!C393="","",IFERROR(MAX(0,MIN(('📋 سجل الأصول'!H393-IF('📋 سجل الأصول'!I393="",0,'📋 سجل الأصول'!I393)),('📋 سجل الأصول'!H393-IF('📋 سجل الأصول'!I393="",0,'📋 سجل الأصول'!I393))*'📋 سجل الأصول'!J393/365*MAX(0,MIN(EOMONTH(DATE(2026,11,1),0),IF('📋 سجل الأصول'!M393="",DATE(9999,12,31),'📋 سجل الأصول'!M393))-'📋 سجل الأصول'!G393+1))-MIN(('📋 سجل الأصول'!H393-IF('📋 سجل الأصول'!I393="",0,'📋 سجل الأصول'!I393)),('📋 سجل الأصول'!H393-IF('📋 سجل الأصول'!I393="",0,'📋 سجل الأصول'!I393))*'📋 سجل الأصول'!J393/365*MAX(0,MIN(EOMONTH(DATE(2026,11,1),-1),IF('📋 سجل الأصول'!M393="",DATE(9999,12,31),'📋 سجل الأصول'!M393))-'📋 سجل الأصول'!G393+1))),0))</f>
        <v/>
      </c>
      <c r="R393" s="25" t="str">
        <f>IF('📋 سجل الأصول'!C393="","",IFERROR(MAX(0,MIN(('📋 سجل الأصول'!H393-IF('📋 سجل الأصول'!I393="",0,'📋 سجل الأصول'!I393)),('📋 سجل الأصول'!H393-IF('📋 سجل الأصول'!I393="",0,'📋 سجل الأصول'!I393))*'📋 سجل الأصول'!J393/365*MAX(0,MIN(EOMONTH(DATE(2026,12,1),0),IF('📋 سجل الأصول'!M393="",DATE(9999,12,31),'📋 سجل الأصول'!M393))-'📋 سجل الأصول'!G393+1))-MIN(('📋 سجل الأصول'!H393-IF('📋 سجل الأصول'!I393="",0,'📋 سجل الأصول'!I393)),('📋 سجل الأصول'!H393-IF('📋 سجل الأصول'!I393="",0,'📋 سجل الأصول'!I393))*'📋 سجل الأصول'!J393/365*MAX(0,MIN(EOMONTH(DATE(2026,12,1),-1),IF('📋 سجل الأصول'!M393="",DATE(9999,12,31),'📋 سجل الأصول'!M393))-'📋 سجل الأصول'!G393+1))),0))</f>
        <v/>
      </c>
    </row>
    <row r="394" spans="1:18" ht="24.75" customHeight="1" x14ac:dyDescent="0.25">
      <c r="A394" s="26" t="str">
        <f>IF('📋 سجل الأصول'!C394="","",'📋 سجل الأصول'!A394)</f>
        <v/>
      </c>
      <c r="B394" s="26" t="str">
        <f>IF('📋 سجل الأصول'!C394="","",'📋 سجل الأصول'!B394)</f>
        <v/>
      </c>
      <c r="C394" s="38" t="str">
        <f>IF('📋 سجل الأصول'!C394="","",'📋 سجل الأصول'!C394)</f>
        <v/>
      </c>
      <c r="D394" s="26" t="str">
        <f>IF('📋 سجل الأصول'!C394="","",'📋 سجل الأصول'!E394)</f>
        <v/>
      </c>
      <c r="E394" s="39" t="str">
        <f>IF('📋 سجل الأصول'!C394="","",'📋 سجل الأصول'!G394)</f>
        <v/>
      </c>
      <c r="F394" s="33" t="str">
        <f>IF('📋 سجل الأصول'!C394="","",'📋 سجل الأصول'!H394)</f>
        <v/>
      </c>
      <c r="G394" s="33" t="str">
        <f>IF('📋 سجل الأصول'!C394="","",IFERROR(MAX(0,MIN(('📋 سجل الأصول'!H394-IF('📋 سجل الأصول'!I394="",0,'📋 سجل الأصول'!I394)),('📋 سجل الأصول'!H394-IF('📋 سجل الأصول'!I394="",0,'📋 سجل الأصول'!I394))*'📋 سجل الأصول'!J394/365*MAX(0,MIN(EOMONTH(DATE(2026,1,1),0),IF('📋 سجل الأصول'!M394="",DATE(9999,12,31),'📋 سجل الأصول'!M394))-'📋 سجل الأصول'!G394+1))-MIN(('📋 سجل الأصول'!H394-IF('📋 سجل الأصول'!I394="",0,'📋 سجل الأصول'!I394)),('📋 سجل الأصول'!H394-IF('📋 سجل الأصول'!I394="",0,'📋 سجل الأصول'!I394))*'📋 سجل الأصول'!J394/365*MAX(0,MIN(EOMONTH(DATE(2026,1,1),-1),IF('📋 سجل الأصول'!M394="",DATE(9999,12,31),'📋 سجل الأصول'!M394))-'📋 سجل الأصول'!G394+1))),0))</f>
        <v/>
      </c>
      <c r="H394" s="33" t="str">
        <f>IF('📋 سجل الأصول'!C394="","",IFERROR(MAX(0,MIN(('📋 سجل الأصول'!H394-IF('📋 سجل الأصول'!I394="",0,'📋 سجل الأصول'!I394)),('📋 سجل الأصول'!H394-IF('📋 سجل الأصول'!I394="",0,'📋 سجل الأصول'!I394))*'📋 سجل الأصول'!J394/365*MAX(0,MIN(EOMONTH(DATE(2026,2,1),0),IF('📋 سجل الأصول'!M394="",DATE(9999,12,31),'📋 سجل الأصول'!M394))-'📋 سجل الأصول'!G394+1))-MIN(('📋 سجل الأصول'!H394-IF('📋 سجل الأصول'!I394="",0,'📋 سجل الأصول'!I394)),('📋 سجل الأصول'!H394-IF('📋 سجل الأصول'!I394="",0,'📋 سجل الأصول'!I394))*'📋 سجل الأصول'!J394/365*MAX(0,MIN(EOMONTH(DATE(2026,2,1),-1),IF('📋 سجل الأصول'!M394="",DATE(9999,12,31),'📋 سجل الأصول'!M394))-'📋 سجل الأصول'!G394+1))),0))</f>
        <v/>
      </c>
      <c r="I394" s="33" t="str">
        <f>IF('📋 سجل الأصول'!C394="","",IFERROR(MAX(0,MIN(('📋 سجل الأصول'!H394-IF('📋 سجل الأصول'!I394="",0,'📋 سجل الأصول'!I394)),('📋 سجل الأصول'!H394-IF('📋 سجل الأصول'!I394="",0,'📋 سجل الأصول'!I394))*'📋 سجل الأصول'!J394/365*MAX(0,MIN(EOMONTH(DATE(2026,3,1),0),IF('📋 سجل الأصول'!M394="",DATE(9999,12,31),'📋 سجل الأصول'!M394))-'📋 سجل الأصول'!G394+1))-MIN(('📋 سجل الأصول'!H394-IF('📋 سجل الأصول'!I394="",0,'📋 سجل الأصول'!I394)),('📋 سجل الأصول'!H394-IF('📋 سجل الأصول'!I394="",0,'📋 سجل الأصول'!I394))*'📋 سجل الأصول'!J394/365*MAX(0,MIN(EOMONTH(DATE(2026,3,1),-1),IF('📋 سجل الأصول'!M394="",DATE(9999,12,31),'📋 سجل الأصول'!M394))-'📋 سجل الأصول'!G394+1))),0))</f>
        <v/>
      </c>
      <c r="J394" s="33" t="str">
        <f>IF('📋 سجل الأصول'!C394="","",IFERROR(MAX(0,MIN(('📋 سجل الأصول'!H394-IF('📋 سجل الأصول'!I394="",0,'📋 سجل الأصول'!I394)),('📋 سجل الأصول'!H394-IF('📋 سجل الأصول'!I394="",0,'📋 سجل الأصول'!I394))*'📋 سجل الأصول'!J394/365*MAX(0,MIN(EOMONTH(DATE(2026,4,1),0),IF('📋 سجل الأصول'!M394="",DATE(9999,12,31),'📋 سجل الأصول'!M394))-'📋 سجل الأصول'!G394+1))-MIN(('📋 سجل الأصول'!H394-IF('📋 سجل الأصول'!I394="",0,'📋 سجل الأصول'!I394)),('📋 سجل الأصول'!H394-IF('📋 سجل الأصول'!I394="",0,'📋 سجل الأصول'!I394))*'📋 سجل الأصول'!J394/365*MAX(0,MIN(EOMONTH(DATE(2026,4,1),-1),IF('📋 سجل الأصول'!M394="",DATE(9999,12,31),'📋 سجل الأصول'!M394))-'📋 سجل الأصول'!G394+1))),0))</f>
        <v/>
      </c>
      <c r="K394" s="33" t="str">
        <f>IF('📋 سجل الأصول'!C394="","",IFERROR(MAX(0,MIN(('📋 سجل الأصول'!H394-IF('📋 سجل الأصول'!I394="",0,'📋 سجل الأصول'!I394)),('📋 سجل الأصول'!H394-IF('📋 سجل الأصول'!I394="",0,'📋 سجل الأصول'!I394))*'📋 سجل الأصول'!J394/365*MAX(0,MIN(EOMONTH(DATE(2026,5,1),0),IF('📋 سجل الأصول'!M394="",DATE(9999,12,31),'📋 سجل الأصول'!M394))-'📋 سجل الأصول'!G394+1))-MIN(('📋 سجل الأصول'!H394-IF('📋 سجل الأصول'!I394="",0,'📋 سجل الأصول'!I394)),('📋 سجل الأصول'!H394-IF('📋 سجل الأصول'!I394="",0,'📋 سجل الأصول'!I394))*'📋 سجل الأصول'!J394/365*MAX(0,MIN(EOMONTH(DATE(2026,5,1),-1),IF('📋 سجل الأصول'!M394="",DATE(9999,12,31),'📋 سجل الأصول'!M394))-'📋 سجل الأصول'!G394+1))),0))</f>
        <v/>
      </c>
      <c r="L394" s="33" t="str">
        <f>IF('📋 سجل الأصول'!C394="","",IFERROR(MAX(0,MIN(('📋 سجل الأصول'!H394-IF('📋 سجل الأصول'!I394="",0,'📋 سجل الأصول'!I394)),('📋 سجل الأصول'!H394-IF('📋 سجل الأصول'!I394="",0,'📋 سجل الأصول'!I394))*'📋 سجل الأصول'!J394/365*MAX(0,MIN(EOMONTH(DATE(2026,6,1),0),IF('📋 سجل الأصول'!M394="",DATE(9999,12,31),'📋 سجل الأصول'!M394))-'📋 سجل الأصول'!G394+1))-MIN(('📋 سجل الأصول'!H394-IF('📋 سجل الأصول'!I394="",0,'📋 سجل الأصول'!I394)),('📋 سجل الأصول'!H394-IF('📋 سجل الأصول'!I394="",0,'📋 سجل الأصول'!I394))*'📋 سجل الأصول'!J394/365*MAX(0,MIN(EOMONTH(DATE(2026,6,1),-1),IF('📋 سجل الأصول'!M394="",DATE(9999,12,31),'📋 سجل الأصول'!M394))-'📋 سجل الأصول'!G394+1))),0))</f>
        <v/>
      </c>
      <c r="M394" s="33" t="str">
        <f>IF('📋 سجل الأصول'!C394="","",IFERROR(MAX(0,MIN(('📋 سجل الأصول'!H394-IF('📋 سجل الأصول'!I394="",0,'📋 سجل الأصول'!I394)),('📋 سجل الأصول'!H394-IF('📋 سجل الأصول'!I394="",0,'📋 سجل الأصول'!I394))*'📋 سجل الأصول'!J394/365*MAX(0,MIN(EOMONTH(DATE(2026,7,1),0),IF('📋 سجل الأصول'!M394="",DATE(9999,12,31),'📋 سجل الأصول'!M394))-'📋 سجل الأصول'!G394+1))-MIN(('📋 سجل الأصول'!H394-IF('📋 سجل الأصول'!I394="",0,'📋 سجل الأصول'!I394)),('📋 سجل الأصول'!H394-IF('📋 سجل الأصول'!I394="",0,'📋 سجل الأصول'!I394))*'📋 سجل الأصول'!J394/365*MAX(0,MIN(EOMONTH(DATE(2026,7,1),-1),IF('📋 سجل الأصول'!M394="",DATE(9999,12,31),'📋 سجل الأصول'!M394))-'📋 سجل الأصول'!G394+1))),0))</f>
        <v/>
      </c>
      <c r="N394" s="33" t="str">
        <f>IF('📋 سجل الأصول'!C394="","",IFERROR(MAX(0,MIN(('📋 سجل الأصول'!H394-IF('📋 سجل الأصول'!I394="",0,'📋 سجل الأصول'!I394)),('📋 سجل الأصول'!H394-IF('📋 سجل الأصول'!I394="",0,'📋 سجل الأصول'!I394))*'📋 سجل الأصول'!J394/365*MAX(0,MIN(EOMONTH(DATE(2026,8,1),0),IF('📋 سجل الأصول'!M394="",DATE(9999,12,31),'📋 سجل الأصول'!M394))-'📋 سجل الأصول'!G394+1))-MIN(('📋 سجل الأصول'!H394-IF('📋 سجل الأصول'!I394="",0,'📋 سجل الأصول'!I394)),('📋 سجل الأصول'!H394-IF('📋 سجل الأصول'!I394="",0,'📋 سجل الأصول'!I394))*'📋 سجل الأصول'!J394/365*MAX(0,MIN(EOMONTH(DATE(2026,8,1),-1),IF('📋 سجل الأصول'!M394="",DATE(9999,12,31),'📋 سجل الأصول'!M394))-'📋 سجل الأصول'!G394+1))),0))</f>
        <v/>
      </c>
      <c r="O394" s="33" t="str">
        <f>IF('📋 سجل الأصول'!C394="","",IFERROR(MAX(0,MIN(('📋 سجل الأصول'!H394-IF('📋 سجل الأصول'!I394="",0,'📋 سجل الأصول'!I394)),('📋 سجل الأصول'!H394-IF('📋 سجل الأصول'!I394="",0,'📋 سجل الأصول'!I394))*'📋 سجل الأصول'!J394/365*MAX(0,MIN(EOMONTH(DATE(2026,9,1),0),IF('📋 سجل الأصول'!M394="",DATE(9999,12,31),'📋 سجل الأصول'!M394))-'📋 سجل الأصول'!G394+1))-MIN(('📋 سجل الأصول'!H394-IF('📋 سجل الأصول'!I394="",0,'📋 سجل الأصول'!I394)),('📋 سجل الأصول'!H394-IF('📋 سجل الأصول'!I394="",0,'📋 سجل الأصول'!I394))*'📋 سجل الأصول'!J394/365*MAX(0,MIN(EOMONTH(DATE(2026,9,1),-1),IF('📋 سجل الأصول'!M394="",DATE(9999,12,31),'📋 سجل الأصول'!M394))-'📋 سجل الأصول'!G394+1))),0))</f>
        <v/>
      </c>
      <c r="P394" s="33" t="str">
        <f>IF('📋 سجل الأصول'!C394="","",IFERROR(MAX(0,MIN(('📋 سجل الأصول'!H394-IF('📋 سجل الأصول'!I394="",0,'📋 سجل الأصول'!I394)),('📋 سجل الأصول'!H394-IF('📋 سجل الأصول'!I394="",0,'📋 سجل الأصول'!I394))*'📋 سجل الأصول'!J394/365*MAX(0,MIN(EOMONTH(DATE(2026,10,1),0),IF('📋 سجل الأصول'!M394="",DATE(9999,12,31),'📋 سجل الأصول'!M394))-'📋 سجل الأصول'!G394+1))-MIN(('📋 سجل الأصول'!H394-IF('📋 سجل الأصول'!I394="",0,'📋 سجل الأصول'!I394)),('📋 سجل الأصول'!H394-IF('📋 سجل الأصول'!I394="",0,'📋 سجل الأصول'!I394))*'📋 سجل الأصول'!J394/365*MAX(0,MIN(EOMONTH(DATE(2026,10,1),-1),IF('📋 سجل الأصول'!M394="",DATE(9999,12,31),'📋 سجل الأصول'!M394))-'📋 سجل الأصول'!G394+1))),0))</f>
        <v/>
      </c>
      <c r="Q394" s="33" t="str">
        <f>IF('📋 سجل الأصول'!C394="","",IFERROR(MAX(0,MIN(('📋 سجل الأصول'!H394-IF('📋 سجل الأصول'!I394="",0,'📋 سجل الأصول'!I394)),('📋 سجل الأصول'!H394-IF('📋 سجل الأصول'!I394="",0,'📋 سجل الأصول'!I394))*'📋 سجل الأصول'!J394/365*MAX(0,MIN(EOMONTH(DATE(2026,11,1),0),IF('📋 سجل الأصول'!M394="",DATE(9999,12,31),'📋 سجل الأصول'!M394))-'📋 سجل الأصول'!G394+1))-MIN(('📋 سجل الأصول'!H394-IF('📋 سجل الأصول'!I394="",0,'📋 سجل الأصول'!I394)),('📋 سجل الأصول'!H394-IF('📋 سجل الأصول'!I394="",0,'📋 سجل الأصول'!I394))*'📋 سجل الأصول'!J394/365*MAX(0,MIN(EOMONTH(DATE(2026,11,1),-1),IF('📋 سجل الأصول'!M394="",DATE(9999,12,31),'📋 سجل الأصول'!M394))-'📋 سجل الأصول'!G394+1))),0))</f>
        <v/>
      </c>
      <c r="R394" s="33" t="str">
        <f>IF('📋 سجل الأصول'!C394="","",IFERROR(MAX(0,MIN(('📋 سجل الأصول'!H394-IF('📋 سجل الأصول'!I394="",0,'📋 سجل الأصول'!I394)),('📋 سجل الأصول'!H394-IF('📋 سجل الأصول'!I394="",0,'📋 سجل الأصول'!I394))*'📋 سجل الأصول'!J394/365*MAX(0,MIN(EOMONTH(DATE(2026,12,1),0),IF('📋 سجل الأصول'!M394="",DATE(9999,12,31),'📋 سجل الأصول'!M394))-'📋 سجل الأصول'!G394+1))-MIN(('📋 سجل الأصول'!H394-IF('📋 سجل الأصول'!I394="",0,'📋 سجل الأصول'!I394)),('📋 سجل الأصول'!H394-IF('📋 سجل الأصول'!I394="",0,'📋 سجل الأصول'!I394))*'📋 سجل الأصول'!J394/365*MAX(0,MIN(EOMONTH(DATE(2026,12,1),-1),IF('📋 سجل الأصول'!M394="",DATE(9999,12,31),'📋 سجل الأصول'!M394))-'📋 سجل الأصول'!G394+1))),0))</f>
        <v/>
      </c>
    </row>
    <row r="395" spans="1:18" ht="24.75" customHeight="1" x14ac:dyDescent="0.25">
      <c r="A395" s="18" t="str">
        <f>IF('📋 سجل الأصول'!C395="","",'📋 سجل الأصول'!A395)</f>
        <v/>
      </c>
      <c r="B395" s="18" t="str">
        <f>IF('📋 سجل الأصول'!C395="","",'📋 سجل الأصول'!B395)</f>
        <v/>
      </c>
      <c r="C395" s="36" t="str">
        <f>IF('📋 سجل الأصول'!C395="","",'📋 سجل الأصول'!C395)</f>
        <v/>
      </c>
      <c r="D395" s="18" t="str">
        <f>IF('📋 سجل الأصول'!C395="","",'📋 سجل الأصول'!E395)</f>
        <v/>
      </c>
      <c r="E395" s="37" t="str">
        <f>IF('📋 سجل الأصول'!C395="","",'📋 سجل الأصول'!G395)</f>
        <v/>
      </c>
      <c r="F395" s="25" t="str">
        <f>IF('📋 سجل الأصول'!C395="","",'📋 سجل الأصول'!H395)</f>
        <v/>
      </c>
      <c r="G395" s="25" t="str">
        <f>IF('📋 سجل الأصول'!C395="","",IFERROR(MAX(0,MIN(('📋 سجل الأصول'!H395-IF('📋 سجل الأصول'!I395="",0,'📋 سجل الأصول'!I395)),('📋 سجل الأصول'!H395-IF('📋 سجل الأصول'!I395="",0,'📋 سجل الأصول'!I395))*'📋 سجل الأصول'!J395/365*MAX(0,MIN(EOMONTH(DATE(2026,1,1),0),IF('📋 سجل الأصول'!M395="",DATE(9999,12,31),'📋 سجل الأصول'!M395))-'📋 سجل الأصول'!G395+1))-MIN(('📋 سجل الأصول'!H395-IF('📋 سجل الأصول'!I395="",0,'📋 سجل الأصول'!I395)),('📋 سجل الأصول'!H395-IF('📋 سجل الأصول'!I395="",0,'📋 سجل الأصول'!I395))*'📋 سجل الأصول'!J395/365*MAX(0,MIN(EOMONTH(DATE(2026,1,1),-1),IF('📋 سجل الأصول'!M395="",DATE(9999,12,31),'📋 سجل الأصول'!M395))-'📋 سجل الأصول'!G395+1))),0))</f>
        <v/>
      </c>
      <c r="H395" s="25" t="str">
        <f>IF('📋 سجل الأصول'!C395="","",IFERROR(MAX(0,MIN(('📋 سجل الأصول'!H395-IF('📋 سجل الأصول'!I395="",0,'📋 سجل الأصول'!I395)),('📋 سجل الأصول'!H395-IF('📋 سجل الأصول'!I395="",0,'📋 سجل الأصول'!I395))*'📋 سجل الأصول'!J395/365*MAX(0,MIN(EOMONTH(DATE(2026,2,1),0),IF('📋 سجل الأصول'!M395="",DATE(9999,12,31),'📋 سجل الأصول'!M395))-'📋 سجل الأصول'!G395+1))-MIN(('📋 سجل الأصول'!H395-IF('📋 سجل الأصول'!I395="",0,'📋 سجل الأصول'!I395)),('📋 سجل الأصول'!H395-IF('📋 سجل الأصول'!I395="",0,'📋 سجل الأصول'!I395))*'📋 سجل الأصول'!J395/365*MAX(0,MIN(EOMONTH(DATE(2026,2,1),-1),IF('📋 سجل الأصول'!M395="",DATE(9999,12,31),'📋 سجل الأصول'!M395))-'📋 سجل الأصول'!G395+1))),0))</f>
        <v/>
      </c>
      <c r="I395" s="25" t="str">
        <f>IF('📋 سجل الأصول'!C395="","",IFERROR(MAX(0,MIN(('📋 سجل الأصول'!H395-IF('📋 سجل الأصول'!I395="",0,'📋 سجل الأصول'!I395)),('📋 سجل الأصول'!H395-IF('📋 سجل الأصول'!I395="",0,'📋 سجل الأصول'!I395))*'📋 سجل الأصول'!J395/365*MAX(0,MIN(EOMONTH(DATE(2026,3,1),0),IF('📋 سجل الأصول'!M395="",DATE(9999,12,31),'📋 سجل الأصول'!M395))-'📋 سجل الأصول'!G395+1))-MIN(('📋 سجل الأصول'!H395-IF('📋 سجل الأصول'!I395="",0,'📋 سجل الأصول'!I395)),('📋 سجل الأصول'!H395-IF('📋 سجل الأصول'!I395="",0,'📋 سجل الأصول'!I395))*'📋 سجل الأصول'!J395/365*MAX(0,MIN(EOMONTH(DATE(2026,3,1),-1),IF('📋 سجل الأصول'!M395="",DATE(9999,12,31),'📋 سجل الأصول'!M395))-'📋 سجل الأصول'!G395+1))),0))</f>
        <v/>
      </c>
      <c r="J395" s="25" t="str">
        <f>IF('📋 سجل الأصول'!C395="","",IFERROR(MAX(0,MIN(('📋 سجل الأصول'!H395-IF('📋 سجل الأصول'!I395="",0,'📋 سجل الأصول'!I395)),('📋 سجل الأصول'!H395-IF('📋 سجل الأصول'!I395="",0,'📋 سجل الأصول'!I395))*'📋 سجل الأصول'!J395/365*MAX(0,MIN(EOMONTH(DATE(2026,4,1),0),IF('📋 سجل الأصول'!M395="",DATE(9999,12,31),'📋 سجل الأصول'!M395))-'📋 سجل الأصول'!G395+1))-MIN(('📋 سجل الأصول'!H395-IF('📋 سجل الأصول'!I395="",0,'📋 سجل الأصول'!I395)),('📋 سجل الأصول'!H395-IF('📋 سجل الأصول'!I395="",0,'📋 سجل الأصول'!I395))*'📋 سجل الأصول'!J395/365*MAX(0,MIN(EOMONTH(DATE(2026,4,1),-1),IF('📋 سجل الأصول'!M395="",DATE(9999,12,31),'📋 سجل الأصول'!M395))-'📋 سجل الأصول'!G395+1))),0))</f>
        <v/>
      </c>
      <c r="K395" s="25" t="str">
        <f>IF('📋 سجل الأصول'!C395="","",IFERROR(MAX(0,MIN(('📋 سجل الأصول'!H395-IF('📋 سجل الأصول'!I395="",0,'📋 سجل الأصول'!I395)),('📋 سجل الأصول'!H395-IF('📋 سجل الأصول'!I395="",0,'📋 سجل الأصول'!I395))*'📋 سجل الأصول'!J395/365*MAX(0,MIN(EOMONTH(DATE(2026,5,1),0),IF('📋 سجل الأصول'!M395="",DATE(9999,12,31),'📋 سجل الأصول'!M395))-'📋 سجل الأصول'!G395+1))-MIN(('📋 سجل الأصول'!H395-IF('📋 سجل الأصول'!I395="",0,'📋 سجل الأصول'!I395)),('📋 سجل الأصول'!H395-IF('📋 سجل الأصول'!I395="",0,'📋 سجل الأصول'!I395))*'📋 سجل الأصول'!J395/365*MAX(0,MIN(EOMONTH(DATE(2026,5,1),-1),IF('📋 سجل الأصول'!M395="",DATE(9999,12,31),'📋 سجل الأصول'!M395))-'📋 سجل الأصول'!G395+1))),0))</f>
        <v/>
      </c>
      <c r="L395" s="25" t="str">
        <f>IF('📋 سجل الأصول'!C395="","",IFERROR(MAX(0,MIN(('📋 سجل الأصول'!H395-IF('📋 سجل الأصول'!I395="",0,'📋 سجل الأصول'!I395)),('📋 سجل الأصول'!H395-IF('📋 سجل الأصول'!I395="",0,'📋 سجل الأصول'!I395))*'📋 سجل الأصول'!J395/365*MAX(0,MIN(EOMONTH(DATE(2026,6,1),0),IF('📋 سجل الأصول'!M395="",DATE(9999,12,31),'📋 سجل الأصول'!M395))-'📋 سجل الأصول'!G395+1))-MIN(('📋 سجل الأصول'!H395-IF('📋 سجل الأصول'!I395="",0,'📋 سجل الأصول'!I395)),('📋 سجل الأصول'!H395-IF('📋 سجل الأصول'!I395="",0,'📋 سجل الأصول'!I395))*'📋 سجل الأصول'!J395/365*MAX(0,MIN(EOMONTH(DATE(2026,6,1),-1),IF('📋 سجل الأصول'!M395="",DATE(9999,12,31),'📋 سجل الأصول'!M395))-'📋 سجل الأصول'!G395+1))),0))</f>
        <v/>
      </c>
      <c r="M395" s="25" t="str">
        <f>IF('📋 سجل الأصول'!C395="","",IFERROR(MAX(0,MIN(('📋 سجل الأصول'!H395-IF('📋 سجل الأصول'!I395="",0,'📋 سجل الأصول'!I395)),('📋 سجل الأصول'!H395-IF('📋 سجل الأصول'!I395="",0,'📋 سجل الأصول'!I395))*'📋 سجل الأصول'!J395/365*MAX(0,MIN(EOMONTH(DATE(2026,7,1),0),IF('📋 سجل الأصول'!M395="",DATE(9999,12,31),'📋 سجل الأصول'!M395))-'📋 سجل الأصول'!G395+1))-MIN(('📋 سجل الأصول'!H395-IF('📋 سجل الأصول'!I395="",0,'📋 سجل الأصول'!I395)),('📋 سجل الأصول'!H395-IF('📋 سجل الأصول'!I395="",0,'📋 سجل الأصول'!I395))*'📋 سجل الأصول'!J395/365*MAX(0,MIN(EOMONTH(DATE(2026,7,1),-1),IF('📋 سجل الأصول'!M395="",DATE(9999,12,31),'📋 سجل الأصول'!M395))-'📋 سجل الأصول'!G395+1))),0))</f>
        <v/>
      </c>
      <c r="N395" s="25" t="str">
        <f>IF('📋 سجل الأصول'!C395="","",IFERROR(MAX(0,MIN(('📋 سجل الأصول'!H395-IF('📋 سجل الأصول'!I395="",0,'📋 سجل الأصول'!I395)),('📋 سجل الأصول'!H395-IF('📋 سجل الأصول'!I395="",0,'📋 سجل الأصول'!I395))*'📋 سجل الأصول'!J395/365*MAX(0,MIN(EOMONTH(DATE(2026,8,1),0),IF('📋 سجل الأصول'!M395="",DATE(9999,12,31),'📋 سجل الأصول'!M395))-'📋 سجل الأصول'!G395+1))-MIN(('📋 سجل الأصول'!H395-IF('📋 سجل الأصول'!I395="",0,'📋 سجل الأصول'!I395)),('📋 سجل الأصول'!H395-IF('📋 سجل الأصول'!I395="",0,'📋 سجل الأصول'!I395))*'📋 سجل الأصول'!J395/365*MAX(0,MIN(EOMONTH(DATE(2026,8,1),-1),IF('📋 سجل الأصول'!M395="",DATE(9999,12,31),'📋 سجل الأصول'!M395))-'📋 سجل الأصول'!G395+1))),0))</f>
        <v/>
      </c>
      <c r="O395" s="25" t="str">
        <f>IF('📋 سجل الأصول'!C395="","",IFERROR(MAX(0,MIN(('📋 سجل الأصول'!H395-IF('📋 سجل الأصول'!I395="",0,'📋 سجل الأصول'!I395)),('📋 سجل الأصول'!H395-IF('📋 سجل الأصول'!I395="",0,'📋 سجل الأصول'!I395))*'📋 سجل الأصول'!J395/365*MAX(0,MIN(EOMONTH(DATE(2026,9,1),0),IF('📋 سجل الأصول'!M395="",DATE(9999,12,31),'📋 سجل الأصول'!M395))-'📋 سجل الأصول'!G395+1))-MIN(('📋 سجل الأصول'!H395-IF('📋 سجل الأصول'!I395="",0,'📋 سجل الأصول'!I395)),('📋 سجل الأصول'!H395-IF('📋 سجل الأصول'!I395="",0,'📋 سجل الأصول'!I395))*'📋 سجل الأصول'!J395/365*MAX(0,MIN(EOMONTH(DATE(2026,9,1),-1),IF('📋 سجل الأصول'!M395="",DATE(9999,12,31),'📋 سجل الأصول'!M395))-'📋 سجل الأصول'!G395+1))),0))</f>
        <v/>
      </c>
      <c r="P395" s="25" t="str">
        <f>IF('📋 سجل الأصول'!C395="","",IFERROR(MAX(0,MIN(('📋 سجل الأصول'!H395-IF('📋 سجل الأصول'!I395="",0,'📋 سجل الأصول'!I395)),('📋 سجل الأصول'!H395-IF('📋 سجل الأصول'!I395="",0,'📋 سجل الأصول'!I395))*'📋 سجل الأصول'!J395/365*MAX(0,MIN(EOMONTH(DATE(2026,10,1),0),IF('📋 سجل الأصول'!M395="",DATE(9999,12,31),'📋 سجل الأصول'!M395))-'📋 سجل الأصول'!G395+1))-MIN(('📋 سجل الأصول'!H395-IF('📋 سجل الأصول'!I395="",0,'📋 سجل الأصول'!I395)),('📋 سجل الأصول'!H395-IF('📋 سجل الأصول'!I395="",0,'📋 سجل الأصول'!I395))*'📋 سجل الأصول'!J395/365*MAX(0,MIN(EOMONTH(DATE(2026,10,1),-1),IF('📋 سجل الأصول'!M395="",DATE(9999,12,31),'📋 سجل الأصول'!M395))-'📋 سجل الأصول'!G395+1))),0))</f>
        <v/>
      </c>
      <c r="Q395" s="25" t="str">
        <f>IF('📋 سجل الأصول'!C395="","",IFERROR(MAX(0,MIN(('📋 سجل الأصول'!H395-IF('📋 سجل الأصول'!I395="",0,'📋 سجل الأصول'!I395)),('📋 سجل الأصول'!H395-IF('📋 سجل الأصول'!I395="",0,'📋 سجل الأصول'!I395))*'📋 سجل الأصول'!J395/365*MAX(0,MIN(EOMONTH(DATE(2026,11,1),0),IF('📋 سجل الأصول'!M395="",DATE(9999,12,31),'📋 سجل الأصول'!M395))-'📋 سجل الأصول'!G395+1))-MIN(('📋 سجل الأصول'!H395-IF('📋 سجل الأصول'!I395="",0,'📋 سجل الأصول'!I395)),('📋 سجل الأصول'!H395-IF('📋 سجل الأصول'!I395="",0,'📋 سجل الأصول'!I395))*'📋 سجل الأصول'!J395/365*MAX(0,MIN(EOMONTH(DATE(2026,11,1),-1),IF('📋 سجل الأصول'!M395="",DATE(9999,12,31),'📋 سجل الأصول'!M395))-'📋 سجل الأصول'!G395+1))),0))</f>
        <v/>
      </c>
      <c r="R395" s="25" t="str">
        <f>IF('📋 سجل الأصول'!C395="","",IFERROR(MAX(0,MIN(('📋 سجل الأصول'!H395-IF('📋 سجل الأصول'!I395="",0,'📋 سجل الأصول'!I395)),('📋 سجل الأصول'!H395-IF('📋 سجل الأصول'!I395="",0,'📋 سجل الأصول'!I395))*'📋 سجل الأصول'!J395/365*MAX(0,MIN(EOMONTH(DATE(2026,12,1),0),IF('📋 سجل الأصول'!M395="",DATE(9999,12,31),'📋 سجل الأصول'!M395))-'📋 سجل الأصول'!G395+1))-MIN(('📋 سجل الأصول'!H395-IF('📋 سجل الأصول'!I395="",0,'📋 سجل الأصول'!I395)),('📋 سجل الأصول'!H395-IF('📋 سجل الأصول'!I395="",0,'📋 سجل الأصول'!I395))*'📋 سجل الأصول'!J395/365*MAX(0,MIN(EOMONTH(DATE(2026,12,1),-1),IF('📋 سجل الأصول'!M395="",DATE(9999,12,31),'📋 سجل الأصول'!M395))-'📋 سجل الأصول'!G395+1))),0))</f>
        <v/>
      </c>
    </row>
    <row r="396" spans="1:18" ht="24.75" customHeight="1" x14ac:dyDescent="0.25">
      <c r="A396" s="26" t="str">
        <f>IF('📋 سجل الأصول'!C396="","",'📋 سجل الأصول'!A396)</f>
        <v/>
      </c>
      <c r="B396" s="26" t="str">
        <f>IF('📋 سجل الأصول'!C396="","",'📋 سجل الأصول'!B396)</f>
        <v/>
      </c>
      <c r="C396" s="38" t="str">
        <f>IF('📋 سجل الأصول'!C396="","",'📋 سجل الأصول'!C396)</f>
        <v/>
      </c>
      <c r="D396" s="26" t="str">
        <f>IF('📋 سجل الأصول'!C396="","",'📋 سجل الأصول'!E396)</f>
        <v/>
      </c>
      <c r="E396" s="39" t="str">
        <f>IF('📋 سجل الأصول'!C396="","",'📋 سجل الأصول'!G396)</f>
        <v/>
      </c>
      <c r="F396" s="33" t="str">
        <f>IF('📋 سجل الأصول'!C396="","",'📋 سجل الأصول'!H396)</f>
        <v/>
      </c>
      <c r="G396" s="33" t="str">
        <f>IF('📋 سجل الأصول'!C396="","",IFERROR(MAX(0,MIN(('📋 سجل الأصول'!H396-IF('📋 سجل الأصول'!I396="",0,'📋 سجل الأصول'!I396)),('📋 سجل الأصول'!H396-IF('📋 سجل الأصول'!I396="",0,'📋 سجل الأصول'!I396))*'📋 سجل الأصول'!J396/365*MAX(0,MIN(EOMONTH(DATE(2026,1,1),0),IF('📋 سجل الأصول'!M396="",DATE(9999,12,31),'📋 سجل الأصول'!M396))-'📋 سجل الأصول'!G396+1))-MIN(('📋 سجل الأصول'!H396-IF('📋 سجل الأصول'!I396="",0,'📋 سجل الأصول'!I396)),('📋 سجل الأصول'!H396-IF('📋 سجل الأصول'!I396="",0,'📋 سجل الأصول'!I396))*'📋 سجل الأصول'!J396/365*MAX(0,MIN(EOMONTH(DATE(2026,1,1),-1),IF('📋 سجل الأصول'!M396="",DATE(9999,12,31),'📋 سجل الأصول'!M396))-'📋 سجل الأصول'!G396+1))),0))</f>
        <v/>
      </c>
      <c r="H396" s="33" t="str">
        <f>IF('📋 سجل الأصول'!C396="","",IFERROR(MAX(0,MIN(('📋 سجل الأصول'!H396-IF('📋 سجل الأصول'!I396="",0,'📋 سجل الأصول'!I396)),('📋 سجل الأصول'!H396-IF('📋 سجل الأصول'!I396="",0,'📋 سجل الأصول'!I396))*'📋 سجل الأصول'!J396/365*MAX(0,MIN(EOMONTH(DATE(2026,2,1),0),IF('📋 سجل الأصول'!M396="",DATE(9999,12,31),'📋 سجل الأصول'!M396))-'📋 سجل الأصول'!G396+1))-MIN(('📋 سجل الأصول'!H396-IF('📋 سجل الأصول'!I396="",0,'📋 سجل الأصول'!I396)),('📋 سجل الأصول'!H396-IF('📋 سجل الأصول'!I396="",0,'📋 سجل الأصول'!I396))*'📋 سجل الأصول'!J396/365*MAX(0,MIN(EOMONTH(DATE(2026,2,1),-1),IF('📋 سجل الأصول'!M396="",DATE(9999,12,31),'📋 سجل الأصول'!M396))-'📋 سجل الأصول'!G396+1))),0))</f>
        <v/>
      </c>
      <c r="I396" s="33" t="str">
        <f>IF('📋 سجل الأصول'!C396="","",IFERROR(MAX(0,MIN(('📋 سجل الأصول'!H396-IF('📋 سجل الأصول'!I396="",0,'📋 سجل الأصول'!I396)),('📋 سجل الأصول'!H396-IF('📋 سجل الأصول'!I396="",0,'📋 سجل الأصول'!I396))*'📋 سجل الأصول'!J396/365*MAX(0,MIN(EOMONTH(DATE(2026,3,1),0),IF('📋 سجل الأصول'!M396="",DATE(9999,12,31),'📋 سجل الأصول'!M396))-'📋 سجل الأصول'!G396+1))-MIN(('📋 سجل الأصول'!H396-IF('📋 سجل الأصول'!I396="",0,'📋 سجل الأصول'!I396)),('📋 سجل الأصول'!H396-IF('📋 سجل الأصول'!I396="",0,'📋 سجل الأصول'!I396))*'📋 سجل الأصول'!J396/365*MAX(0,MIN(EOMONTH(DATE(2026,3,1),-1),IF('📋 سجل الأصول'!M396="",DATE(9999,12,31),'📋 سجل الأصول'!M396))-'📋 سجل الأصول'!G396+1))),0))</f>
        <v/>
      </c>
      <c r="J396" s="33" t="str">
        <f>IF('📋 سجل الأصول'!C396="","",IFERROR(MAX(0,MIN(('📋 سجل الأصول'!H396-IF('📋 سجل الأصول'!I396="",0,'📋 سجل الأصول'!I396)),('📋 سجل الأصول'!H396-IF('📋 سجل الأصول'!I396="",0,'📋 سجل الأصول'!I396))*'📋 سجل الأصول'!J396/365*MAX(0,MIN(EOMONTH(DATE(2026,4,1),0),IF('📋 سجل الأصول'!M396="",DATE(9999,12,31),'📋 سجل الأصول'!M396))-'📋 سجل الأصول'!G396+1))-MIN(('📋 سجل الأصول'!H396-IF('📋 سجل الأصول'!I396="",0,'📋 سجل الأصول'!I396)),('📋 سجل الأصول'!H396-IF('📋 سجل الأصول'!I396="",0,'📋 سجل الأصول'!I396))*'📋 سجل الأصول'!J396/365*MAX(0,MIN(EOMONTH(DATE(2026,4,1),-1),IF('📋 سجل الأصول'!M396="",DATE(9999,12,31),'📋 سجل الأصول'!M396))-'📋 سجل الأصول'!G396+1))),0))</f>
        <v/>
      </c>
      <c r="K396" s="33" t="str">
        <f>IF('📋 سجل الأصول'!C396="","",IFERROR(MAX(0,MIN(('📋 سجل الأصول'!H396-IF('📋 سجل الأصول'!I396="",0,'📋 سجل الأصول'!I396)),('📋 سجل الأصول'!H396-IF('📋 سجل الأصول'!I396="",0,'📋 سجل الأصول'!I396))*'📋 سجل الأصول'!J396/365*MAX(0,MIN(EOMONTH(DATE(2026,5,1),0),IF('📋 سجل الأصول'!M396="",DATE(9999,12,31),'📋 سجل الأصول'!M396))-'📋 سجل الأصول'!G396+1))-MIN(('📋 سجل الأصول'!H396-IF('📋 سجل الأصول'!I396="",0,'📋 سجل الأصول'!I396)),('📋 سجل الأصول'!H396-IF('📋 سجل الأصول'!I396="",0,'📋 سجل الأصول'!I396))*'📋 سجل الأصول'!J396/365*MAX(0,MIN(EOMONTH(DATE(2026,5,1),-1),IF('📋 سجل الأصول'!M396="",DATE(9999,12,31),'📋 سجل الأصول'!M396))-'📋 سجل الأصول'!G396+1))),0))</f>
        <v/>
      </c>
      <c r="L396" s="33" t="str">
        <f>IF('📋 سجل الأصول'!C396="","",IFERROR(MAX(0,MIN(('📋 سجل الأصول'!H396-IF('📋 سجل الأصول'!I396="",0,'📋 سجل الأصول'!I396)),('📋 سجل الأصول'!H396-IF('📋 سجل الأصول'!I396="",0,'📋 سجل الأصول'!I396))*'📋 سجل الأصول'!J396/365*MAX(0,MIN(EOMONTH(DATE(2026,6,1),0),IF('📋 سجل الأصول'!M396="",DATE(9999,12,31),'📋 سجل الأصول'!M396))-'📋 سجل الأصول'!G396+1))-MIN(('📋 سجل الأصول'!H396-IF('📋 سجل الأصول'!I396="",0,'📋 سجل الأصول'!I396)),('📋 سجل الأصول'!H396-IF('📋 سجل الأصول'!I396="",0,'📋 سجل الأصول'!I396))*'📋 سجل الأصول'!J396/365*MAX(0,MIN(EOMONTH(DATE(2026,6,1),-1),IF('📋 سجل الأصول'!M396="",DATE(9999,12,31),'📋 سجل الأصول'!M396))-'📋 سجل الأصول'!G396+1))),0))</f>
        <v/>
      </c>
      <c r="M396" s="33" t="str">
        <f>IF('📋 سجل الأصول'!C396="","",IFERROR(MAX(0,MIN(('📋 سجل الأصول'!H396-IF('📋 سجل الأصول'!I396="",0,'📋 سجل الأصول'!I396)),('📋 سجل الأصول'!H396-IF('📋 سجل الأصول'!I396="",0,'📋 سجل الأصول'!I396))*'📋 سجل الأصول'!J396/365*MAX(0,MIN(EOMONTH(DATE(2026,7,1),0),IF('📋 سجل الأصول'!M396="",DATE(9999,12,31),'📋 سجل الأصول'!M396))-'📋 سجل الأصول'!G396+1))-MIN(('📋 سجل الأصول'!H396-IF('📋 سجل الأصول'!I396="",0,'📋 سجل الأصول'!I396)),('📋 سجل الأصول'!H396-IF('📋 سجل الأصول'!I396="",0,'📋 سجل الأصول'!I396))*'📋 سجل الأصول'!J396/365*MAX(0,MIN(EOMONTH(DATE(2026,7,1),-1),IF('📋 سجل الأصول'!M396="",DATE(9999,12,31),'📋 سجل الأصول'!M396))-'📋 سجل الأصول'!G396+1))),0))</f>
        <v/>
      </c>
      <c r="N396" s="33" t="str">
        <f>IF('📋 سجل الأصول'!C396="","",IFERROR(MAX(0,MIN(('📋 سجل الأصول'!H396-IF('📋 سجل الأصول'!I396="",0,'📋 سجل الأصول'!I396)),('📋 سجل الأصول'!H396-IF('📋 سجل الأصول'!I396="",0,'📋 سجل الأصول'!I396))*'📋 سجل الأصول'!J396/365*MAX(0,MIN(EOMONTH(DATE(2026,8,1),0),IF('📋 سجل الأصول'!M396="",DATE(9999,12,31),'📋 سجل الأصول'!M396))-'📋 سجل الأصول'!G396+1))-MIN(('📋 سجل الأصول'!H396-IF('📋 سجل الأصول'!I396="",0,'📋 سجل الأصول'!I396)),('📋 سجل الأصول'!H396-IF('📋 سجل الأصول'!I396="",0,'📋 سجل الأصول'!I396))*'📋 سجل الأصول'!J396/365*MAX(0,MIN(EOMONTH(DATE(2026,8,1),-1),IF('📋 سجل الأصول'!M396="",DATE(9999,12,31),'📋 سجل الأصول'!M396))-'📋 سجل الأصول'!G396+1))),0))</f>
        <v/>
      </c>
      <c r="O396" s="33" t="str">
        <f>IF('📋 سجل الأصول'!C396="","",IFERROR(MAX(0,MIN(('📋 سجل الأصول'!H396-IF('📋 سجل الأصول'!I396="",0,'📋 سجل الأصول'!I396)),('📋 سجل الأصول'!H396-IF('📋 سجل الأصول'!I396="",0,'📋 سجل الأصول'!I396))*'📋 سجل الأصول'!J396/365*MAX(0,MIN(EOMONTH(DATE(2026,9,1),0),IF('📋 سجل الأصول'!M396="",DATE(9999,12,31),'📋 سجل الأصول'!M396))-'📋 سجل الأصول'!G396+1))-MIN(('📋 سجل الأصول'!H396-IF('📋 سجل الأصول'!I396="",0,'📋 سجل الأصول'!I396)),('📋 سجل الأصول'!H396-IF('📋 سجل الأصول'!I396="",0,'📋 سجل الأصول'!I396))*'📋 سجل الأصول'!J396/365*MAX(0,MIN(EOMONTH(DATE(2026,9,1),-1),IF('📋 سجل الأصول'!M396="",DATE(9999,12,31),'📋 سجل الأصول'!M396))-'📋 سجل الأصول'!G396+1))),0))</f>
        <v/>
      </c>
      <c r="P396" s="33" t="str">
        <f>IF('📋 سجل الأصول'!C396="","",IFERROR(MAX(0,MIN(('📋 سجل الأصول'!H396-IF('📋 سجل الأصول'!I396="",0,'📋 سجل الأصول'!I396)),('📋 سجل الأصول'!H396-IF('📋 سجل الأصول'!I396="",0,'📋 سجل الأصول'!I396))*'📋 سجل الأصول'!J396/365*MAX(0,MIN(EOMONTH(DATE(2026,10,1),0),IF('📋 سجل الأصول'!M396="",DATE(9999,12,31),'📋 سجل الأصول'!M396))-'📋 سجل الأصول'!G396+1))-MIN(('📋 سجل الأصول'!H396-IF('📋 سجل الأصول'!I396="",0,'📋 سجل الأصول'!I396)),('📋 سجل الأصول'!H396-IF('📋 سجل الأصول'!I396="",0,'📋 سجل الأصول'!I396))*'📋 سجل الأصول'!J396/365*MAX(0,MIN(EOMONTH(DATE(2026,10,1),-1),IF('📋 سجل الأصول'!M396="",DATE(9999,12,31),'📋 سجل الأصول'!M396))-'📋 سجل الأصول'!G396+1))),0))</f>
        <v/>
      </c>
      <c r="Q396" s="33" t="str">
        <f>IF('📋 سجل الأصول'!C396="","",IFERROR(MAX(0,MIN(('📋 سجل الأصول'!H396-IF('📋 سجل الأصول'!I396="",0,'📋 سجل الأصول'!I396)),('📋 سجل الأصول'!H396-IF('📋 سجل الأصول'!I396="",0,'📋 سجل الأصول'!I396))*'📋 سجل الأصول'!J396/365*MAX(0,MIN(EOMONTH(DATE(2026,11,1),0),IF('📋 سجل الأصول'!M396="",DATE(9999,12,31),'📋 سجل الأصول'!M396))-'📋 سجل الأصول'!G396+1))-MIN(('📋 سجل الأصول'!H396-IF('📋 سجل الأصول'!I396="",0,'📋 سجل الأصول'!I396)),('📋 سجل الأصول'!H396-IF('📋 سجل الأصول'!I396="",0,'📋 سجل الأصول'!I396))*'📋 سجل الأصول'!J396/365*MAX(0,MIN(EOMONTH(DATE(2026,11,1),-1),IF('📋 سجل الأصول'!M396="",DATE(9999,12,31),'📋 سجل الأصول'!M396))-'📋 سجل الأصول'!G396+1))),0))</f>
        <v/>
      </c>
      <c r="R396" s="33" t="str">
        <f>IF('📋 سجل الأصول'!C396="","",IFERROR(MAX(0,MIN(('📋 سجل الأصول'!H396-IF('📋 سجل الأصول'!I396="",0,'📋 سجل الأصول'!I396)),('📋 سجل الأصول'!H396-IF('📋 سجل الأصول'!I396="",0,'📋 سجل الأصول'!I396))*'📋 سجل الأصول'!J396/365*MAX(0,MIN(EOMONTH(DATE(2026,12,1),0),IF('📋 سجل الأصول'!M396="",DATE(9999,12,31),'📋 سجل الأصول'!M396))-'📋 سجل الأصول'!G396+1))-MIN(('📋 سجل الأصول'!H396-IF('📋 سجل الأصول'!I396="",0,'📋 سجل الأصول'!I396)),('📋 سجل الأصول'!H396-IF('📋 سجل الأصول'!I396="",0,'📋 سجل الأصول'!I396))*'📋 سجل الأصول'!J396/365*MAX(0,MIN(EOMONTH(DATE(2026,12,1),-1),IF('📋 سجل الأصول'!M396="",DATE(9999,12,31),'📋 سجل الأصول'!M396))-'📋 سجل الأصول'!G396+1))),0))</f>
        <v/>
      </c>
    </row>
    <row r="397" spans="1:18" ht="24.75" customHeight="1" x14ac:dyDescent="0.25">
      <c r="A397" s="18" t="str">
        <f>IF('📋 سجل الأصول'!C397="","",'📋 سجل الأصول'!A397)</f>
        <v/>
      </c>
      <c r="B397" s="18" t="str">
        <f>IF('📋 سجل الأصول'!C397="","",'📋 سجل الأصول'!B397)</f>
        <v/>
      </c>
      <c r="C397" s="36" t="str">
        <f>IF('📋 سجل الأصول'!C397="","",'📋 سجل الأصول'!C397)</f>
        <v/>
      </c>
      <c r="D397" s="18" t="str">
        <f>IF('📋 سجل الأصول'!C397="","",'📋 سجل الأصول'!E397)</f>
        <v/>
      </c>
      <c r="E397" s="37" t="str">
        <f>IF('📋 سجل الأصول'!C397="","",'📋 سجل الأصول'!G397)</f>
        <v/>
      </c>
      <c r="F397" s="25" t="str">
        <f>IF('📋 سجل الأصول'!C397="","",'📋 سجل الأصول'!H397)</f>
        <v/>
      </c>
      <c r="G397" s="25" t="str">
        <f>IF('📋 سجل الأصول'!C397="","",IFERROR(MAX(0,MIN(('📋 سجل الأصول'!H397-IF('📋 سجل الأصول'!I397="",0,'📋 سجل الأصول'!I397)),('📋 سجل الأصول'!H397-IF('📋 سجل الأصول'!I397="",0,'📋 سجل الأصول'!I397))*'📋 سجل الأصول'!J397/365*MAX(0,MIN(EOMONTH(DATE(2026,1,1),0),IF('📋 سجل الأصول'!M397="",DATE(9999,12,31),'📋 سجل الأصول'!M397))-'📋 سجل الأصول'!G397+1))-MIN(('📋 سجل الأصول'!H397-IF('📋 سجل الأصول'!I397="",0,'📋 سجل الأصول'!I397)),('📋 سجل الأصول'!H397-IF('📋 سجل الأصول'!I397="",0,'📋 سجل الأصول'!I397))*'📋 سجل الأصول'!J397/365*MAX(0,MIN(EOMONTH(DATE(2026,1,1),-1),IF('📋 سجل الأصول'!M397="",DATE(9999,12,31),'📋 سجل الأصول'!M397))-'📋 سجل الأصول'!G397+1))),0))</f>
        <v/>
      </c>
      <c r="H397" s="25" t="str">
        <f>IF('📋 سجل الأصول'!C397="","",IFERROR(MAX(0,MIN(('📋 سجل الأصول'!H397-IF('📋 سجل الأصول'!I397="",0,'📋 سجل الأصول'!I397)),('📋 سجل الأصول'!H397-IF('📋 سجل الأصول'!I397="",0,'📋 سجل الأصول'!I397))*'📋 سجل الأصول'!J397/365*MAX(0,MIN(EOMONTH(DATE(2026,2,1),0),IF('📋 سجل الأصول'!M397="",DATE(9999,12,31),'📋 سجل الأصول'!M397))-'📋 سجل الأصول'!G397+1))-MIN(('📋 سجل الأصول'!H397-IF('📋 سجل الأصول'!I397="",0,'📋 سجل الأصول'!I397)),('📋 سجل الأصول'!H397-IF('📋 سجل الأصول'!I397="",0,'📋 سجل الأصول'!I397))*'📋 سجل الأصول'!J397/365*MAX(0,MIN(EOMONTH(DATE(2026,2,1),-1),IF('📋 سجل الأصول'!M397="",DATE(9999,12,31),'📋 سجل الأصول'!M397))-'📋 سجل الأصول'!G397+1))),0))</f>
        <v/>
      </c>
      <c r="I397" s="25" t="str">
        <f>IF('📋 سجل الأصول'!C397="","",IFERROR(MAX(0,MIN(('📋 سجل الأصول'!H397-IF('📋 سجل الأصول'!I397="",0,'📋 سجل الأصول'!I397)),('📋 سجل الأصول'!H397-IF('📋 سجل الأصول'!I397="",0,'📋 سجل الأصول'!I397))*'📋 سجل الأصول'!J397/365*MAX(0,MIN(EOMONTH(DATE(2026,3,1),0),IF('📋 سجل الأصول'!M397="",DATE(9999,12,31),'📋 سجل الأصول'!M397))-'📋 سجل الأصول'!G397+1))-MIN(('📋 سجل الأصول'!H397-IF('📋 سجل الأصول'!I397="",0,'📋 سجل الأصول'!I397)),('📋 سجل الأصول'!H397-IF('📋 سجل الأصول'!I397="",0,'📋 سجل الأصول'!I397))*'📋 سجل الأصول'!J397/365*MAX(0,MIN(EOMONTH(DATE(2026,3,1),-1),IF('📋 سجل الأصول'!M397="",DATE(9999,12,31),'📋 سجل الأصول'!M397))-'📋 سجل الأصول'!G397+1))),0))</f>
        <v/>
      </c>
      <c r="J397" s="25" t="str">
        <f>IF('📋 سجل الأصول'!C397="","",IFERROR(MAX(0,MIN(('📋 سجل الأصول'!H397-IF('📋 سجل الأصول'!I397="",0,'📋 سجل الأصول'!I397)),('📋 سجل الأصول'!H397-IF('📋 سجل الأصول'!I397="",0,'📋 سجل الأصول'!I397))*'📋 سجل الأصول'!J397/365*MAX(0,MIN(EOMONTH(DATE(2026,4,1),0),IF('📋 سجل الأصول'!M397="",DATE(9999,12,31),'📋 سجل الأصول'!M397))-'📋 سجل الأصول'!G397+1))-MIN(('📋 سجل الأصول'!H397-IF('📋 سجل الأصول'!I397="",0,'📋 سجل الأصول'!I397)),('📋 سجل الأصول'!H397-IF('📋 سجل الأصول'!I397="",0,'📋 سجل الأصول'!I397))*'📋 سجل الأصول'!J397/365*MAX(0,MIN(EOMONTH(DATE(2026,4,1),-1),IF('📋 سجل الأصول'!M397="",DATE(9999,12,31),'📋 سجل الأصول'!M397))-'📋 سجل الأصول'!G397+1))),0))</f>
        <v/>
      </c>
      <c r="K397" s="25" t="str">
        <f>IF('📋 سجل الأصول'!C397="","",IFERROR(MAX(0,MIN(('📋 سجل الأصول'!H397-IF('📋 سجل الأصول'!I397="",0,'📋 سجل الأصول'!I397)),('📋 سجل الأصول'!H397-IF('📋 سجل الأصول'!I397="",0,'📋 سجل الأصول'!I397))*'📋 سجل الأصول'!J397/365*MAX(0,MIN(EOMONTH(DATE(2026,5,1),0),IF('📋 سجل الأصول'!M397="",DATE(9999,12,31),'📋 سجل الأصول'!M397))-'📋 سجل الأصول'!G397+1))-MIN(('📋 سجل الأصول'!H397-IF('📋 سجل الأصول'!I397="",0,'📋 سجل الأصول'!I397)),('📋 سجل الأصول'!H397-IF('📋 سجل الأصول'!I397="",0,'📋 سجل الأصول'!I397))*'📋 سجل الأصول'!J397/365*MAX(0,MIN(EOMONTH(DATE(2026,5,1),-1),IF('📋 سجل الأصول'!M397="",DATE(9999,12,31),'📋 سجل الأصول'!M397))-'📋 سجل الأصول'!G397+1))),0))</f>
        <v/>
      </c>
      <c r="L397" s="25" t="str">
        <f>IF('📋 سجل الأصول'!C397="","",IFERROR(MAX(0,MIN(('📋 سجل الأصول'!H397-IF('📋 سجل الأصول'!I397="",0,'📋 سجل الأصول'!I397)),('📋 سجل الأصول'!H397-IF('📋 سجل الأصول'!I397="",0,'📋 سجل الأصول'!I397))*'📋 سجل الأصول'!J397/365*MAX(0,MIN(EOMONTH(DATE(2026,6,1),0),IF('📋 سجل الأصول'!M397="",DATE(9999,12,31),'📋 سجل الأصول'!M397))-'📋 سجل الأصول'!G397+1))-MIN(('📋 سجل الأصول'!H397-IF('📋 سجل الأصول'!I397="",0,'📋 سجل الأصول'!I397)),('📋 سجل الأصول'!H397-IF('📋 سجل الأصول'!I397="",0,'📋 سجل الأصول'!I397))*'📋 سجل الأصول'!J397/365*MAX(0,MIN(EOMONTH(DATE(2026,6,1),-1),IF('📋 سجل الأصول'!M397="",DATE(9999,12,31),'📋 سجل الأصول'!M397))-'📋 سجل الأصول'!G397+1))),0))</f>
        <v/>
      </c>
      <c r="M397" s="25" t="str">
        <f>IF('📋 سجل الأصول'!C397="","",IFERROR(MAX(0,MIN(('📋 سجل الأصول'!H397-IF('📋 سجل الأصول'!I397="",0,'📋 سجل الأصول'!I397)),('📋 سجل الأصول'!H397-IF('📋 سجل الأصول'!I397="",0,'📋 سجل الأصول'!I397))*'📋 سجل الأصول'!J397/365*MAX(0,MIN(EOMONTH(DATE(2026,7,1),0),IF('📋 سجل الأصول'!M397="",DATE(9999,12,31),'📋 سجل الأصول'!M397))-'📋 سجل الأصول'!G397+1))-MIN(('📋 سجل الأصول'!H397-IF('📋 سجل الأصول'!I397="",0,'📋 سجل الأصول'!I397)),('📋 سجل الأصول'!H397-IF('📋 سجل الأصول'!I397="",0,'📋 سجل الأصول'!I397))*'📋 سجل الأصول'!J397/365*MAX(0,MIN(EOMONTH(DATE(2026,7,1),-1),IF('📋 سجل الأصول'!M397="",DATE(9999,12,31),'📋 سجل الأصول'!M397))-'📋 سجل الأصول'!G397+1))),0))</f>
        <v/>
      </c>
      <c r="N397" s="25" t="str">
        <f>IF('📋 سجل الأصول'!C397="","",IFERROR(MAX(0,MIN(('📋 سجل الأصول'!H397-IF('📋 سجل الأصول'!I397="",0,'📋 سجل الأصول'!I397)),('📋 سجل الأصول'!H397-IF('📋 سجل الأصول'!I397="",0,'📋 سجل الأصول'!I397))*'📋 سجل الأصول'!J397/365*MAX(0,MIN(EOMONTH(DATE(2026,8,1),0),IF('📋 سجل الأصول'!M397="",DATE(9999,12,31),'📋 سجل الأصول'!M397))-'📋 سجل الأصول'!G397+1))-MIN(('📋 سجل الأصول'!H397-IF('📋 سجل الأصول'!I397="",0,'📋 سجل الأصول'!I397)),('📋 سجل الأصول'!H397-IF('📋 سجل الأصول'!I397="",0,'📋 سجل الأصول'!I397))*'📋 سجل الأصول'!J397/365*MAX(0,MIN(EOMONTH(DATE(2026,8,1),-1),IF('📋 سجل الأصول'!M397="",DATE(9999,12,31),'📋 سجل الأصول'!M397))-'📋 سجل الأصول'!G397+1))),0))</f>
        <v/>
      </c>
      <c r="O397" s="25" t="str">
        <f>IF('📋 سجل الأصول'!C397="","",IFERROR(MAX(0,MIN(('📋 سجل الأصول'!H397-IF('📋 سجل الأصول'!I397="",0,'📋 سجل الأصول'!I397)),('📋 سجل الأصول'!H397-IF('📋 سجل الأصول'!I397="",0,'📋 سجل الأصول'!I397))*'📋 سجل الأصول'!J397/365*MAX(0,MIN(EOMONTH(DATE(2026,9,1),0),IF('📋 سجل الأصول'!M397="",DATE(9999,12,31),'📋 سجل الأصول'!M397))-'📋 سجل الأصول'!G397+1))-MIN(('📋 سجل الأصول'!H397-IF('📋 سجل الأصول'!I397="",0,'📋 سجل الأصول'!I397)),('📋 سجل الأصول'!H397-IF('📋 سجل الأصول'!I397="",0,'📋 سجل الأصول'!I397))*'📋 سجل الأصول'!J397/365*MAX(0,MIN(EOMONTH(DATE(2026,9,1),-1),IF('📋 سجل الأصول'!M397="",DATE(9999,12,31),'📋 سجل الأصول'!M397))-'📋 سجل الأصول'!G397+1))),0))</f>
        <v/>
      </c>
      <c r="P397" s="25" t="str">
        <f>IF('📋 سجل الأصول'!C397="","",IFERROR(MAX(0,MIN(('📋 سجل الأصول'!H397-IF('📋 سجل الأصول'!I397="",0,'📋 سجل الأصول'!I397)),('📋 سجل الأصول'!H397-IF('📋 سجل الأصول'!I397="",0,'📋 سجل الأصول'!I397))*'📋 سجل الأصول'!J397/365*MAX(0,MIN(EOMONTH(DATE(2026,10,1),0),IF('📋 سجل الأصول'!M397="",DATE(9999,12,31),'📋 سجل الأصول'!M397))-'📋 سجل الأصول'!G397+1))-MIN(('📋 سجل الأصول'!H397-IF('📋 سجل الأصول'!I397="",0,'📋 سجل الأصول'!I397)),('📋 سجل الأصول'!H397-IF('📋 سجل الأصول'!I397="",0,'📋 سجل الأصول'!I397))*'📋 سجل الأصول'!J397/365*MAX(0,MIN(EOMONTH(DATE(2026,10,1),-1),IF('📋 سجل الأصول'!M397="",DATE(9999,12,31),'📋 سجل الأصول'!M397))-'📋 سجل الأصول'!G397+1))),0))</f>
        <v/>
      </c>
      <c r="Q397" s="25" t="str">
        <f>IF('📋 سجل الأصول'!C397="","",IFERROR(MAX(0,MIN(('📋 سجل الأصول'!H397-IF('📋 سجل الأصول'!I397="",0,'📋 سجل الأصول'!I397)),('📋 سجل الأصول'!H397-IF('📋 سجل الأصول'!I397="",0,'📋 سجل الأصول'!I397))*'📋 سجل الأصول'!J397/365*MAX(0,MIN(EOMONTH(DATE(2026,11,1),0),IF('📋 سجل الأصول'!M397="",DATE(9999,12,31),'📋 سجل الأصول'!M397))-'📋 سجل الأصول'!G397+1))-MIN(('📋 سجل الأصول'!H397-IF('📋 سجل الأصول'!I397="",0,'📋 سجل الأصول'!I397)),('📋 سجل الأصول'!H397-IF('📋 سجل الأصول'!I397="",0,'📋 سجل الأصول'!I397))*'📋 سجل الأصول'!J397/365*MAX(0,MIN(EOMONTH(DATE(2026,11,1),-1),IF('📋 سجل الأصول'!M397="",DATE(9999,12,31),'📋 سجل الأصول'!M397))-'📋 سجل الأصول'!G397+1))),0))</f>
        <v/>
      </c>
      <c r="R397" s="25" t="str">
        <f>IF('📋 سجل الأصول'!C397="","",IFERROR(MAX(0,MIN(('📋 سجل الأصول'!H397-IF('📋 سجل الأصول'!I397="",0,'📋 سجل الأصول'!I397)),('📋 سجل الأصول'!H397-IF('📋 سجل الأصول'!I397="",0,'📋 سجل الأصول'!I397))*'📋 سجل الأصول'!J397/365*MAX(0,MIN(EOMONTH(DATE(2026,12,1),0),IF('📋 سجل الأصول'!M397="",DATE(9999,12,31),'📋 سجل الأصول'!M397))-'📋 سجل الأصول'!G397+1))-MIN(('📋 سجل الأصول'!H397-IF('📋 سجل الأصول'!I397="",0,'📋 سجل الأصول'!I397)),('📋 سجل الأصول'!H397-IF('📋 سجل الأصول'!I397="",0,'📋 سجل الأصول'!I397))*'📋 سجل الأصول'!J397/365*MAX(0,MIN(EOMONTH(DATE(2026,12,1),-1),IF('📋 سجل الأصول'!M397="",DATE(9999,12,31),'📋 سجل الأصول'!M397))-'📋 سجل الأصول'!G397+1))),0))</f>
        <v/>
      </c>
    </row>
    <row r="398" spans="1:18" ht="24.75" customHeight="1" x14ac:dyDescent="0.25">
      <c r="A398" s="26" t="str">
        <f>IF('📋 سجل الأصول'!C398="","",'📋 سجل الأصول'!A398)</f>
        <v/>
      </c>
      <c r="B398" s="26" t="str">
        <f>IF('📋 سجل الأصول'!C398="","",'📋 سجل الأصول'!B398)</f>
        <v/>
      </c>
      <c r="C398" s="38" t="str">
        <f>IF('📋 سجل الأصول'!C398="","",'📋 سجل الأصول'!C398)</f>
        <v/>
      </c>
      <c r="D398" s="26" t="str">
        <f>IF('📋 سجل الأصول'!C398="","",'📋 سجل الأصول'!E398)</f>
        <v/>
      </c>
      <c r="E398" s="39" t="str">
        <f>IF('📋 سجل الأصول'!C398="","",'📋 سجل الأصول'!G398)</f>
        <v/>
      </c>
      <c r="F398" s="33" t="str">
        <f>IF('📋 سجل الأصول'!C398="","",'📋 سجل الأصول'!H398)</f>
        <v/>
      </c>
      <c r="G398" s="33" t="str">
        <f>IF('📋 سجل الأصول'!C398="","",IFERROR(MAX(0,MIN(('📋 سجل الأصول'!H398-IF('📋 سجل الأصول'!I398="",0,'📋 سجل الأصول'!I398)),('📋 سجل الأصول'!H398-IF('📋 سجل الأصول'!I398="",0,'📋 سجل الأصول'!I398))*'📋 سجل الأصول'!J398/365*MAX(0,MIN(EOMONTH(DATE(2026,1,1),0),IF('📋 سجل الأصول'!M398="",DATE(9999,12,31),'📋 سجل الأصول'!M398))-'📋 سجل الأصول'!G398+1))-MIN(('📋 سجل الأصول'!H398-IF('📋 سجل الأصول'!I398="",0,'📋 سجل الأصول'!I398)),('📋 سجل الأصول'!H398-IF('📋 سجل الأصول'!I398="",0,'📋 سجل الأصول'!I398))*'📋 سجل الأصول'!J398/365*MAX(0,MIN(EOMONTH(DATE(2026,1,1),-1),IF('📋 سجل الأصول'!M398="",DATE(9999,12,31),'📋 سجل الأصول'!M398))-'📋 سجل الأصول'!G398+1))),0))</f>
        <v/>
      </c>
      <c r="H398" s="33" t="str">
        <f>IF('📋 سجل الأصول'!C398="","",IFERROR(MAX(0,MIN(('📋 سجل الأصول'!H398-IF('📋 سجل الأصول'!I398="",0,'📋 سجل الأصول'!I398)),('📋 سجل الأصول'!H398-IF('📋 سجل الأصول'!I398="",0,'📋 سجل الأصول'!I398))*'📋 سجل الأصول'!J398/365*MAX(0,MIN(EOMONTH(DATE(2026,2,1),0),IF('📋 سجل الأصول'!M398="",DATE(9999,12,31),'📋 سجل الأصول'!M398))-'📋 سجل الأصول'!G398+1))-MIN(('📋 سجل الأصول'!H398-IF('📋 سجل الأصول'!I398="",0,'📋 سجل الأصول'!I398)),('📋 سجل الأصول'!H398-IF('📋 سجل الأصول'!I398="",0,'📋 سجل الأصول'!I398))*'📋 سجل الأصول'!J398/365*MAX(0,MIN(EOMONTH(DATE(2026,2,1),-1),IF('📋 سجل الأصول'!M398="",DATE(9999,12,31),'📋 سجل الأصول'!M398))-'📋 سجل الأصول'!G398+1))),0))</f>
        <v/>
      </c>
      <c r="I398" s="33" t="str">
        <f>IF('📋 سجل الأصول'!C398="","",IFERROR(MAX(0,MIN(('📋 سجل الأصول'!H398-IF('📋 سجل الأصول'!I398="",0,'📋 سجل الأصول'!I398)),('📋 سجل الأصول'!H398-IF('📋 سجل الأصول'!I398="",0,'📋 سجل الأصول'!I398))*'📋 سجل الأصول'!J398/365*MAX(0,MIN(EOMONTH(DATE(2026,3,1),0),IF('📋 سجل الأصول'!M398="",DATE(9999,12,31),'📋 سجل الأصول'!M398))-'📋 سجل الأصول'!G398+1))-MIN(('📋 سجل الأصول'!H398-IF('📋 سجل الأصول'!I398="",0,'📋 سجل الأصول'!I398)),('📋 سجل الأصول'!H398-IF('📋 سجل الأصول'!I398="",0,'📋 سجل الأصول'!I398))*'📋 سجل الأصول'!J398/365*MAX(0,MIN(EOMONTH(DATE(2026,3,1),-1),IF('📋 سجل الأصول'!M398="",DATE(9999,12,31),'📋 سجل الأصول'!M398))-'📋 سجل الأصول'!G398+1))),0))</f>
        <v/>
      </c>
      <c r="J398" s="33" t="str">
        <f>IF('📋 سجل الأصول'!C398="","",IFERROR(MAX(0,MIN(('📋 سجل الأصول'!H398-IF('📋 سجل الأصول'!I398="",0,'📋 سجل الأصول'!I398)),('📋 سجل الأصول'!H398-IF('📋 سجل الأصول'!I398="",0,'📋 سجل الأصول'!I398))*'📋 سجل الأصول'!J398/365*MAX(0,MIN(EOMONTH(DATE(2026,4,1),0),IF('📋 سجل الأصول'!M398="",DATE(9999,12,31),'📋 سجل الأصول'!M398))-'📋 سجل الأصول'!G398+1))-MIN(('📋 سجل الأصول'!H398-IF('📋 سجل الأصول'!I398="",0,'📋 سجل الأصول'!I398)),('📋 سجل الأصول'!H398-IF('📋 سجل الأصول'!I398="",0,'📋 سجل الأصول'!I398))*'📋 سجل الأصول'!J398/365*MAX(0,MIN(EOMONTH(DATE(2026,4,1),-1),IF('📋 سجل الأصول'!M398="",DATE(9999,12,31),'📋 سجل الأصول'!M398))-'📋 سجل الأصول'!G398+1))),0))</f>
        <v/>
      </c>
      <c r="K398" s="33" t="str">
        <f>IF('📋 سجل الأصول'!C398="","",IFERROR(MAX(0,MIN(('📋 سجل الأصول'!H398-IF('📋 سجل الأصول'!I398="",0,'📋 سجل الأصول'!I398)),('📋 سجل الأصول'!H398-IF('📋 سجل الأصول'!I398="",0,'📋 سجل الأصول'!I398))*'📋 سجل الأصول'!J398/365*MAX(0,MIN(EOMONTH(DATE(2026,5,1),0),IF('📋 سجل الأصول'!M398="",DATE(9999,12,31),'📋 سجل الأصول'!M398))-'📋 سجل الأصول'!G398+1))-MIN(('📋 سجل الأصول'!H398-IF('📋 سجل الأصول'!I398="",0,'📋 سجل الأصول'!I398)),('📋 سجل الأصول'!H398-IF('📋 سجل الأصول'!I398="",0,'📋 سجل الأصول'!I398))*'📋 سجل الأصول'!J398/365*MAX(0,MIN(EOMONTH(DATE(2026,5,1),-1),IF('📋 سجل الأصول'!M398="",DATE(9999,12,31),'📋 سجل الأصول'!M398))-'📋 سجل الأصول'!G398+1))),0))</f>
        <v/>
      </c>
      <c r="L398" s="33" t="str">
        <f>IF('📋 سجل الأصول'!C398="","",IFERROR(MAX(0,MIN(('📋 سجل الأصول'!H398-IF('📋 سجل الأصول'!I398="",0,'📋 سجل الأصول'!I398)),('📋 سجل الأصول'!H398-IF('📋 سجل الأصول'!I398="",0,'📋 سجل الأصول'!I398))*'📋 سجل الأصول'!J398/365*MAX(0,MIN(EOMONTH(DATE(2026,6,1),0),IF('📋 سجل الأصول'!M398="",DATE(9999,12,31),'📋 سجل الأصول'!M398))-'📋 سجل الأصول'!G398+1))-MIN(('📋 سجل الأصول'!H398-IF('📋 سجل الأصول'!I398="",0,'📋 سجل الأصول'!I398)),('📋 سجل الأصول'!H398-IF('📋 سجل الأصول'!I398="",0,'📋 سجل الأصول'!I398))*'📋 سجل الأصول'!J398/365*MAX(0,MIN(EOMONTH(DATE(2026,6,1),-1),IF('📋 سجل الأصول'!M398="",DATE(9999,12,31),'📋 سجل الأصول'!M398))-'📋 سجل الأصول'!G398+1))),0))</f>
        <v/>
      </c>
      <c r="M398" s="33" t="str">
        <f>IF('📋 سجل الأصول'!C398="","",IFERROR(MAX(0,MIN(('📋 سجل الأصول'!H398-IF('📋 سجل الأصول'!I398="",0,'📋 سجل الأصول'!I398)),('📋 سجل الأصول'!H398-IF('📋 سجل الأصول'!I398="",0,'📋 سجل الأصول'!I398))*'📋 سجل الأصول'!J398/365*MAX(0,MIN(EOMONTH(DATE(2026,7,1),0),IF('📋 سجل الأصول'!M398="",DATE(9999,12,31),'📋 سجل الأصول'!M398))-'📋 سجل الأصول'!G398+1))-MIN(('📋 سجل الأصول'!H398-IF('📋 سجل الأصول'!I398="",0,'📋 سجل الأصول'!I398)),('📋 سجل الأصول'!H398-IF('📋 سجل الأصول'!I398="",0,'📋 سجل الأصول'!I398))*'📋 سجل الأصول'!J398/365*MAX(0,MIN(EOMONTH(DATE(2026,7,1),-1),IF('📋 سجل الأصول'!M398="",DATE(9999,12,31),'📋 سجل الأصول'!M398))-'📋 سجل الأصول'!G398+1))),0))</f>
        <v/>
      </c>
      <c r="N398" s="33" t="str">
        <f>IF('📋 سجل الأصول'!C398="","",IFERROR(MAX(0,MIN(('📋 سجل الأصول'!H398-IF('📋 سجل الأصول'!I398="",0,'📋 سجل الأصول'!I398)),('📋 سجل الأصول'!H398-IF('📋 سجل الأصول'!I398="",0,'📋 سجل الأصول'!I398))*'📋 سجل الأصول'!J398/365*MAX(0,MIN(EOMONTH(DATE(2026,8,1),0),IF('📋 سجل الأصول'!M398="",DATE(9999,12,31),'📋 سجل الأصول'!M398))-'📋 سجل الأصول'!G398+1))-MIN(('📋 سجل الأصول'!H398-IF('📋 سجل الأصول'!I398="",0,'📋 سجل الأصول'!I398)),('📋 سجل الأصول'!H398-IF('📋 سجل الأصول'!I398="",0,'📋 سجل الأصول'!I398))*'📋 سجل الأصول'!J398/365*MAX(0,MIN(EOMONTH(DATE(2026,8,1),-1),IF('📋 سجل الأصول'!M398="",DATE(9999,12,31),'📋 سجل الأصول'!M398))-'📋 سجل الأصول'!G398+1))),0))</f>
        <v/>
      </c>
      <c r="O398" s="33" t="str">
        <f>IF('📋 سجل الأصول'!C398="","",IFERROR(MAX(0,MIN(('📋 سجل الأصول'!H398-IF('📋 سجل الأصول'!I398="",0,'📋 سجل الأصول'!I398)),('📋 سجل الأصول'!H398-IF('📋 سجل الأصول'!I398="",0,'📋 سجل الأصول'!I398))*'📋 سجل الأصول'!J398/365*MAX(0,MIN(EOMONTH(DATE(2026,9,1),0),IF('📋 سجل الأصول'!M398="",DATE(9999,12,31),'📋 سجل الأصول'!M398))-'📋 سجل الأصول'!G398+1))-MIN(('📋 سجل الأصول'!H398-IF('📋 سجل الأصول'!I398="",0,'📋 سجل الأصول'!I398)),('📋 سجل الأصول'!H398-IF('📋 سجل الأصول'!I398="",0,'📋 سجل الأصول'!I398))*'📋 سجل الأصول'!J398/365*MAX(0,MIN(EOMONTH(DATE(2026,9,1),-1),IF('📋 سجل الأصول'!M398="",DATE(9999,12,31),'📋 سجل الأصول'!M398))-'📋 سجل الأصول'!G398+1))),0))</f>
        <v/>
      </c>
      <c r="P398" s="33" t="str">
        <f>IF('📋 سجل الأصول'!C398="","",IFERROR(MAX(0,MIN(('📋 سجل الأصول'!H398-IF('📋 سجل الأصول'!I398="",0,'📋 سجل الأصول'!I398)),('📋 سجل الأصول'!H398-IF('📋 سجل الأصول'!I398="",0,'📋 سجل الأصول'!I398))*'📋 سجل الأصول'!J398/365*MAX(0,MIN(EOMONTH(DATE(2026,10,1),0),IF('📋 سجل الأصول'!M398="",DATE(9999,12,31),'📋 سجل الأصول'!M398))-'📋 سجل الأصول'!G398+1))-MIN(('📋 سجل الأصول'!H398-IF('📋 سجل الأصول'!I398="",0,'📋 سجل الأصول'!I398)),('📋 سجل الأصول'!H398-IF('📋 سجل الأصول'!I398="",0,'📋 سجل الأصول'!I398))*'📋 سجل الأصول'!J398/365*MAX(0,MIN(EOMONTH(DATE(2026,10,1),-1),IF('📋 سجل الأصول'!M398="",DATE(9999,12,31),'📋 سجل الأصول'!M398))-'📋 سجل الأصول'!G398+1))),0))</f>
        <v/>
      </c>
      <c r="Q398" s="33" t="str">
        <f>IF('📋 سجل الأصول'!C398="","",IFERROR(MAX(0,MIN(('📋 سجل الأصول'!H398-IF('📋 سجل الأصول'!I398="",0,'📋 سجل الأصول'!I398)),('📋 سجل الأصول'!H398-IF('📋 سجل الأصول'!I398="",0,'📋 سجل الأصول'!I398))*'📋 سجل الأصول'!J398/365*MAX(0,MIN(EOMONTH(DATE(2026,11,1),0),IF('📋 سجل الأصول'!M398="",DATE(9999,12,31),'📋 سجل الأصول'!M398))-'📋 سجل الأصول'!G398+1))-MIN(('📋 سجل الأصول'!H398-IF('📋 سجل الأصول'!I398="",0,'📋 سجل الأصول'!I398)),('📋 سجل الأصول'!H398-IF('📋 سجل الأصول'!I398="",0,'📋 سجل الأصول'!I398))*'📋 سجل الأصول'!J398/365*MAX(0,MIN(EOMONTH(DATE(2026,11,1),-1),IF('📋 سجل الأصول'!M398="",DATE(9999,12,31),'📋 سجل الأصول'!M398))-'📋 سجل الأصول'!G398+1))),0))</f>
        <v/>
      </c>
      <c r="R398" s="33" t="str">
        <f>IF('📋 سجل الأصول'!C398="","",IFERROR(MAX(0,MIN(('📋 سجل الأصول'!H398-IF('📋 سجل الأصول'!I398="",0,'📋 سجل الأصول'!I398)),('📋 سجل الأصول'!H398-IF('📋 سجل الأصول'!I398="",0,'📋 سجل الأصول'!I398))*'📋 سجل الأصول'!J398/365*MAX(0,MIN(EOMONTH(DATE(2026,12,1),0),IF('📋 سجل الأصول'!M398="",DATE(9999,12,31),'📋 سجل الأصول'!M398))-'📋 سجل الأصول'!G398+1))-MIN(('📋 سجل الأصول'!H398-IF('📋 سجل الأصول'!I398="",0,'📋 سجل الأصول'!I398)),('📋 سجل الأصول'!H398-IF('📋 سجل الأصول'!I398="",0,'📋 سجل الأصول'!I398))*'📋 سجل الأصول'!J398/365*MAX(0,MIN(EOMONTH(DATE(2026,12,1),-1),IF('📋 سجل الأصول'!M398="",DATE(9999,12,31),'📋 سجل الأصول'!M398))-'📋 سجل الأصول'!G398+1))),0))</f>
        <v/>
      </c>
    </row>
    <row r="399" spans="1:18" ht="24.75" customHeight="1" x14ac:dyDescent="0.25">
      <c r="A399" s="18" t="str">
        <f>IF('📋 سجل الأصول'!C399="","",'📋 سجل الأصول'!A399)</f>
        <v/>
      </c>
      <c r="B399" s="18" t="str">
        <f>IF('📋 سجل الأصول'!C399="","",'📋 سجل الأصول'!B399)</f>
        <v/>
      </c>
      <c r="C399" s="36" t="str">
        <f>IF('📋 سجل الأصول'!C399="","",'📋 سجل الأصول'!C399)</f>
        <v/>
      </c>
      <c r="D399" s="18" t="str">
        <f>IF('📋 سجل الأصول'!C399="","",'📋 سجل الأصول'!E399)</f>
        <v/>
      </c>
      <c r="E399" s="37" t="str">
        <f>IF('📋 سجل الأصول'!C399="","",'📋 سجل الأصول'!G399)</f>
        <v/>
      </c>
      <c r="F399" s="25" t="str">
        <f>IF('📋 سجل الأصول'!C399="","",'📋 سجل الأصول'!H399)</f>
        <v/>
      </c>
      <c r="G399" s="25" t="str">
        <f>IF('📋 سجل الأصول'!C399="","",IFERROR(MAX(0,MIN(('📋 سجل الأصول'!H399-IF('📋 سجل الأصول'!I399="",0,'📋 سجل الأصول'!I399)),('📋 سجل الأصول'!H399-IF('📋 سجل الأصول'!I399="",0,'📋 سجل الأصول'!I399))*'📋 سجل الأصول'!J399/365*MAX(0,MIN(EOMONTH(DATE(2026,1,1),0),IF('📋 سجل الأصول'!M399="",DATE(9999,12,31),'📋 سجل الأصول'!M399))-'📋 سجل الأصول'!G399+1))-MIN(('📋 سجل الأصول'!H399-IF('📋 سجل الأصول'!I399="",0,'📋 سجل الأصول'!I399)),('📋 سجل الأصول'!H399-IF('📋 سجل الأصول'!I399="",0,'📋 سجل الأصول'!I399))*'📋 سجل الأصول'!J399/365*MAX(0,MIN(EOMONTH(DATE(2026,1,1),-1),IF('📋 سجل الأصول'!M399="",DATE(9999,12,31),'📋 سجل الأصول'!M399))-'📋 سجل الأصول'!G399+1))),0))</f>
        <v/>
      </c>
      <c r="H399" s="25" t="str">
        <f>IF('📋 سجل الأصول'!C399="","",IFERROR(MAX(0,MIN(('📋 سجل الأصول'!H399-IF('📋 سجل الأصول'!I399="",0,'📋 سجل الأصول'!I399)),('📋 سجل الأصول'!H399-IF('📋 سجل الأصول'!I399="",0,'📋 سجل الأصول'!I399))*'📋 سجل الأصول'!J399/365*MAX(0,MIN(EOMONTH(DATE(2026,2,1),0),IF('📋 سجل الأصول'!M399="",DATE(9999,12,31),'📋 سجل الأصول'!M399))-'📋 سجل الأصول'!G399+1))-MIN(('📋 سجل الأصول'!H399-IF('📋 سجل الأصول'!I399="",0,'📋 سجل الأصول'!I399)),('📋 سجل الأصول'!H399-IF('📋 سجل الأصول'!I399="",0,'📋 سجل الأصول'!I399))*'📋 سجل الأصول'!J399/365*MAX(0,MIN(EOMONTH(DATE(2026,2,1),-1),IF('📋 سجل الأصول'!M399="",DATE(9999,12,31),'📋 سجل الأصول'!M399))-'📋 سجل الأصول'!G399+1))),0))</f>
        <v/>
      </c>
      <c r="I399" s="25" t="str">
        <f>IF('📋 سجل الأصول'!C399="","",IFERROR(MAX(0,MIN(('📋 سجل الأصول'!H399-IF('📋 سجل الأصول'!I399="",0,'📋 سجل الأصول'!I399)),('📋 سجل الأصول'!H399-IF('📋 سجل الأصول'!I399="",0,'📋 سجل الأصول'!I399))*'📋 سجل الأصول'!J399/365*MAX(0,MIN(EOMONTH(DATE(2026,3,1),0),IF('📋 سجل الأصول'!M399="",DATE(9999,12,31),'📋 سجل الأصول'!M399))-'📋 سجل الأصول'!G399+1))-MIN(('📋 سجل الأصول'!H399-IF('📋 سجل الأصول'!I399="",0,'📋 سجل الأصول'!I399)),('📋 سجل الأصول'!H399-IF('📋 سجل الأصول'!I399="",0,'📋 سجل الأصول'!I399))*'📋 سجل الأصول'!J399/365*MAX(0,MIN(EOMONTH(DATE(2026,3,1),-1),IF('📋 سجل الأصول'!M399="",DATE(9999,12,31),'📋 سجل الأصول'!M399))-'📋 سجل الأصول'!G399+1))),0))</f>
        <v/>
      </c>
      <c r="J399" s="25" t="str">
        <f>IF('📋 سجل الأصول'!C399="","",IFERROR(MAX(0,MIN(('📋 سجل الأصول'!H399-IF('📋 سجل الأصول'!I399="",0,'📋 سجل الأصول'!I399)),('📋 سجل الأصول'!H399-IF('📋 سجل الأصول'!I399="",0,'📋 سجل الأصول'!I399))*'📋 سجل الأصول'!J399/365*MAX(0,MIN(EOMONTH(DATE(2026,4,1),0),IF('📋 سجل الأصول'!M399="",DATE(9999,12,31),'📋 سجل الأصول'!M399))-'📋 سجل الأصول'!G399+1))-MIN(('📋 سجل الأصول'!H399-IF('📋 سجل الأصول'!I399="",0,'📋 سجل الأصول'!I399)),('📋 سجل الأصول'!H399-IF('📋 سجل الأصول'!I399="",0,'📋 سجل الأصول'!I399))*'📋 سجل الأصول'!J399/365*MAX(0,MIN(EOMONTH(DATE(2026,4,1),-1),IF('📋 سجل الأصول'!M399="",DATE(9999,12,31),'📋 سجل الأصول'!M399))-'📋 سجل الأصول'!G399+1))),0))</f>
        <v/>
      </c>
      <c r="K399" s="25" t="str">
        <f>IF('📋 سجل الأصول'!C399="","",IFERROR(MAX(0,MIN(('📋 سجل الأصول'!H399-IF('📋 سجل الأصول'!I399="",0,'📋 سجل الأصول'!I399)),('📋 سجل الأصول'!H399-IF('📋 سجل الأصول'!I399="",0,'📋 سجل الأصول'!I399))*'📋 سجل الأصول'!J399/365*MAX(0,MIN(EOMONTH(DATE(2026,5,1),0),IF('📋 سجل الأصول'!M399="",DATE(9999,12,31),'📋 سجل الأصول'!M399))-'📋 سجل الأصول'!G399+1))-MIN(('📋 سجل الأصول'!H399-IF('📋 سجل الأصول'!I399="",0,'📋 سجل الأصول'!I399)),('📋 سجل الأصول'!H399-IF('📋 سجل الأصول'!I399="",0,'📋 سجل الأصول'!I399))*'📋 سجل الأصول'!J399/365*MAX(0,MIN(EOMONTH(DATE(2026,5,1),-1),IF('📋 سجل الأصول'!M399="",DATE(9999,12,31),'📋 سجل الأصول'!M399))-'📋 سجل الأصول'!G399+1))),0))</f>
        <v/>
      </c>
      <c r="L399" s="25" t="str">
        <f>IF('📋 سجل الأصول'!C399="","",IFERROR(MAX(0,MIN(('📋 سجل الأصول'!H399-IF('📋 سجل الأصول'!I399="",0,'📋 سجل الأصول'!I399)),('📋 سجل الأصول'!H399-IF('📋 سجل الأصول'!I399="",0,'📋 سجل الأصول'!I399))*'📋 سجل الأصول'!J399/365*MAX(0,MIN(EOMONTH(DATE(2026,6,1),0),IF('📋 سجل الأصول'!M399="",DATE(9999,12,31),'📋 سجل الأصول'!M399))-'📋 سجل الأصول'!G399+1))-MIN(('📋 سجل الأصول'!H399-IF('📋 سجل الأصول'!I399="",0,'📋 سجل الأصول'!I399)),('📋 سجل الأصول'!H399-IF('📋 سجل الأصول'!I399="",0,'📋 سجل الأصول'!I399))*'📋 سجل الأصول'!J399/365*MAX(0,MIN(EOMONTH(DATE(2026,6,1),-1),IF('📋 سجل الأصول'!M399="",DATE(9999,12,31),'📋 سجل الأصول'!M399))-'📋 سجل الأصول'!G399+1))),0))</f>
        <v/>
      </c>
      <c r="M399" s="25" t="str">
        <f>IF('📋 سجل الأصول'!C399="","",IFERROR(MAX(0,MIN(('📋 سجل الأصول'!H399-IF('📋 سجل الأصول'!I399="",0,'📋 سجل الأصول'!I399)),('📋 سجل الأصول'!H399-IF('📋 سجل الأصول'!I399="",0,'📋 سجل الأصول'!I399))*'📋 سجل الأصول'!J399/365*MAX(0,MIN(EOMONTH(DATE(2026,7,1),0),IF('📋 سجل الأصول'!M399="",DATE(9999,12,31),'📋 سجل الأصول'!M399))-'📋 سجل الأصول'!G399+1))-MIN(('📋 سجل الأصول'!H399-IF('📋 سجل الأصول'!I399="",0,'📋 سجل الأصول'!I399)),('📋 سجل الأصول'!H399-IF('📋 سجل الأصول'!I399="",0,'📋 سجل الأصول'!I399))*'📋 سجل الأصول'!J399/365*MAX(0,MIN(EOMONTH(DATE(2026,7,1),-1),IF('📋 سجل الأصول'!M399="",DATE(9999,12,31),'📋 سجل الأصول'!M399))-'📋 سجل الأصول'!G399+1))),0))</f>
        <v/>
      </c>
      <c r="N399" s="25" t="str">
        <f>IF('📋 سجل الأصول'!C399="","",IFERROR(MAX(0,MIN(('📋 سجل الأصول'!H399-IF('📋 سجل الأصول'!I399="",0,'📋 سجل الأصول'!I399)),('📋 سجل الأصول'!H399-IF('📋 سجل الأصول'!I399="",0,'📋 سجل الأصول'!I399))*'📋 سجل الأصول'!J399/365*MAX(0,MIN(EOMONTH(DATE(2026,8,1),0),IF('📋 سجل الأصول'!M399="",DATE(9999,12,31),'📋 سجل الأصول'!M399))-'📋 سجل الأصول'!G399+1))-MIN(('📋 سجل الأصول'!H399-IF('📋 سجل الأصول'!I399="",0,'📋 سجل الأصول'!I399)),('📋 سجل الأصول'!H399-IF('📋 سجل الأصول'!I399="",0,'📋 سجل الأصول'!I399))*'📋 سجل الأصول'!J399/365*MAX(0,MIN(EOMONTH(DATE(2026,8,1),-1),IF('📋 سجل الأصول'!M399="",DATE(9999,12,31),'📋 سجل الأصول'!M399))-'📋 سجل الأصول'!G399+1))),0))</f>
        <v/>
      </c>
      <c r="O399" s="25" t="str">
        <f>IF('📋 سجل الأصول'!C399="","",IFERROR(MAX(0,MIN(('📋 سجل الأصول'!H399-IF('📋 سجل الأصول'!I399="",0,'📋 سجل الأصول'!I399)),('📋 سجل الأصول'!H399-IF('📋 سجل الأصول'!I399="",0,'📋 سجل الأصول'!I399))*'📋 سجل الأصول'!J399/365*MAX(0,MIN(EOMONTH(DATE(2026,9,1),0),IF('📋 سجل الأصول'!M399="",DATE(9999,12,31),'📋 سجل الأصول'!M399))-'📋 سجل الأصول'!G399+1))-MIN(('📋 سجل الأصول'!H399-IF('📋 سجل الأصول'!I399="",0,'📋 سجل الأصول'!I399)),('📋 سجل الأصول'!H399-IF('📋 سجل الأصول'!I399="",0,'📋 سجل الأصول'!I399))*'📋 سجل الأصول'!J399/365*MAX(0,MIN(EOMONTH(DATE(2026,9,1),-1),IF('📋 سجل الأصول'!M399="",DATE(9999,12,31),'📋 سجل الأصول'!M399))-'📋 سجل الأصول'!G399+1))),0))</f>
        <v/>
      </c>
      <c r="P399" s="25" t="str">
        <f>IF('📋 سجل الأصول'!C399="","",IFERROR(MAX(0,MIN(('📋 سجل الأصول'!H399-IF('📋 سجل الأصول'!I399="",0,'📋 سجل الأصول'!I399)),('📋 سجل الأصول'!H399-IF('📋 سجل الأصول'!I399="",0,'📋 سجل الأصول'!I399))*'📋 سجل الأصول'!J399/365*MAX(0,MIN(EOMONTH(DATE(2026,10,1),0),IF('📋 سجل الأصول'!M399="",DATE(9999,12,31),'📋 سجل الأصول'!M399))-'📋 سجل الأصول'!G399+1))-MIN(('📋 سجل الأصول'!H399-IF('📋 سجل الأصول'!I399="",0,'📋 سجل الأصول'!I399)),('📋 سجل الأصول'!H399-IF('📋 سجل الأصول'!I399="",0,'📋 سجل الأصول'!I399))*'📋 سجل الأصول'!J399/365*MAX(0,MIN(EOMONTH(DATE(2026,10,1),-1),IF('📋 سجل الأصول'!M399="",DATE(9999,12,31),'📋 سجل الأصول'!M399))-'📋 سجل الأصول'!G399+1))),0))</f>
        <v/>
      </c>
      <c r="Q399" s="25" t="str">
        <f>IF('📋 سجل الأصول'!C399="","",IFERROR(MAX(0,MIN(('📋 سجل الأصول'!H399-IF('📋 سجل الأصول'!I399="",0,'📋 سجل الأصول'!I399)),('📋 سجل الأصول'!H399-IF('📋 سجل الأصول'!I399="",0,'📋 سجل الأصول'!I399))*'📋 سجل الأصول'!J399/365*MAX(0,MIN(EOMONTH(DATE(2026,11,1),0),IF('📋 سجل الأصول'!M399="",DATE(9999,12,31),'📋 سجل الأصول'!M399))-'📋 سجل الأصول'!G399+1))-MIN(('📋 سجل الأصول'!H399-IF('📋 سجل الأصول'!I399="",0,'📋 سجل الأصول'!I399)),('📋 سجل الأصول'!H399-IF('📋 سجل الأصول'!I399="",0,'📋 سجل الأصول'!I399))*'📋 سجل الأصول'!J399/365*MAX(0,MIN(EOMONTH(DATE(2026,11,1),-1),IF('📋 سجل الأصول'!M399="",DATE(9999,12,31),'📋 سجل الأصول'!M399))-'📋 سجل الأصول'!G399+1))),0))</f>
        <v/>
      </c>
      <c r="R399" s="25" t="str">
        <f>IF('📋 سجل الأصول'!C399="","",IFERROR(MAX(0,MIN(('📋 سجل الأصول'!H399-IF('📋 سجل الأصول'!I399="",0,'📋 سجل الأصول'!I399)),('📋 سجل الأصول'!H399-IF('📋 سجل الأصول'!I399="",0,'📋 سجل الأصول'!I399))*'📋 سجل الأصول'!J399/365*MAX(0,MIN(EOMONTH(DATE(2026,12,1),0),IF('📋 سجل الأصول'!M399="",DATE(9999,12,31),'📋 سجل الأصول'!M399))-'📋 سجل الأصول'!G399+1))-MIN(('📋 سجل الأصول'!H399-IF('📋 سجل الأصول'!I399="",0,'📋 سجل الأصول'!I399)),('📋 سجل الأصول'!H399-IF('📋 سجل الأصول'!I399="",0,'📋 سجل الأصول'!I399))*'📋 سجل الأصول'!J399/365*MAX(0,MIN(EOMONTH(DATE(2026,12,1),-1),IF('📋 سجل الأصول'!M399="",DATE(9999,12,31),'📋 سجل الأصول'!M399))-'📋 سجل الأصول'!G399+1))),0))</f>
        <v/>
      </c>
    </row>
    <row r="400" spans="1:18" ht="24.75" customHeight="1" x14ac:dyDescent="0.25">
      <c r="A400" s="26" t="str">
        <f>IF('📋 سجل الأصول'!C400="","",'📋 سجل الأصول'!A400)</f>
        <v/>
      </c>
      <c r="B400" s="26" t="str">
        <f>IF('📋 سجل الأصول'!C400="","",'📋 سجل الأصول'!B400)</f>
        <v/>
      </c>
      <c r="C400" s="38" t="str">
        <f>IF('📋 سجل الأصول'!C400="","",'📋 سجل الأصول'!C400)</f>
        <v/>
      </c>
      <c r="D400" s="26" t="str">
        <f>IF('📋 سجل الأصول'!C400="","",'📋 سجل الأصول'!E400)</f>
        <v/>
      </c>
      <c r="E400" s="39" t="str">
        <f>IF('📋 سجل الأصول'!C400="","",'📋 سجل الأصول'!G400)</f>
        <v/>
      </c>
      <c r="F400" s="33" t="str">
        <f>IF('📋 سجل الأصول'!C400="","",'📋 سجل الأصول'!H400)</f>
        <v/>
      </c>
      <c r="G400" s="33" t="str">
        <f>IF('📋 سجل الأصول'!C400="","",IFERROR(MAX(0,MIN(('📋 سجل الأصول'!H400-IF('📋 سجل الأصول'!I400="",0,'📋 سجل الأصول'!I400)),('📋 سجل الأصول'!H400-IF('📋 سجل الأصول'!I400="",0,'📋 سجل الأصول'!I400))*'📋 سجل الأصول'!J400/365*MAX(0,MIN(EOMONTH(DATE(2026,1,1),0),IF('📋 سجل الأصول'!M400="",DATE(9999,12,31),'📋 سجل الأصول'!M400))-'📋 سجل الأصول'!G400+1))-MIN(('📋 سجل الأصول'!H400-IF('📋 سجل الأصول'!I400="",0,'📋 سجل الأصول'!I400)),('📋 سجل الأصول'!H400-IF('📋 سجل الأصول'!I400="",0,'📋 سجل الأصول'!I400))*'📋 سجل الأصول'!J400/365*MAX(0,MIN(EOMONTH(DATE(2026,1,1),-1),IF('📋 سجل الأصول'!M400="",DATE(9999,12,31),'📋 سجل الأصول'!M400))-'📋 سجل الأصول'!G400+1))),0))</f>
        <v/>
      </c>
      <c r="H400" s="33" t="str">
        <f>IF('📋 سجل الأصول'!C400="","",IFERROR(MAX(0,MIN(('📋 سجل الأصول'!H400-IF('📋 سجل الأصول'!I400="",0,'📋 سجل الأصول'!I400)),('📋 سجل الأصول'!H400-IF('📋 سجل الأصول'!I400="",0,'📋 سجل الأصول'!I400))*'📋 سجل الأصول'!J400/365*MAX(0,MIN(EOMONTH(DATE(2026,2,1),0),IF('📋 سجل الأصول'!M400="",DATE(9999,12,31),'📋 سجل الأصول'!M400))-'📋 سجل الأصول'!G400+1))-MIN(('📋 سجل الأصول'!H400-IF('📋 سجل الأصول'!I400="",0,'📋 سجل الأصول'!I400)),('📋 سجل الأصول'!H400-IF('📋 سجل الأصول'!I400="",0,'📋 سجل الأصول'!I400))*'📋 سجل الأصول'!J400/365*MAX(0,MIN(EOMONTH(DATE(2026,2,1),-1),IF('📋 سجل الأصول'!M400="",DATE(9999,12,31),'📋 سجل الأصول'!M400))-'📋 سجل الأصول'!G400+1))),0))</f>
        <v/>
      </c>
      <c r="I400" s="33" t="str">
        <f>IF('📋 سجل الأصول'!C400="","",IFERROR(MAX(0,MIN(('📋 سجل الأصول'!H400-IF('📋 سجل الأصول'!I400="",0,'📋 سجل الأصول'!I400)),('📋 سجل الأصول'!H400-IF('📋 سجل الأصول'!I400="",0,'📋 سجل الأصول'!I400))*'📋 سجل الأصول'!J400/365*MAX(0,MIN(EOMONTH(DATE(2026,3,1),0),IF('📋 سجل الأصول'!M400="",DATE(9999,12,31),'📋 سجل الأصول'!M400))-'📋 سجل الأصول'!G400+1))-MIN(('📋 سجل الأصول'!H400-IF('📋 سجل الأصول'!I400="",0,'📋 سجل الأصول'!I400)),('📋 سجل الأصول'!H400-IF('📋 سجل الأصول'!I400="",0,'📋 سجل الأصول'!I400))*'📋 سجل الأصول'!J400/365*MAX(0,MIN(EOMONTH(DATE(2026,3,1),-1),IF('📋 سجل الأصول'!M400="",DATE(9999,12,31),'📋 سجل الأصول'!M400))-'📋 سجل الأصول'!G400+1))),0))</f>
        <v/>
      </c>
      <c r="J400" s="33" t="str">
        <f>IF('📋 سجل الأصول'!C400="","",IFERROR(MAX(0,MIN(('📋 سجل الأصول'!H400-IF('📋 سجل الأصول'!I400="",0,'📋 سجل الأصول'!I400)),('📋 سجل الأصول'!H400-IF('📋 سجل الأصول'!I400="",0,'📋 سجل الأصول'!I400))*'📋 سجل الأصول'!J400/365*MAX(0,MIN(EOMONTH(DATE(2026,4,1),0),IF('📋 سجل الأصول'!M400="",DATE(9999,12,31),'📋 سجل الأصول'!M400))-'📋 سجل الأصول'!G400+1))-MIN(('📋 سجل الأصول'!H400-IF('📋 سجل الأصول'!I400="",0,'📋 سجل الأصول'!I400)),('📋 سجل الأصول'!H400-IF('📋 سجل الأصول'!I400="",0,'📋 سجل الأصول'!I400))*'📋 سجل الأصول'!J400/365*MAX(0,MIN(EOMONTH(DATE(2026,4,1),-1),IF('📋 سجل الأصول'!M400="",DATE(9999,12,31),'📋 سجل الأصول'!M400))-'📋 سجل الأصول'!G400+1))),0))</f>
        <v/>
      </c>
      <c r="K400" s="33" t="str">
        <f>IF('📋 سجل الأصول'!C400="","",IFERROR(MAX(0,MIN(('📋 سجل الأصول'!H400-IF('📋 سجل الأصول'!I400="",0,'📋 سجل الأصول'!I400)),('📋 سجل الأصول'!H400-IF('📋 سجل الأصول'!I400="",0,'📋 سجل الأصول'!I400))*'📋 سجل الأصول'!J400/365*MAX(0,MIN(EOMONTH(DATE(2026,5,1),0),IF('📋 سجل الأصول'!M400="",DATE(9999,12,31),'📋 سجل الأصول'!M400))-'📋 سجل الأصول'!G400+1))-MIN(('📋 سجل الأصول'!H400-IF('📋 سجل الأصول'!I400="",0,'📋 سجل الأصول'!I400)),('📋 سجل الأصول'!H400-IF('📋 سجل الأصول'!I400="",0,'📋 سجل الأصول'!I400))*'📋 سجل الأصول'!J400/365*MAX(0,MIN(EOMONTH(DATE(2026,5,1),-1),IF('📋 سجل الأصول'!M400="",DATE(9999,12,31),'📋 سجل الأصول'!M400))-'📋 سجل الأصول'!G400+1))),0))</f>
        <v/>
      </c>
      <c r="L400" s="33" t="str">
        <f>IF('📋 سجل الأصول'!C400="","",IFERROR(MAX(0,MIN(('📋 سجل الأصول'!H400-IF('📋 سجل الأصول'!I400="",0,'📋 سجل الأصول'!I400)),('📋 سجل الأصول'!H400-IF('📋 سجل الأصول'!I400="",0,'📋 سجل الأصول'!I400))*'📋 سجل الأصول'!J400/365*MAX(0,MIN(EOMONTH(DATE(2026,6,1),0),IF('📋 سجل الأصول'!M400="",DATE(9999,12,31),'📋 سجل الأصول'!M400))-'📋 سجل الأصول'!G400+1))-MIN(('📋 سجل الأصول'!H400-IF('📋 سجل الأصول'!I400="",0,'📋 سجل الأصول'!I400)),('📋 سجل الأصول'!H400-IF('📋 سجل الأصول'!I400="",0,'📋 سجل الأصول'!I400))*'📋 سجل الأصول'!J400/365*MAX(0,MIN(EOMONTH(DATE(2026,6,1),-1),IF('📋 سجل الأصول'!M400="",DATE(9999,12,31),'📋 سجل الأصول'!M400))-'📋 سجل الأصول'!G400+1))),0))</f>
        <v/>
      </c>
      <c r="M400" s="33" t="str">
        <f>IF('📋 سجل الأصول'!C400="","",IFERROR(MAX(0,MIN(('📋 سجل الأصول'!H400-IF('📋 سجل الأصول'!I400="",0,'📋 سجل الأصول'!I400)),('📋 سجل الأصول'!H400-IF('📋 سجل الأصول'!I400="",0,'📋 سجل الأصول'!I400))*'📋 سجل الأصول'!J400/365*MAX(0,MIN(EOMONTH(DATE(2026,7,1),0),IF('📋 سجل الأصول'!M400="",DATE(9999,12,31),'📋 سجل الأصول'!M400))-'📋 سجل الأصول'!G400+1))-MIN(('📋 سجل الأصول'!H400-IF('📋 سجل الأصول'!I400="",0,'📋 سجل الأصول'!I400)),('📋 سجل الأصول'!H400-IF('📋 سجل الأصول'!I400="",0,'📋 سجل الأصول'!I400))*'📋 سجل الأصول'!J400/365*MAX(0,MIN(EOMONTH(DATE(2026,7,1),-1),IF('📋 سجل الأصول'!M400="",DATE(9999,12,31),'📋 سجل الأصول'!M400))-'📋 سجل الأصول'!G400+1))),0))</f>
        <v/>
      </c>
      <c r="N400" s="33" t="str">
        <f>IF('📋 سجل الأصول'!C400="","",IFERROR(MAX(0,MIN(('📋 سجل الأصول'!H400-IF('📋 سجل الأصول'!I400="",0,'📋 سجل الأصول'!I400)),('📋 سجل الأصول'!H400-IF('📋 سجل الأصول'!I400="",0,'📋 سجل الأصول'!I400))*'📋 سجل الأصول'!J400/365*MAX(0,MIN(EOMONTH(DATE(2026,8,1),0),IF('📋 سجل الأصول'!M400="",DATE(9999,12,31),'📋 سجل الأصول'!M400))-'📋 سجل الأصول'!G400+1))-MIN(('📋 سجل الأصول'!H400-IF('📋 سجل الأصول'!I400="",0,'📋 سجل الأصول'!I400)),('📋 سجل الأصول'!H400-IF('📋 سجل الأصول'!I400="",0,'📋 سجل الأصول'!I400))*'📋 سجل الأصول'!J400/365*MAX(0,MIN(EOMONTH(DATE(2026,8,1),-1),IF('📋 سجل الأصول'!M400="",DATE(9999,12,31),'📋 سجل الأصول'!M400))-'📋 سجل الأصول'!G400+1))),0))</f>
        <v/>
      </c>
      <c r="O400" s="33" t="str">
        <f>IF('📋 سجل الأصول'!C400="","",IFERROR(MAX(0,MIN(('📋 سجل الأصول'!H400-IF('📋 سجل الأصول'!I400="",0,'📋 سجل الأصول'!I400)),('📋 سجل الأصول'!H400-IF('📋 سجل الأصول'!I400="",0,'📋 سجل الأصول'!I400))*'📋 سجل الأصول'!J400/365*MAX(0,MIN(EOMONTH(DATE(2026,9,1),0),IF('📋 سجل الأصول'!M400="",DATE(9999,12,31),'📋 سجل الأصول'!M400))-'📋 سجل الأصول'!G400+1))-MIN(('📋 سجل الأصول'!H400-IF('📋 سجل الأصول'!I400="",0,'📋 سجل الأصول'!I400)),('📋 سجل الأصول'!H400-IF('📋 سجل الأصول'!I400="",0,'📋 سجل الأصول'!I400))*'📋 سجل الأصول'!J400/365*MAX(0,MIN(EOMONTH(DATE(2026,9,1),-1),IF('📋 سجل الأصول'!M400="",DATE(9999,12,31),'📋 سجل الأصول'!M400))-'📋 سجل الأصول'!G400+1))),0))</f>
        <v/>
      </c>
      <c r="P400" s="33" t="str">
        <f>IF('📋 سجل الأصول'!C400="","",IFERROR(MAX(0,MIN(('📋 سجل الأصول'!H400-IF('📋 سجل الأصول'!I400="",0,'📋 سجل الأصول'!I400)),('📋 سجل الأصول'!H400-IF('📋 سجل الأصول'!I400="",0,'📋 سجل الأصول'!I400))*'📋 سجل الأصول'!J400/365*MAX(0,MIN(EOMONTH(DATE(2026,10,1),0),IF('📋 سجل الأصول'!M400="",DATE(9999,12,31),'📋 سجل الأصول'!M400))-'📋 سجل الأصول'!G400+1))-MIN(('📋 سجل الأصول'!H400-IF('📋 سجل الأصول'!I400="",0,'📋 سجل الأصول'!I400)),('📋 سجل الأصول'!H400-IF('📋 سجل الأصول'!I400="",0,'📋 سجل الأصول'!I400))*'📋 سجل الأصول'!J400/365*MAX(0,MIN(EOMONTH(DATE(2026,10,1),-1),IF('📋 سجل الأصول'!M400="",DATE(9999,12,31),'📋 سجل الأصول'!M400))-'📋 سجل الأصول'!G400+1))),0))</f>
        <v/>
      </c>
      <c r="Q400" s="33" t="str">
        <f>IF('📋 سجل الأصول'!C400="","",IFERROR(MAX(0,MIN(('📋 سجل الأصول'!H400-IF('📋 سجل الأصول'!I400="",0,'📋 سجل الأصول'!I400)),('📋 سجل الأصول'!H400-IF('📋 سجل الأصول'!I400="",0,'📋 سجل الأصول'!I400))*'📋 سجل الأصول'!J400/365*MAX(0,MIN(EOMONTH(DATE(2026,11,1),0),IF('📋 سجل الأصول'!M400="",DATE(9999,12,31),'📋 سجل الأصول'!M400))-'📋 سجل الأصول'!G400+1))-MIN(('📋 سجل الأصول'!H400-IF('📋 سجل الأصول'!I400="",0,'📋 سجل الأصول'!I400)),('📋 سجل الأصول'!H400-IF('📋 سجل الأصول'!I400="",0,'📋 سجل الأصول'!I400))*'📋 سجل الأصول'!J400/365*MAX(0,MIN(EOMONTH(DATE(2026,11,1),-1),IF('📋 سجل الأصول'!M400="",DATE(9999,12,31),'📋 سجل الأصول'!M400))-'📋 سجل الأصول'!G400+1))),0))</f>
        <v/>
      </c>
      <c r="R400" s="33" t="str">
        <f>IF('📋 سجل الأصول'!C400="","",IFERROR(MAX(0,MIN(('📋 سجل الأصول'!H400-IF('📋 سجل الأصول'!I400="",0,'📋 سجل الأصول'!I400)),('📋 سجل الأصول'!H400-IF('📋 سجل الأصول'!I400="",0,'📋 سجل الأصول'!I400))*'📋 سجل الأصول'!J400/365*MAX(0,MIN(EOMONTH(DATE(2026,12,1),0),IF('📋 سجل الأصول'!M400="",DATE(9999,12,31),'📋 سجل الأصول'!M400))-'📋 سجل الأصول'!G400+1))-MIN(('📋 سجل الأصول'!H400-IF('📋 سجل الأصول'!I400="",0,'📋 سجل الأصول'!I400)),('📋 سجل الأصول'!H400-IF('📋 سجل الأصول'!I400="",0,'📋 سجل الأصول'!I400))*'📋 سجل الأصول'!J400/365*MAX(0,MIN(EOMONTH(DATE(2026,12,1),-1),IF('📋 سجل الأصول'!M400="",DATE(9999,12,31),'📋 سجل الأصول'!M400))-'📋 سجل الأصول'!G400+1))),0))</f>
        <v/>
      </c>
    </row>
    <row r="401" spans="1:18" ht="24.75" customHeight="1" x14ac:dyDescent="0.25">
      <c r="A401" s="18" t="str">
        <f>IF('📋 سجل الأصول'!C401="","",'📋 سجل الأصول'!A401)</f>
        <v/>
      </c>
      <c r="B401" s="18" t="str">
        <f>IF('📋 سجل الأصول'!C401="","",'📋 سجل الأصول'!B401)</f>
        <v/>
      </c>
      <c r="C401" s="36" t="str">
        <f>IF('📋 سجل الأصول'!C401="","",'📋 سجل الأصول'!C401)</f>
        <v/>
      </c>
      <c r="D401" s="18" t="str">
        <f>IF('📋 سجل الأصول'!C401="","",'📋 سجل الأصول'!E401)</f>
        <v/>
      </c>
      <c r="E401" s="37" t="str">
        <f>IF('📋 سجل الأصول'!C401="","",'📋 سجل الأصول'!G401)</f>
        <v/>
      </c>
      <c r="F401" s="25" t="str">
        <f>IF('📋 سجل الأصول'!C401="","",'📋 سجل الأصول'!H401)</f>
        <v/>
      </c>
      <c r="G401" s="25" t="str">
        <f>IF('📋 سجل الأصول'!C401="","",IFERROR(MAX(0,MIN(('📋 سجل الأصول'!H401-IF('📋 سجل الأصول'!I401="",0,'📋 سجل الأصول'!I401)),('📋 سجل الأصول'!H401-IF('📋 سجل الأصول'!I401="",0,'📋 سجل الأصول'!I401))*'📋 سجل الأصول'!J401/365*MAX(0,MIN(EOMONTH(DATE(2026,1,1),0),IF('📋 سجل الأصول'!M401="",DATE(9999,12,31),'📋 سجل الأصول'!M401))-'📋 سجل الأصول'!G401+1))-MIN(('📋 سجل الأصول'!H401-IF('📋 سجل الأصول'!I401="",0,'📋 سجل الأصول'!I401)),('📋 سجل الأصول'!H401-IF('📋 سجل الأصول'!I401="",0,'📋 سجل الأصول'!I401))*'📋 سجل الأصول'!J401/365*MAX(0,MIN(EOMONTH(DATE(2026,1,1),-1),IF('📋 سجل الأصول'!M401="",DATE(9999,12,31),'📋 سجل الأصول'!M401))-'📋 سجل الأصول'!G401+1))),0))</f>
        <v/>
      </c>
      <c r="H401" s="25" t="str">
        <f>IF('📋 سجل الأصول'!C401="","",IFERROR(MAX(0,MIN(('📋 سجل الأصول'!H401-IF('📋 سجل الأصول'!I401="",0,'📋 سجل الأصول'!I401)),('📋 سجل الأصول'!H401-IF('📋 سجل الأصول'!I401="",0,'📋 سجل الأصول'!I401))*'📋 سجل الأصول'!J401/365*MAX(0,MIN(EOMONTH(DATE(2026,2,1),0),IF('📋 سجل الأصول'!M401="",DATE(9999,12,31),'📋 سجل الأصول'!M401))-'📋 سجل الأصول'!G401+1))-MIN(('📋 سجل الأصول'!H401-IF('📋 سجل الأصول'!I401="",0,'📋 سجل الأصول'!I401)),('📋 سجل الأصول'!H401-IF('📋 سجل الأصول'!I401="",0,'📋 سجل الأصول'!I401))*'📋 سجل الأصول'!J401/365*MAX(0,MIN(EOMONTH(DATE(2026,2,1),-1),IF('📋 سجل الأصول'!M401="",DATE(9999,12,31),'📋 سجل الأصول'!M401))-'📋 سجل الأصول'!G401+1))),0))</f>
        <v/>
      </c>
      <c r="I401" s="25" t="str">
        <f>IF('📋 سجل الأصول'!C401="","",IFERROR(MAX(0,MIN(('📋 سجل الأصول'!H401-IF('📋 سجل الأصول'!I401="",0,'📋 سجل الأصول'!I401)),('📋 سجل الأصول'!H401-IF('📋 سجل الأصول'!I401="",0,'📋 سجل الأصول'!I401))*'📋 سجل الأصول'!J401/365*MAX(0,MIN(EOMONTH(DATE(2026,3,1),0),IF('📋 سجل الأصول'!M401="",DATE(9999,12,31),'📋 سجل الأصول'!M401))-'📋 سجل الأصول'!G401+1))-MIN(('📋 سجل الأصول'!H401-IF('📋 سجل الأصول'!I401="",0,'📋 سجل الأصول'!I401)),('📋 سجل الأصول'!H401-IF('📋 سجل الأصول'!I401="",0,'📋 سجل الأصول'!I401))*'📋 سجل الأصول'!J401/365*MAX(0,MIN(EOMONTH(DATE(2026,3,1),-1),IF('📋 سجل الأصول'!M401="",DATE(9999,12,31),'📋 سجل الأصول'!M401))-'📋 سجل الأصول'!G401+1))),0))</f>
        <v/>
      </c>
      <c r="J401" s="25" t="str">
        <f>IF('📋 سجل الأصول'!C401="","",IFERROR(MAX(0,MIN(('📋 سجل الأصول'!H401-IF('📋 سجل الأصول'!I401="",0,'📋 سجل الأصول'!I401)),('📋 سجل الأصول'!H401-IF('📋 سجل الأصول'!I401="",0,'📋 سجل الأصول'!I401))*'📋 سجل الأصول'!J401/365*MAX(0,MIN(EOMONTH(DATE(2026,4,1),0),IF('📋 سجل الأصول'!M401="",DATE(9999,12,31),'📋 سجل الأصول'!M401))-'📋 سجل الأصول'!G401+1))-MIN(('📋 سجل الأصول'!H401-IF('📋 سجل الأصول'!I401="",0,'📋 سجل الأصول'!I401)),('📋 سجل الأصول'!H401-IF('📋 سجل الأصول'!I401="",0,'📋 سجل الأصول'!I401))*'📋 سجل الأصول'!J401/365*MAX(0,MIN(EOMONTH(DATE(2026,4,1),-1),IF('📋 سجل الأصول'!M401="",DATE(9999,12,31),'📋 سجل الأصول'!M401))-'📋 سجل الأصول'!G401+1))),0))</f>
        <v/>
      </c>
      <c r="K401" s="25" t="str">
        <f>IF('📋 سجل الأصول'!C401="","",IFERROR(MAX(0,MIN(('📋 سجل الأصول'!H401-IF('📋 سجل الأصول'!I401="",0,'📋 سجل الأصول'!I401)),('📋 سجل الأصول'!H401-IF('📋 سجل الأصول'!I401="",0,'📋 سجل الأصول'!I401))*'📋 سجل الأصول'!J401/365*MAX(0,MIN(EOMONTH(DATE(2026,5,1),0),IF('📋 سجل الأصول'!M401="",DATE(9999,12,31),'📋 سجل الأصول'!M401))-'📋 سجل الأصول'!G401+1))-MIN(('📋 سجل الأصول'!H401-IF('📋 سجل الأصول'!I401="",0,'📋 سجل الأصول'!I401)),('📋 سجل الأصول'!H401-IF('📋 سجل الأصول'!I401="",0,'📋 سجل الأصول'!I401))*'📋 سجل الأصول'!J401/365*MAX(0,MIN(EOMONTH(DATE(2026,5,1),-1),IF('📋 سجل الأصول'!M401="",DATE(9999,12,31),'📋 سجل الأصول'!M401))-'📋 سجل الأصول'!G401+1))),0))</f>
        <v/>
      </c>
      <c r="L401" s="25" t="str">
        <f>IF('📋 سجل الأصول'!C401="","",IFERROR(MAX(0,MIN(('📋 سجل الأصول'!H401-IF('📋 سجل الأصول'!I401="",0,'📋 سجل الأصول'!I401)),('📋 سجل الأصول'!H401-IF('📋 سجل الأصول'!I401="",0,'📋 سجل الأصول'!I401))*'📋 سجل الأصول'!J401/365*MAX(0,MIN(EOMONTH(DATE(2026,6,1),0),IF('📋 سجل الأصول'!M401="",DATE(9999,12,31),'📋 سجل الأصول'!M401))-'📋 سجل الأصول'!G401+1))-MIN(('📋 سجل الأصول'!H401-IF('📋 سجل الأصول'!I401="",0,'📋 سجل الأصول'!I401)),('📋 سجل الأصول'!H401-IF('📋 سجل الأصول'!I401="",0,'📋 سجل الأصول'!I401))*'📋 سجل الأصول'!J401/365*MAX(0,MIN(EOMONTH(DATE(2026,6,1),-1),IF('📋 سجل الأصول'!M401="",DATE(9999,12,31),'📋 سجل الأصول'!M401))-'📋 سجل الأصول'!G401+1))),0))</f>
        <v/>
      </c>
      <c r="M401" s="25" t="str">
        <f>IF('📋 سجل الأصول'!C401="","",IFERROR(MAX(0,MIN(('📋 سجل الأصول'!H401-IF('📋 سجل الأصول'!I401="",0,'📋 سجل الأصول'!I401)),('📋 سجل الأصول'!H401-IF('📋 سجل الأصول'!I401="",0,'📋 سجل الأصول'!I401))*'📋 سجل الأصول'!J401/365*MAX(0,MIN(EOMONTH(DATE(2026,7,1),0),IF('📋 سجل الأصول'!M401="",DATE(9999,12,31),'📋 سجل الأصول'!M401))-'📋 سجل الأصول'!G401+1))-MIN(('📋 سجل الأصول'!H401-IF('📋 سجل الأصول'!I401="",0,'📋 سجل الأصول'!I401)),('📋 سجل الأصول'!H401-IF('📋 سجل الأصول'!I401="",0,'📋 سجل الأصول'!I401))*'📋 سجل الأصول'!J401/365*MAX(0,MIN(EOMONTH(DATE(2026,7,1),-1),IF('📋 سجل الأصول'!M401="",DATE(9999,12,31),'📋 سجل الأصول'!M401))-'📋 سجل الأصول'!G401+1))),0))</f>
        <v/>
      </c>
      <c r="N401" s="25" t="str">
        <f>IF('📋 سجل الأصول'!C401="","",IFERROR(MAX(0,MIN(('📋 سجل الأصول'!H401-IF('📋 سجل الأصول'!I401="",0,'📋 سجل الأصول'!I401)),('📋 سجل الأصول'!H401-IF('📋 سجل الأصول'!I401="",0,'📋 سجل الأصول'!I401))*'📋 سجل الأصول'!J401/365*MAX(0,MIN(EOMONTH(DATE(2026,8,1),0),IF('📋 سجل الأصول'!M401="",DATE(9999,12,31),'📋 سجل الأصول'!M401))-'📋 سجل الأصول'!G401+1))-MIN(('📋 سجل الأصول'!H401-IF('📋 سجل الأصول'!I401="",0,'📋 سجل الأصول'!I401)),('📋 سجل الأصول'!H401-IF('📋 سجل الأصول'!I401="",0,'📋 سجل الأصول'!I401))*'📋 سجل الأصول'!J401/365*MAX(0,MIN(EOMONTH(DATE(2026,8,1),-1),IF('📋 سجل الأصول'!M401="",DATE(9999,12,31),'📋 سجل الأصول'!M401))-'📋 سجل الأصول'!G401+1))),0))</f>
        <v/>
      </c>
      <c r="O401" s="25" t="str">
        <f>IF('📋 سجل الأصول'!C401="","",IFERROR(MAX(0,MIN(('📋 سجل الأصول'!H401-IF('📋 سجل الأصول'!I401="",0,'📋 سجل الأصول'!I401)),('📋 سجل الأصول'!H401-IF('📋 سجل الأصول'!I401="",0,'📋 سجل الأصول'!I401))*'📋 سجل الأصول'!J401/365*MAX(0,MIN(EOMONTH(DATE(2026,9,1),0),IF('📋 سجل الأصول'!M401="",DATE(9999,12,31),'📋 سجل الأصول'!M401))-'📋 سجل الأصول'!G401+1))-MIN(('📋 سجل الأصول'!H401-IF('📋 سجل الأصول'!I401="",0,'📋 سجل الأصول'!I401)),('📋 سجل الأصول'!H401-IF('📋 سجل الأصول'!I401="",0,'📋 سجل الأصول'!I401))*'📋 سجل الأصول'!J401/365*MAX(0,MIN(EOMONTH(DATE(2026,9,1),-1),IF('📋 سجل الأصول'!M401="",DATE(9999,12,31),'📋 سجل الأصول'!M401))-'📋 سجل الأصول'!G401+1))),0))</f>
        <v/>
      </c>
      <c r="P401" s="25" t="str">
        <f>IF('📋 سجل الأصول'!C401="","",IFERROR(MAX(0,MIN(('📋 سجل الأصول'!H401-IF('📋 سجل الأصول'!I401="",0,'📋 سجل الأصول'!I401)),('📋 سجل الأصول'!H401-IF('📋 سجل الأصول'!I401="",0,'📋 سجل الأصول'!I401))*'📋 سجل الأصول'!J401/365*MAX(0,MIN(EOMONTH(DATE(2026,10,1),0),IF('📋 سجل الأصول'!M401="",DATE(9999,12,31),'📋 سجل الأصول'!M401))-'📋 سجل الأصول'!G401+1))-MIN(('📋 سجل الأصول'!H401-IF('📋 سجل الأصول'!I401="",0,'📋 سجل الأصول'!I401)),('📋 سجل الأصول'!H401-IF('📋 سجل الأصول'!I401="",0,'📋 سجل الأصول'!I401))*'📋 سجل الأصول'!J401/365*MAX(0,MIN(EOMONTH(DATE(2026,10,1),-1),IF('📋 سجل الأصول'!M401="",DATE(9999,12,31),'📋 سجل الأصول'!M401))-'📋 سجل الأصول'!G401+1))),0))</f>
        <v/>
      </c>
      <c r="Q401" s="25" t="str">
        <f>IF('📋 سجل الأصول'!C401="","",IFERROR(MAX(0,MIN(('📋 سجل الأصول'!H401-IF('📋 سجل الأصول'!I401="",0,'📋 سجل الأصول'!I401)),('📋 سجل الأصول'!H401-IF('📋 سجل الأصول'!I401="",0,'📋 سجل الأصول'!I401))*'📋 سجل الأصول'!J401/365*MAX(0,MIN(EOMONTH(DATE(2026,11,1),0),IF('📋 سجل الأصول'!M401="",DATE(9999,12,31),'📋 سجل الأصول'!M401))-'📋 سجل الأصول'!G401+1))-MIN(('📋 سجل الأصول'!H401-IF('📋 سجل الأصول'!I401="",0,'📋 سجل الأصول'!I401)),('📋 سجل الأصول'!H401-IF('📋 سجل الأصول'!I401="",0,'📋 سجل الأصول'!I401))*'📋 سجل الأصول'!J401/365*MAX(0,MIN(EOMONTH(DATE(2026,11,1),-1),IF('📋 سجل الأصول'!M401="",DATE(9999,12,31),'📋 سجل الأصول'!M401))-'📋 سجل الأصول'!G401+1))),0))</f>
        <v/>
      </c>
      <c r="R401" s="25" t="str">
        <f>IF('📋 سجل الأصول'!C401="","",IFERROR(MAX(0,MIN(('📋 سجل الأصول'!H401-IF('📋 سجل الأصول'!I401="",0,'📋 سجل الأصول'!I401)),('📋 سجل الأصول'!H401-IF('📋 سجل الأصول'!I401="",0,'📋 سجل الأصول'!I401))*'📋 سجل الأصول'!J401/365*MAX(0,MIN(EOMONTH(DATE(2026,12,1),0),IF('📋 سجل الأصول'!M401="",DATE(9999,12,31),'📋 سجل الأصول'!M401))-'📋 سجل الأصول'!G401+1))-MIN(('📋 سجل الأصول'!H401-IF('📋 سجل الأصول'!I401="",0,'📋 سجل الأصول'!I401)),('📋 سجل الأصول'!H401-IF('📋 سجل الأصول'!I401="",0,'📋 سجل الأصول'!I401))*'📋 سجل الأصول'!J401/365*MAX(0,MIN(EOMONTH(DATE(2026,12,1),-1),IF('📋 سجل الأصول'!M401="",DATE(9999,12,31),'📋 سجل الأصول'!M401))-'📋 سجل الأصول'!G401+1))),0))</f>
        <v/>
      </c>
    </row>
    <row r="402" spans="1:18" ht="24.75" customHeight="1" x14ac:dyDescent="0.25">
      <c r="A402" s="26" t="str">
        <f>IF('📋 سجل الأصول'!C402="","",'📋 سجل الأصول'!A402)</f>
        <v/>
      </c>
      <c r="B402" s="26" t="str">
        <f>IF('📋 سجل الأصول'!C402="","",'📋 سجل الأصول'!B402)</f>
        <v/>
      </c>
      <c r="C402" s="38" t="str">
        <f>IF('📋 سجل الأصول'!C402="","",'📋 سجل الأصول'!C402)</f>
        <v/>
      </c>
      <c r="D402" s="26" t="str">
        <f>IF('📋 سجل الأصول'!C402="","",'📋 سجل الأصول'!E402)</f>
        <v/>
      </c>
      <c r="E402" s="39" t="str">
        <f>IF('📋 سجل الأصول'!C402="","",'📋 سجل الأصول'!G402)</f>
        <v/>
      </c>
      <c r="F402" s="33" t="str">
        <f>IF('📋 سجل الأصول'!C402="","",'📋 سجل الأصول'!H402)</f>
        <v/>
      </c>
      <c r="G402" s="33" t="str">
        <f>IF('📋 سجل الأصول'!C402="","",IFERROR(MAX(0,MIN(('📋 سجل الأصول'!H402-IF('📋 سجل الأصول'!I402="",0,'📋 سجل الأصول'!I402)),('📋 سجل الأصول'!H402-IF('📋 سجل الأصول'!I402="",0,'📋 سجل الأصول'!I402))*'📋 سجل الأصول'!J402/365*MAX(0,MIN(EOMONTH(DATE(2026,1,1),0),IF('📋 سجل الأصول'!M402="",DATE(9999,12,31),'📋 سجل الأصول'!M402))-'📋 سجل الأصول'!G402+1))-MIN(('📋 سجل الأصول'!H402-IF('📋 سجل الأصول'!I402="",0,'📋 سجل الأصول'!I402)),('📋 سجل الأصول'!H402-IF('📋 سجل الأصول'!I402="",0,'📋 سجل الأصول'!I402))*'📋 سجل الأصول'!J402/365*MAX(0,MIN(EOMONTH(DATE(2026,1,1),-1),IF('📋 سجل الأصول'!M402="",DATE(9999,12,31),'📋 سجل الأصول'!M402))-'📋 سجل الأصول'!G402+1))),0))</f>
        <v/>
      </c>
      <c r="H402" s="33" t="str">
        <f>IF('📋 سجل الأصول'!C402="","",IFERROR(MAX(0,MIN(('📋 سجل الأصول'!H402-IF('📋 سجل الأصول'!I402="",0,'📋 سجل الأصول'!I402)),('📋 سجل الأصول'!H402-IF('📋 سجل الأصول'!I402="",0,'📋 سجل الأصول'!I402))*'📋 سجل الأصول'!J402/365*MAX(0,MIN(EOMONTH(DATE(2026,2,1),0),IF('📋 سجل الأصول'!M402="",DATE(9999,12,31),'📋 سجل الأصول'!M402))-'📋 سجل الأصول'!G402+1))-MIN(('📋 سجل الأصول'!H402-IF('📋 سجل الأصول'!I402="",0,'📋 سجل الأصول'!I402)),('📋 سجل الأصول'!H402-IF('📋 سجل الأصول'!I402="",0,'📋 سجل الأصول'!I402))*'📋 سجل الأصول'!J402/365*MAX(0,MIN(EOMONTH(DATE(2026,2,1),-1),IF('📋 سجل الأصول'!M402="",DATE(9999,12,31),'📋 سجل الأصول'!M402))-'📋 سجل الأصول'!G402+1))),0))</f>
        <v/>
      </c>
      <c r="I402" s="33" t="str">
        <f>IF('📋 سجل الأصول'!C402="","",IFERROR(MAX(0,MIN(('📋 سجل الأصول'!H402-IF('📋 سجل الأصول'!I402="",0,'📋 سجل الأصول'!I402)),('📋 سجل الأصول'!H402-IF('📋 سجل الأصول'!I402="",0,'📋 سجل الأصول'!I402))*'📋 سجل الأصول'!J402/365*MAX(0,MIN(EOMONTH(DATE(2026,3,1),0),IF('📋 سجل الأصول'!M402="",DATE(9999,12,31),'📋 سجل الأصول'!M402))-'📋 سجل الأصول'!G402+1))-MIN(('📋 سجل الأصول'!H402-IF('📋 سجل الأصول'!I402="",0,'📋 سجل الأصول'!I402)),('📋 سجل الأصول'!H402-IF('📋 سجل الأصول'!I402="",0,'📋 سجل الأصول'!I402))*'📋 سجل الأصول'!J402/365*MAX(0,MIN(EOMONTH(DATE(2026,3,1),-1),IF('📋 سجل الأصول'!M402="",DATE(9999,12,31),'📋 سجل الأصول'!M402))-'📋 سجل الأصول'!G402+1))),0))</f>
        <v/>
      </c>
      <c r="J402" s="33" t="str">
        <f>IF('📋 سجل الأصول'!C402="","",IFERROR(MAX(0,MIN(('📋 سجل الأصول'!H402-IF('📋 سجل الأصول'!I402="",0,'📋 سجل الأصول'!I402)),('📋 سجل الأصول'!H402-IF('📋 سجل الأصول'!I402="",0,'📋 سجل الأصول'!I402))*'📋 سجل الأصول'!J402/365*MAX(0,MIN(EOMONTH(DATE(2026,4,1),0),IF('📋 سجل الأصول'!M402="",DATE(9999,12,31),'📋 سجل الأصول'!M402))-'📋 سجل الأصول'!G402+1))-MIN(('📋 سجل الأصول'!H402-IF('📋 سجل الأصول'!I402="",0,'📋 سجل الأصول'!I402)),('📋 سجل الأصول'!H402-IF('📋 سجل الأصول'!I402="",0,'📋 سجل الأصول'!I402))*'📋 سجل الأصول'!J402/365*MAX(0,MIN(EOMONTH(DATE(2026,4,1),-1),IF('📋 سجل الأصول'!M402="",DATE(9999,12,31),'📋 سجل الأصول'!M402))-'📋 سجل الأصول'!G402+1))),0))</f>
        <v/>
      </c>
      <c r="K402" s="33" t="str">
        <f>IF('📋 سجل الأصول'!C402="","",IFERROR(MAX(0,MIN(('📋 سجل الأصول'!H402-IF('📋 سجل الأصول'!I402="",0,'📋 سجل الأصول'!I402)),('📋 سجل الأصول'!H402-IF('📋 سجل الأصول'!I402="",0,'📋 سجل الأصول'!I402))*'📋 سجل الأصول'!J402/365*MAX(0,MIN(EOMONTH(DATE(2026,5,1),0),IF('📋 سجل الأصول'!M402="",DATE(9999,12,31),'📋 سجل الأصول'!M402))-'📋 سجل الأصول'!G402+1))-MIN(('📋 سجل الأصول'!H402-IF('📋 سجل الأصول'!I402="",0,'📋 سجل الأصول'!I402)),('📋 سجل الأصول'!H402-IF('📋 سجل الأصول'!I402="",0,'📋 سجل الأصول'!I402))*'📋 سجل الأصول'!J402/365*MAX(0,MIN(EOMONTH(DATE(2026,5,1),-1),IF('📋 سجل الأصول'!M402="",DATE(9999,12,31),'📋 سجل الأصول'!M402))-'📋 سجل الأصول'!G402+1))),0))</f>
        <v/>
      </c>
      <c r="L402" s="33" t="str">
        <f>IF('📋 سجل الأصول'!C402="","",IFERROR(MAX(0,MIN(('📋 سجل الأصول'!H402-IF('📋 سجل الأصول'!I402="",0,'📋 سجل الأصول'!I402)),('📋 سجل الأصول'!H402-IF('📋 سجل الأصول'!I402="",0,'📋 سجل الأصول'!I402))*'📋 سجل الأصول'!J402/365*MAX(0,MIN(EOMONTH(DATE(2026,6,1),0),IF('📋 سجل الأصول'!M402="",DATE(9999,12,31),'📋 سجل الأصول'!M402))-'📋 سجل الأصول'!G402+1))-MIN(('📋 سجل الأصول'!H402-IF('📋 سجل الأصول'!I402="",0,'📋 سجل الأصول'!I402)),('📋 سجل الأصول'!H402-IF('📋 سجل الأصول'!I402="",0,'📋 سجل الأصول'!I402))*'📋 سجل الأصول'!J402/365*MAX(0,MIN(EOMONTH(DATE(2026,6,1),-1),IF('📋 سجل الأصول'!M402="",DATE(9999,12,31),'📋 سجل الأصول'!M402))-'📋 سجل الأصول'!G402+1))),0))</f>
        <v/>
      </c>
      <c r="M402" s="33" t="str">
        <f>IF('📋 سجل الأصول'!C402="","",IFERROR(MAX(0,MIN(('📋 سجل الأصول'!H402-IF('📋 سجل الأصول'!I402="",0,'📋 سجل الأصول'!I402)),('📋 سجل الأصول'!H402-IF('📋 سجل الأصول'!I402="",0,'📋 سجل الأصول'!I402))*'📋 سجل الأصول'!J402/365*MAX(0,MIN(EOMONTH(DATE(2026,7,1),0),IF('📋 سجل الأصول'!M402="",DATE(9999,12,31),'📋 سجل الأصول'!M402))-'📋 سجل الأصول'!G402+1))-MIN(('📋 سجل الأصول'!H402-IF('📋 سجل الأصول'!I402="",0,'📋 سجل الأصول'!I402)),('📋 سجل الأصول'!H402-IF('📋 سجل الأصول'!I402="",0,'📋 سجل الأصول'!I402))*'📋 سجل الأصول'!J402/365*MAX(0,MIN(EOMONTH(DATE(2026,7,1),-1),IF('📋 سجل الأصول'!M402="",DATE(9999,12,31),'📋 سجل الأصول'!M402))-'📋 سجل الأصول'!G402+1))),0))</f>
        <v/>
      </c>
      <c r="N402" s="33" t="str">
        <f>IF('📋 سجل الأصول'!C402="","",IFERROR(MAX(0,MIN(('📋 سجل الأصول'!H402-IF('📋 سجل الأصول'!I402="",0,'📋 سجل الأصول'!I402)),('📋 سجل الأصول'!H402-IF('📋 سجل الأصول'!I402="",0,'📋 سجل الأصول'!I402))*'📋 سجل الأصول'!J402/365*MAX(0,MIN(EOMONTH(DATE(2026,8,1),0),IF('📋 سجل الأصول'!M402="",DATE(9999,12,31),'📋 سجل الأصول'!M402))-'📋 سجل الأصول'!G402+1))-MIN(('📋 سجل الأصول'!H402-IF('📋 سجل الأصول'!I402="",0,'📋 سجل الأصول'!I402)),('📋 سجل الأصول'!H402-IF('📋 سجل الأصول'!I402="",0,'📋 سجل الأصول'!I402))*'📋 سجل الأصول'!J402/365*MAX(0,MIN(EOMONTH(DATE(2026,8,1),-1),IF('📋 سجل الأصول'!M402="",DATE(9999,12,31),'📋 سجل الأصول'!M402))-'📋 سجل الأصول'!G402+1))),0))</f>
        <v/>
      </c>
      <c r="O402" s="33" t="str">
        <f>IF('📋 سجل الأصول'!C402="","",IFERROR(MAX(0,MIN(('📋 سجل الأصول'!H402-IF('📋 سجل الأصول'!I402="",0,'📋 سجل الأصول'!I402)),('📋 سجل الأصول'!H402-IF('📋 سجل الأصول'!I402="",0,'📋 سجل الأصول'!I402))*'📋 سجل الأصول'!J402/365*MAX(0,MIN(EOMONTH(DATE(2026,9,1),0),IF('📋 سجل الأصول'!M402="",DATE(9999,12,31),'📋 سجل الأصول'!M402))-'📋 سجل الأصول'!G402+1))-MIN(('📋 سجل الأصول'!H402-IF('📋 سجل الأصول'!I402="",0,'📋 سجل الأصول'!I402)),('📋 سجل الأصول'!H402-IF('📋 سجل الأصول'!I402="",0,'📋 سجل الأصول'!I402))*'📋 سجل الأصول'!J402/365*MAX(0,MIN(EOMONTH(DATE(2026,9,1),-1),IF('📋 سجل الأصول'!M402="",DATE(9999,12,31),'📋 سجل الأصول'!M402))-'📋 سجل الأصول'!G402+1))),0))</f>
        <v/>
      </c>
      <c r="P402" s="33" t="str">
        <f>IF('📋 سجل الأصول'!C402="","",IFERROR(MAX(0,MIN(('📋 سجل الأصول'!H402-IF('📋 سجل الأصول'!I402="",0,'📋 سجل الأصول'!I402)),('📋 سجل الأصول'!H402-IF('📋 سجل الأصول'!I402="",0,'📋 سجل الأصول'!I402))*'📋 سجل الأصول'!J402/365*MAX(0,MIN(EOMONTH(DATE(2026,10,1),0),IF('📋 سجل الأصول'!M402="",DATE(9999,12,31),'📋 سجل الأصول'!M402))-'📋 سجل الأصول'!G402+1))-MIN(('📋 سجل الأصول'!H402-IF('📋 سجل الأصول'!I402="",0,'📋 سجل الأصول'!I402)),('📋 سجل الأصول'!H402-IF('📋 سجل الأصول'!I402="",0,'📋 سجل الأصول'!I402))*'📋 سجل الأصول'!J402/365*MAX(0,MIN(EOMONTH(DATE(2026,10,1),-1),IF('📋 سجل الأصول'!M402="",DATE(9999,12,31),'📋 سجل الأصول'!M402))-'📋 سجل الأصول'!G402+1))),0))</f>
        <v/>
      </c>
      <c r="Q402" s="33" t="str">
        <f>IF('📋 سجل الأصول'!C402="","",IFERROR(MAX(0,MIN(('📋 سجل الأصول'!H402-IF('📋 سجل الأصول'!I402="",0,'📋 سجل الأصول'!I402)),('📋 سجل الأصول'!H402-IF('📋 سجل الأصول'!I402="",0,'📋 سجل الأصول'!I402))*'📋 سجل الأصول'!J402/365*MAX(0,MIN(EOMONTH(DATE(2026,11,1),0),IF('📋 سجل الأصول'!M402="",DATE(9999,12,31),'📋 سجل الأصول'!M402))-'📋 سجل الأصول'!G402+1))-MIN(('📋 سجل الأصول'!H402-IF('📋 سجل الأصول'!I402="",0,'📋 سجل الأصول'!I402)),('📋 سجل الأصول'!H402-IF('📋 سجل الأصول'!I402="",0,'📋 سجل الأصول'!I402))*'📋 سجل الأصول'!J402/365*MAX(0,MIN(EOMONTH(DATE(2026,11,1),-1),IF('📋 سجل الأصول'!M402="",DATE(9999,12,31),'📋 سجل الأصول'!M402))-'📋 سجل الأصول'!G402+1))),0))</f>
        <v/>
      </c>
      <c r="R402" s="33" t="str">
        <f>IF('📋 سجل الأصول'!C402="","",IFERROR(MAX(0,MIN(('📋 سجل الأصول'!H402-IF('📋 سجل الأصول'!I402="",0,'📋 سجل الأصول'!I402)),('📋 سجل الأصول'!H402-IF('📋 سجل الأصول'!I402="",0,'📋 سجل الأصول'!I402))*'📋 سجل الأصول'!J402/365*MAX(0,MIN(EOMONTH(DATE(2026,12,1),0),IF('📋 سجل الأصول'!M402="",DATE(9999,12,31),'📋 سجل الأصول'!M402))-'📋 سجل الأصول'!G402+1))-MIN(('📋 سجل الأصول'!H402-IF('📋 سجل الأصول'!I402="",0,'📋 سجل الأصول'!I402)),('📋 سجل الأصول'!H402-IF('📋 سجل الأصول'!I402="",0,'📋 سجل الأصول'!I402))*'📋 سجل الأصول'!J402/365*MAX(0,MIN(EOMONTH(DATE(2026,12,1),-1),IF('📋 سجل الأصول'!M402="",DATE(9999,12,31),'📋 سجل الأصول'!M402))-'📋 سجل الأصول'!G402+1))),0))</f>
        <v/>
      </c>
    </row>
    <row r="403" spans="1:18" ht="24.75" customHeight="1" x14ac:dyDescent="0.25">
      <c r="A403" s="18" t="str">
        <f>IF('📋 سجل الأصول'!C403="","",'📋 سجل الأصول'!A403)</f>
        <v/>
      </c>
      <c r="B403" s="18" t="str">
        <f>IF('📋 سجل الأصول'!C403="","",'📋 سجل الأصول'!B403)</f>
        <v/>
      </c>
      <c r="C403" s="36" t="str">
        <f>IF('📋 سجل الأصول'!C403="","",'📋 سجل الأصول'!C403)</f>
        <v/>
      </c>
      <c r="D403" s="18" t="str">
        <f>IF('📋 سجل الأصول'!C403="","",'📋 سجل الأصول'!E403)</f>
        <v/>
      </c>
      <c r="E403" s="37" t="str">
        <f>IF('📋 سجل الأصول'!C403="","",'📋 سجل الأصول'!G403)</f>
        <v/>
      </c>
      <c r="F403" s="25" t="str">
        <f>IF('📋 سجل الأصول'!C403="","",'📋 سجل الأصول'!H403)</f>
        <v/>
      </c>
      <c r="G403" s="25" t="str">
        <f>IF('📋 سجل الأصول'!C403="","",IFERROR(MAX(0,MIN(('📋 سجل الأصول'!H403-IF('📋 سجل الأصول'!I403="",0,'📋 سجل الأصول'!I403)),('📋 سجل الأصول'!H403-IF('📋 سجل الأصول'!I403="",0,'📋 سجل الأصول'!I403))*'📋 سجل الأصول'!J403/365*MAX(0,MIN(EOMONTH(DATE(2026,1,1),0),IF('📋 سجل الأصول'!M403="",DATE(9999,12,31),'📋 سجل الأصول'!M403))-'📋 سجل الأصول'!G403+1))-MIN(('📋 سجل الأصول'!H403-IF('📋 سجل الأصول'!I403="",0,'📋 سجل الأصول'!I403)),('📋 سجل الأصول'!H403-IF('📋 سجل الأصول'!I403="",0,'📋 سجل الأصول'!I403))*'📋 سجل الأصول'!J403/365*MAX(0,MIN(EOMONTH(DATE(2026,1,1),-1),IF('📋 سجل الأصول'!M403="",DATE(9999,12,31),'📋 سجل الأصول'!M403))-'📋 سجل الأصول'!G403+1))),0))</f>
        <v/>
      </c>
      <c r="H403" s="25" t="str">
        <f>IF('📋 سجل الأصول'!C403="","",IFERROR(MAX(0,MIN(('📋 سجل الأصول'!H403-IF('📋 سجل الأصول'!I403="",0,'📋 سجل الأصول'!I403)),('📋 سجل الأصول'!H403-IF('📋 سجل الأصول'!I403="",0,'📋 سجل الأصول'!I403))*'📋 سجل الأصول'!J403/365*MAX(0,MIN(EOMONTH(DATE(2026,2,1),0),IF('📋 سجل الأصول'!M403="",DATE(9999,12,31),'📋 سجل الأصول'!M403))-'📋 سجل الأصول'!G403+1))-MIN(('📋 سجل الأصول'!H403-IF('📋 سجل الأصول'!I403="",0,'📋 سجل الأصول'!I403)),('📋 سجل الأصول'!H403-IF('📋 سجل الأصول'!I403="",0,'📋 سجل الأصول'!I403))*'📋 سجل الأصول'!J403/365*MAX(0,MIN(EOMONTH(DATE(2026,2,1),-1),IF('📋 سجل الأصول'!M403="",DATE(9999,12,31),'📋 سجل الأصول'!M403))-'📋 سجل الأصول'!G403+1))),0))</f>
        <v/>
      </c>
      <c r="I403" s="25" t="str">
        <f>IF('📋 سجل الأصول'!C403="","",IFERROR(MAX(0,MIN(('📋 سجل الأصول'!H403-IF('📋 سجل الأصول'!I403="",0,'📋 سجل الأصول'!I403)),('📋 سجل الأصول'!H403-IF('📋 سجل الأصول'!I403="",0,'📋 سجل الأصول'!I403))*'📋 سجل الأصول'!J403/365*MAX(0,MIN(EOMONTH(DATE(2026,3,1),0),IF('📋 سجل الأصول'!M403="",DATE(9999,12,31),'📋 سجل الأصول'!M403))-'📋 سجل الأصول'!G403+1))-MIN(('📋 سجل الأصول'!H403-IF('📋 سجل الأصول'!I403="",0,'📋 سجل الأصول'!I403)),('📋 سجل الأصول'!H403-IF('📋 سجل الأصول'!I403="",0,'📋 سجل الأصول'!I403))*'📋 سجل الأصول'!J403/365*MAX(0,MIN(EOMONTH(DATE(2026,3,1),-1),IF('📋 سجل الأصول'!M403="",DATE(9999,12,31),'📋 سجل الأصول'!M403))-'📋 سجل الأصول'!G403+1))),0))</f>
        <v/>
      </c>
      <c r="J403" s="25" t="str">
        <f>IF('📋 سجل الأصول'!C403="","",IFERROR(MAX(0,MIN(('📋 سجل الأصول'!H403-IF('📋 سجل الأصول'!I403="",0,'📋 سجل الأصول'!I403)),('📋 سجل الأصول'!H403-IF('📋 سجل الأصول'!I403="",0,'📋 سجل الأصول'!I403))*'📋 سجل الأصول'!J403/365*MAX(0,MIN(EOMONTH(DATE(2026,4,1),0),IF('📋 سجل الأصول'!M403="",DATE(9999,12,31),'📋 سجل الأصول'!M403))-'📋 سجل الأصول'!G403+1))-MIN(('📋 سجل الأصول'!H403-IF('📋 سجل الأصول'!I403="",0,'📋 سجل الأصول'!I403)),('📋 سجل الأصول'!H403-IF('📋 سجل الأصول'!I403="",0,'📋 سجل الأصول'!I403))*'📋 سجل الأصول'!J403/365*MAX(0,MIN(EOMONTH(DATE(2026,4,1),-1),IF('📋 سجل الأصول'!M403="",DATE(9999,12,31),'📋 سجل الأصول'!M403))-'📋 سجل الأصول'!G403+1))),0))</f>
        <v/>
      </c>
      <c r="K403" s="25" t="str">
        <f>IF('📋 سجل الأصول'!C403="","",IFERROR(MAX(0,MIN(('📋 سجل الأصول'!H403-IF('📋 سجل الأصول'!I403="",0,'📋 سجل الأصول'!I403)),('📋 سجل الأصول'!H403-IF('📋 سجل الأصول'!I403="",0,'📋 سجل الأصول'!I403))*'📋 سجل الأصول'!J403/365*MAX(0,MIN(EOMONTH(DATE(2026,5,1),0),IF('📋 سجل الأصول'!M403="",DATE(9999,12,31),'📋 سجل الأصول'!M403))-'📋 سجل الأصول'!G403+1))-MIN(('📋 سجل الأصول'!H403-IF('📋 سجل الأصول'!I403="",0,'📋 سجل الأصول'!I403)),('📋 سجل الأصول'!H403-IF('📋 سجل الأصول'!I403="",0,'📋 سجل الأصول'!I403))*'📋 سجل الأصول'!J403/365*MAX(0,MIN(EOMONTH(DATE(2026,5,1),-1),IF('📋 سجل الأصول'!M403="",DATE(9999,12,31),'📋 سجل الأصول'!M403))-'📋 سجل الأصول'!G403+1))),0))</f>
        <v/>
      </c>
      <c r="L403" s="25" t="str">
        <f>IF('📋 سجل الأصول'!C403="","",IFERROR(MAX(0,MIN(('📋 سجل الأصول'!H403-IF('📋 سجل الأصول'!I403="",0,'📋 سجل الأصول'!I403)),('📋 سجل الأصول'!H403-IF('📋 سجل الأصول'!I403="",0,'📋 سجل الأصول'!I403))*'📋 سجل الأصول'!J403/365*MAX(0,MIN(EOMONTH(DATE(2026,6,1),0),IF('📋 سجل الأصول'!M403="",DATE(9999,12,31),'📋 سجل الأصول'!M403))-'📋 سجل الأصول'!G403+1))-MIN(('📋 سجل الأصول'!H403-IF('📋 سجل الأصول'!I403="",0,'📋 سجل الأصول'!I403)),('📋 سجل الأصول'!H403-IF('📋 سجل الأصول'!I403="",0,'📋 سجل الأصول'!I403))*'📋 سجل الأصول'!J403/365*MAX(0,MIN(EOMONTH(DATE(2026,6,1),-1),IF('📋 سجل الأصول'!M403="",DATE(9999,12,31),'📋 سجل الأصول'!M403))-'📋 سجل الأصول'!G403+1))),0))</f>
        <v/>
      </c>
      <c r="M403" s="25" t="str">
        <f>IF('📋 سجل الأصول'!C403="","",IFERROR(MAX(0,MIN(('📋 سجل الأصول'!H403-IF('📋 سجل الأصول'!I403="",0,'📋 سجل الأصول'!I403)),('📋 سجل الأصول'!H403-IF('📋 سجل الأصول'!I403="",0,'📋 سجل الأصول'!I403))*'📋 سجل الأصول'!J403/365*MAX(0,MIN(EOMONTH(DATE(2026,7,1),0),IF('📋 سجل الأصول'!M403="",DATE(9999,12,31),'📋 سجل الأصول'!M403))-'📋 سجل الأصول'!G403+1))-MIN(('📋 سجل الأصول'!H403-IF('📋 سجل الأصول'!I403="",0,'📋 سجل الأصول'!I403)),('📋 سجل الأصول'!H403-IF('📋 سجل الأصول'!I403="",0,'📋 سجل الأصول'!I403))*'📋 سجل الأصول'!J403/365*MAX(0,MIN(EOMONTH(DATE(2026,7,1),-1),IF('📋 سجل الأصول'!M403="",DATE(9999,12,31),'📋 سجل الأصول'!M403))-'📋 سجل الأصول'!G403+1))),0))</f>
        <v/>
      </c>
      <c r="N403" s="25" t="str">
        <f>IF('📋 سجل الأصول'!C403="","",IFERROR(MAX(0,MIN(('📋 سجل الأصول'!H403-IF('📋 سجل الأصول'!I403="",0,'📋 سجل الأصول'!I403)),('📋 سجل الأصول'!H403-IF('📋 سجل الأصول'!I403="",0,'📋 سجل الأصول'!I403))*'📋 سجل الأصول'!J403/365*MAX(0,MIN(EOMONTH(DATE(2026,8,1),0),IF('📋 سجل الأصول'!M403="",DATE(9999,12,31),'📋 سجل الأصول'!M403))-'📋 سجل الأصول'!G403+1))-MIN(('📋 سجل الأصول'!H403-IF('📋 سجل الأصول'!I403="",0,'📋 سجل الأصول'!I403)),('📋 سجل الأصول'!H403-IF('📋 سجل الأصول'!I403="",0,'📋 سجل الأصول'!I403))*'📋 سجل الأصول'!J403/365*MAX(0,MIN(EOMONTH(DATE(2026,8,1),-1),IF('📋 سجل الأصول'!M403="",DATE(9999,12,31),'📋 سجل الأصول'!M403))-'📋 سجل الأصول'!G403+1))),0))</f>
        <v/>
      </c>
      <c r="O403" s="25" t="str">
        <f>IF('📋 سجل الأصول'!C403="","",IFERROR(MAX(0,MIN(('📋 سجل الأصول'!H403-IF('📋 سجل الأصول'!I403="",0,'📋 سجل الأصول'!I403)),('📋 سجل الأصول'!H403-IF('📋 سجل الأصول'!I403="",0,'📋 سجل الأصول'!I403))*'📋 سجل الأصول'!J403/365*MAX(0,MIN(EOMONTH(DATE(2026,9,1),0),IF('📋 سجل الأصول'!M403="",DATE(9999,12,31),'📋 سجل الأصول'!M403))-'📋 سجل الأصول'!G403+1))-MIN(('📋 سجل الأصول'!H403-IF('📋 سجل الأصول'!I403="",0,'📋 سجل الأصول'!I403)),('📋 سجل الأصول'!H403-IF('📋 سجل الأصول'!I403="",0,'📋 سجل الأصول'!I403))*'📋 سجل الأصول'!J403/365*MAX(0,MIN(EOMONTH(DATE(2026,9,1),-1),IF('📋 سجل الأصول'!M403="",DATE(9999,12,31),'📋 سجل الأصول'!M403))-'📋 سجل الأصول'!G403+1))),0))</f>
        <v/>
      </c>
      <c r="P403" s="25" t="str">
        <f>IF('📋 سجل الأصول'!C403="","",IFERROR(MAX(0,MIN(('📋 سجل الأصول'!H403-IF('📋 سجل الأصول'!I403="",0,'📋 سجل الأصول'!I403)),('📋 سجل الأصول'!H403-IF('📋 سجل الأصول'!I403="",0,'📋 سجل الأصول'!I403))*'📋 سجل الأصول'!J403/365*MAX(0,MIN(EOMONTH(DATE(2026,10,1),0),IF('📋 سجل الأصول'!M403="",DATE(9999,12,31),'📋 سجل الأصول'!M403))-'📋 سجل الأصول'!G403+1))-MIN(('📋 سجل الأصول'!H403-IF('📋 سجل الأصول'!I403="",0,'📋 سجل الأصول'!I403)),('📋 سجل الأصول'!H403-IF('📋 سجل الأصول'!I403="",0,'📋 سجل الأصول'!I403))*'📋 سجل الأصول'!J403/365*MAX(0,MIN(EOMONTH(DATE(2026,10,1),-1),IF('📋 سجل الأصول'!M403="",DATE(9999,12,31),'📋 سجل الأصول'!M403))-'📋 سجل الأصول'!G403+1))),0))</f>
        <v/>
      </c>
      <c r="Q403" s="25" t="str">
        <f>IF('📋 سجل الأصول'!C403="","",IFERROR(MAX(0,MIN(('📋 سجل الأصول'!H403-IF('📋 سجل الأصول'!I403="",0,'📋 سجل الأصول'!I403)),('📋 سجل الأصول'!H403-IF('📋 سجل الأصول'!I403="",0,'📋 سجل الأصول'!I403))*'📋 سجل الأصول'!J403/365*MAX(0,MIN(EOMONTH(DATE(2026,11,1),0),IF('📋 سجل الأصول'!M403="",DATE(9999,12,31),'📋 سجل الأصول'!M403))-'📋 سجل الأصول'!G403+1))-MIN(('📋 سجل الأصول'!H403-IF('📋 سجل الأصول'!I403="",0,'📋 سجل الأصول'!I403)),('📋 سجل الأصول'!H403-IF('📋 سجل الأصول'!I403="",0,'📋 سجل الأصول'!I403))*'📋 سجل الأصول'!J403/365*MAX(0,MIN(EOMONTH(DATE(2026,11,1),-1),IF('📋 سجل الأصول'!M403="",DATE(9999,12,31),'📋 سجل الأصول'!M403))-'📋 سجل الأصول'!G403+1))),0))</f>
        <v/>
      </c>
      <c r="R403" s="25" t="str">
        <f>IF('📋 سجل الأصول'!C403="","",IFERROR(MAX(0,MIN(('📋 سجل الأصول'!H403-IF('📋 سجل الأصول'!I403="",0,'📋 سجل الأصول'!I403)),('📋 سجل الأصول'!H403-IF('📋 سجل الأصول'!I403="",0,'📋 سجل الأصول'!I403))*'📋 سجل الأصول'!J403/365*MAX(0,MIN(EOMONTH(DATE(2026,12,1),0),IF('📋 سجل الأصول'!M403="",DATE(9999,12,31),'📋 سجل الأصول'!M403))-'📋 سجل الأصول'!G403+1))-MIN(('📋 سجل الأصول'!H403-IF('📋 سجل الأصول'!I403="",0,'📋 سجل الأصول'!I403)),('📋 سجل الأصول'!H403-IF('📋 سجل الأصول'!I403="",0,'📋 سجل الأصول'!I403))*'📋 سجل الأصول'!J403/365*MAX(0,MIN(EOMONTH(DATE(2026,12,1),-1),IF('📋 سجل الأصول'!M403="",DATE(9999,12,31),'📋 سجل الأصول'!M403))-'📋 سجل الأصول'!G403+1))),0))</f>
        <v/>
      </c>
    </row>
    <row r="404" spans="1:18" ht="24.75" customHeight="1" x14ac:dyDescent="0.25">
      <c r="A404" s="26" t="str">
        <f>IF('📋 سجل الأصول'!C404="","",'📋 سجل الأصول'!A404)</f>
        <v/>
      </c>
      <c r="B404" s="26" t="str">
        <f>IF('📋 سجل الأصول'!C404="","",'📋 سجل الأصول'!B404)</f>
        <v/>
      </c>
      <c r="C404" s="38" t="str">
        <f>IF('📋 سجل الأصول'!C404="","",'📋 سجل الأصول'!C404)</f>
        <v/>
      </c>
      <c r="D404" s="26" t="str">
        <f>IF('📋 سجل الأصول'!C404="","",'📋 سجل الأصول'!E404)</f>
        <v/>
      </c>
      <c r="E404" s="39" t="str">
        <f>IF('📋 سجل الأصول'!C404="","",'📋 سجل الأصول'!G404)</f>
        <v/>
      </c>
      <c r="F404" s="33" t="str">
        <f>IF('📋 سجل الأصول'!C404="","",'📋 سجل الأصول'!H404)</f>
        <v/>
      </c>
      <c r="G404" s="33" t="str">
        <f>IF('📋 سجل الأصول'!C404="","",IFERROR(MAX(0,MIN(('📋 سجل الأصول'!H404-IF('📋 سجل الأصول'!I404="",0,'📋 سجل الأصول'!I404)),('📋 سجل الأصول'!H404-IF('📋 سجل الأصول'!I404="",0,'📋 سجل الأصول'!I404))*'📋 سجل الأصول'!J404/365*MAX(0,MIN(EOMONTH(DATE(2026,1,1),0),IF('📋 سجل الأصول'!M404="",DATE(9999,12,31),'📋 سجل الأصول'!M404))-'📋 سجل الأصول'!G404+1))-MIN(('📋 سجل الأصول'!H404-IF('📋 سجل الأصول'!I404="",0,'📋 سجل الأصول'!I404)),('📋 سجل الأصول'!H404-IF('📋 سجل الأصول'!I404="",0,'📋 سجل الأصول'!I404))*'📋 سجل الأصول'!J404/365*MAX(0,MIN(EOMONTH(DATE(2026,1,1),-1),IF('📋 سجل الأصول'!M404="",DATE(9999,12,31),'📋 سجل الأصول'!M404))-'📋 سجل الأصول'!G404+1))),0))</f>
        <v/>
      </c>
      <c r="H404" s="33" t="str">
        <f>IF('📋 سجل الأصول'!C404="","",IFERROR(MAX(0,MIN(('📋 سجل الأصول'!H404-IF('📋 سجل الأصول'!I404="",0,'📋 سجل الأصول'!I404)),('📋 سجل الأصول'!H404-IF('📋 سجل الأصول'!I404="",0,'📋 سجل الأصول'!I404))*'📋 سجل الأصول'!J404/365*MAX(0,MIN(EOMONTH(DATE(2026,2,1),0),IF('📋 سجل الأصول'!M404="",DATE(9999,12,31),'📋 سجل الأصول'!M404))-'📋 سجل الأصول'!G404+1))-MIN(('📋 سجل الأصول'!H404-IF('📋 سجل الأصول'!I404="",0,'📋 سجل الأصول'!I404)),('📋 سجل الأصول'!H404-IF('📋 سجل الأصول'!I404="",0,'📋 سجل الأصول'!I404))*'📋 سجل الأصول'!J404/365*MAX(0,MIN(EOMONTH(DATE(2026,2,1),-1),IF('📋 سجل الأصول'!M404="",DATE(9999,12,31),'📋 سجل الأصول'!M404))-'📋 سجل الأصول'!G404+1))),0))</f>
        <v/>
      </c>
      <c r="I404" s="33" t="str">
        <f>IF('📋 سجل الأصول'!C404="","",IFERROR(MAX(0,MIN(('📋 سجل الأصول'!H404-IF('📋 سجل الأصول'!I404="",0,'📋 سجل الأصول'!I404)),('📋 سجل الأصول'!H404-IF('📋 سجل الأصول'!I404="",0,'📋 سجل الأصول'!I404))*'📋 سجل الأصول'!J404/365*MAX(0,MIN(EOMONTH(DATE(2026,3,1),0),IF('📋 سجل الأصول'!M404="",DATE(9999,12,31),'📋 سجل الأصول'!M404))-'📋 سجل الأصول'!G404+1))-MIN(('📋 سجل الأصول'!H404-IF('📋 سجل الأصول'!I404="",0,'📋 سجل الأصول'!I404)),('📋 سجل الأصول'!H404-IF('📋 سجل الأصول'!I404="",0,'📋 سجل الأصول'!I404))*'📋 سجل الأصول'!J404/365*MAX(0,MIN(EOMONTH(DATE(2026,3,1),-1),IF('📋 سجل الأصول'!M404="",DATE(9999,12,31),'📋 سجل الأصول'!M404))-'📋 سجل الأصول'!G404+1))),0))</f>
        <v/>
      </c>
      <c r="J404" s="33" t="str">
        <f>IF('📋 سجل الأصول'!C404="","",IFERROR(MAX(0,MIN(('📋 سجل الأصول'!H404-IF('📋 سجل الأصول'!I404="",0,'📋 سجل الأصول'!I404)),('📋 سجل الأصول'!H404-IF('📋 سجل الأصول'!I404="",0,'📋 سجل الأصول'!I404))*'📋 سجل الأصول'!J404/365*MAX(0,MIN(EOMONTH(DATE(2026,4,1),0),IF('📋 سجل الأصول'!M404="",DATE(9999,12,31),'📋 سجل الأصول'!M404))-'📋 سجل الأصول'!G404+1))-MIN(('📋 سجل الأصول'!H404-IF('📋 سجل الأصول'!I404="",0,'📋 سجل الأصول'!I404)),('📋 سجل الأصول'!H404-IF('📋 سجل الأصول'!I404="",0,'📋 سجل الأصول'!I404))*'📋 سجل الأصول'!J404/365*MAX(0,MIN(EOMONTH(DATE(2026,4,1),-1),IF('📋 سجل الأصول'!M404="",DATE(9999,12,31),'📋 سجل الأصول'!M404))-'📋 سجل الأصول'!G404+1))),0))</f>
        <v/>
      </c>
      <c r="K404" s="33" t="str">
        <f>IF('📋 سجل الأصول'!C404="","",IFERROR(MAX(0,MIN(('📋 سجل الأصول'!H404-IF('📋 سجل الأصول'!I404="",0,'📋 سجل الأصول'!I404)),('📋 سجل الأصول'!H404-IF('📋 سجل الأصول'!I404="",0,'📋 سجل الأصول'!I404))*'📋 سجل الأصول'!J404/365*MAX(0,MIN(EOMONTH(DATE(2026,5,1),0),IF('📋 سجل الأصول'!M404="",DATE(9999,12,31),'📋 سجل الأصول'!M404))-'📋 سجل الأصول'!G404+1))-MIN(('📋 سجل الأصول'!H404-IF('📋 سجل الأصول'!I404="",0,'📋 سجل الأصول'!I404)),('📋 سجل الأصول'!H404-IF('📋 سجل الأصول'!I404="",0,'📋 سجل الأصول'!I404))*'📋 سجل الأصول'!J404/365*MAX(0,MIN(EOMONTH(DATE(2026,5,1),-1),IF('📋 سجل الأصول'!M404="",DATE(9999,12,31),'📋 سجل الأصول'!M404))-'📋 سجل الأصول'!G404+1))),0))</f>
        <v/>
      </c>
      <c r="L404" s="33" t="str">
        <f>IF('📋 سجل الأصول'!C404="","",IFERROR(MAX(0,MIN(('📋 سجل الأصول'!H404-IF('📋 سجل الأصول'!I404="",0,'📋 سجل الأصول'!I404)),('📋 سجل الأصول'!H404-IF('📋 سجل الأصول'!I404="",0,'📋 سجل الأصول'!I404))*'📋 سجل الأصول'!J404/365*MAX(0,MIN(EOMONTH(DATE(2026,6,1),0),IF('📋 سجل الأصول'!M404="",DATE(9999,12,31),'📋 سجل الأصول'!M404))-'📋 سجل الأصول'!G404+1))-MIN(('📋 سجل الأصول'!H404-IF('📋 سجل الأصول'!I404="",0,'📋 سجل الأصول'!I404)),('📋 سجل الأصول'!H404-IF('📋 سجل الأصول'!I404="",0,'📋 سجل الأصول'!I404))*'📋 سجل الأصول'!J404/365*MAX(0,MIN(EOMONTH(DATE(2026,6,1),-1),IF('📋 سجل الأصول'!M404="",DATE(9999,12,31),'📋 سجل الأصول'!M404))-'📋 سجل الأصول'!G404+1))),0))</f>
        <v/>
      </c>
      <c r="M404" s="33" t="str">
        <f>IF('📋 سجل الأصول'!C404="","",IFERROR(MAX(0,MIN(('📋 سجل الأصول'!H404-IF('📋 سجل الأصول'!I404="",0,'📋 سجل الأصول'!I404)),('📋 سجل الأصول'!H404-IF('📋 سجل الأصول'!I404="",0,'📋 سجل الأصول'!I404))*'📋 سجل الأصول'!J404/365*MAX(0,MIN(EOMONTH(DATE(2026,7,1),0),IF('📋 سجل الأصول'!M404="",DATE(9999,12,31),'📋 سجل الأصول'!M404))-'📋 سجل الأصول'!G404+1))-MIN(('📋 سجل الأصول'!H404-IF('📋 سجل الأصول'!I404="",0,'📋 سجل الأصول'!I404)),('📋 سجل الأصول'!H404-IF('📋 سجل الأصول'!I404="",0,'📋 سجل الأصول'!I404))*'📋 سجل الأصول'!J404/365*MAX(0,MIN(EOMONTH(DATE(2026,7,1),-1),IF('📋 سجل الأصول'!M404="",DATE(9999,12,31),'📋 سجل الأصول'!M404))-'📋 سجل الأصول'!G404+1))),0))</f>
        <v/>
      </c>
      <c r="N404" s="33" t="str">
        <f>IF('📋 سجل الأصول'!C404="","",IFERROR(MAX(0,MIN(('📋 سجل الأصول'!H404-IF('📋 سجل الأصول'!I404="",0,'📋 سجل الأصول'!I404)),('📋 سجل الأصول'!H404-IF('📋 سجل الأصول'!I404="",0,'📋 سجل الأصول'!I404))*'📋 سجل الأصول'!J404/365*MAX(0,MIN(EOMONTH(DATE(2026,8,1),0),IF('📋 سجل الأصول'!M404="",DATE(9999,12,31),'📋 سجل الأصول'!M404))-'📋 سجل الأصول'!G404+1))-MIN(('📋 سجل الأصول'!H404-IF('📋 سجل الأصول'!I404="",0,'📋 سجل الأصول'!I404)),('📋 سجل الأصول'!H404-IF('📋 سجل الأصول'!I404="",0,'📋 سجل الأصول'!I404))*'📋 سجل الأصول'!J404/365*MAX(0,MIN(EOMONTH(DATE(2026,8,1),-1),IF('📋 سجل الأصول'!M404="",DATE(9999,12,31),'📋 سجل الأصول'!M404))-'📋 سجل الأصول'!G404+1))),0))</f>
        <v/>
      </c>
      <c r="O404" s="33" t="str">
        <f>IF('📋 سجل الأصول'!C404="","",IFERROR(MAX(0,MIN(('📋 سجل الأصول'!H404-IF('📋 سجل الأصول'!I404="",0,'📋 سجل الأصول'!I404)),('📋 سجل الأصول'!H404-IF('📋 سجل الأصول'!I404="",0,'📋 سجل الأصول'!I404))*'📋 سجل الأصول'!J404/365*MAX(0,MIN(EOMONTH(DATE(2026,9,1),0),IF('📋 سجل الأصول'!M404="",DATE(9999,12,31),'📋 سجل الأصول'!M404))-'📋 سجل الأصول'!G404+1))-MIN(('📋 سجل الأصول'!H404-IF('📋 سجل الأصول'!I404="",0,'📋 سجل الأصول'!I404)),('📋 سجل الأصول'!H404-IF('📋 سجل الأصول'!I404="",0,'📋 سجل الأصول'!I404))*'📋 سجل الأصول'!J404/365*MAX(0,MIN(EOMONTH(DATE(2026,9,1),-1),IF('📋 سجل الأصول'!M404="",DATE(9999,12,31),'📋 سجل الأصول'!M404))-'📋 سجل الأصول'!G404+1))),0))</f>
        <v/>
      </c>
      <c r="P404" s="33" t="str">
        <f>IF('📋 سجل الأصول'!C404="","",IFERROR(MAX(0,MIN(('📋 سجل الأصول'!H404-IF('📋 سجل الأصول'!I404="",0,'📋 سجل الأصول'!I404)),('📋 سجل الأصول'!H404-IF('📋 سجل الأصول'!I404="",0,'📋 سجل الأصول'!I404))*'📋 سجل الأصول'!J404/365*MAX(0,MIN(EOMONTH(DATE(2026,10,1),0),IF('📋 سجل الأصول'!M404="",DATE(9999,12,31),'📋 سجل الأصول'!M404))-'📋 سجل الأصول'!G404+1))-MIN(('📋 سجل الأصول'!H404-IF('📋 سجل الأصول'!I404="",0,'📋 سجل الأصول'!I404)),('📋 سجل الأصول'!H404-IF('📋 سجل الأصول'!I404="",0,'📋 سجل الأصول'!I404))*'📋 سجل الأصول'!J404/365*MAX(0,MIN(EOMONTH(DATE(2026,10,1),-1),IF('📋 سجل الأصول'!M404="",DATE(9999,12,31),'📋 سجل الأصول'!M404))-'📋 سجل الأصول'!G404+1))),0))</f>
        <v/>
      </c>
      <c r="Q404" s="33" t="str">
        <f>IF('📋 سجل الأصول'!C404="","",IFERROR(MAX(0,MIN(('📋 سجل الأصول'!H404-IF('📋 سجل الأصول'!I404="",0,'📋 سجل الأصول'!I404)),('📋 سجل الأصول'!H404-IF('📋 سجل الأصول'!I404="",0,'📋 سجل الأصول'!I404))*'📋 سجل الأصول'!J404/365*MAX(0,MIN(EOMONTH(DATE(2026,11,1),0),IF('📋 سجل الأصول'!M404="",DATE(9999,12,31),'📋 سجل الأصول'!M404))-'📋 سجل الأصول'!G404+1))-MIN(('📋 سجل الأصول'!H404-IF('📋 سجل الأصول'!I404="",0,'📋 سجل الأصول'!I404)),('📋 سجل الأصول'!H404-IF('📋 سجل الأصول'!I404="",0,'📋 سجل الأصول'!I404))*'📋 سجل الأصول'!J404/365*MAX(0,MIN(EOMONTH(DATE(2026,11,1),-1),IF('📋 سجل الأصول'!M404="",DATE(9999,12,31),'📋 سجل الأصول'!M404))-'📋 سجل الأصول'!G404+1))),0))</f>
        <v/>
      </c>
      <c r="R404" s="33" t="str">
        <f>IF('📋 سجل الأصول'!C404="","",IFERROR(MAX(0,MIN(('📋 سجل الأصول'!H404-IF('📋 سجل الأصول'!I404="",0,'📋 سجل الأصول'!I404)),('📋 سجل الأصول'!H404-IF('📋 سجل الأصول'!I404="",0,'📋 سجل الأصول'!I404))*'📋 سجل الأصول'!J404/365*MAX(0,MIN(EOMONTH(DATE(2026,12,1),0),IF('📋 سجل الأصول'!M404="",DATE(9999,12,31),'📋 سجل الأصول'!M404))-'📋 سجل الأصول'!G404+1))-MIN(('📋 سجل الأصول'!H404-IF('📋 سجل الأصول'!I404="",0,'📋 سجل الأصول'!I404)),('📋 سجل الأصول'!H404-IF('📋 سجل الأصول'!I404="",0,'📋 سجل الأصول'!I404))*'📋 سجل الأصول'!J404/365*MAX(0,MIN(EOMONTH(DATE(2026,12,1),-1),IF('📋 سجل الأصول'!M404="",DATE(9999,12,31),'📋 سجل الأصول'!M404))-'📋 سجل الأصول'!G404+1))),0))</f>
        <v/>
      </c>
    </row>
    <row r="405" spans="1:18" ht="24.75" customHeight="1" x14ac:dyDescent="0.25">
      <c r="A405" s="18" t="str">
        <f>IF('📋 سجل الأصول'!C405="","",'📋 سجل الأصول'!A405)</f>
        <v/>
      </c>
      <c r="B405" s="18" t="str">
        <f>IF('📋 سجل الأصول'!C405="","",'📋 سجل الأصول'!B405)</f>
        <v/>
      </c>
      <c r="C405" s="36" t="str">
        <f>IF('📋 سجل الأصول'!C405="","",'📋 سجل الأصول'!C405)</f>
        <v/>
      </c>
      <c r="D405" s="18" t="str">
        <f>IF('📋 سجل الأصول'!C405="","",'📋 سجل الأصول'!E405)</f>
        <v/>
      </c>
      <c r="E405" s="37" t="str">
        <f>IF('📋 سجل الأصول'!C405="","",'📋 سجل الأصول'!G405)</f>
        <v/>
      </c>
      <c r="F405" s="25" t="str">
        <f>IF('📋 سجل الأصول'!C405="","",'📋 سجل الأصول'!H405)</f>
        <v/>
      </c>
      <c r="G405" s="25" t="str">
        <f>IF('📋 سجل الأصول'!C405="","",IFERROR(MAX(0,MIN(('📋 سجل الأصول'!H405-IF('📋 سجل الأصول'!I405="",0,'📋 سجل الأصول'!I405)),('📋 سجل الأصول'!H405-IF('📋 سجل الأصول'!I405="",0,'📋 سجل الأصول'!I405))*'📋 سجل الأصول'!J405/365*MAX(0,MIN(EOMONTH(DATE(2026,1,1),0),IF('📋 سجل الأصول'!M405="",DATE(9999,12,31),'📋 سجل الأصول'!M405))-'📋 سجل الأصول'!G405+1))-MIN(('📋 سجل الأصول'!H405-IF('📋 سجل الأصول'!I405="",0,'📋 سجل الأصول'!I405)),('📋 سجل الأصول'!H405-IF('📋 سجل الأصول'!I405="",0,'📋 سجل الأصول'!I405))*'📋 سجل الأصول'!J405/365*MAX(0,MIN(EOMONTH(DATE(2026,1,1),-1),IF('📋 سجل الأصول'!M405="",DATE(9999,12,31),'📋 سجل الأصول'!M405))-'📋 سجل الأصول'!G405+1))),0))</f>
        <v/>
      </c>
      <c r="H405" s="25" t="str">
        <f>IF('📋 سجل الأصول'!C405="","",IFERROR(MAX(0,MIN(('📋 سجل الأصول'!H405-IF('📋 سجل الأصول'!I405="",0,'📋 سجل الأصول'!I405)),('📋 سجل الأصول'!H405-IF('📋 سجل الأصول'!I405="",0,'📋 سجل الأصول'!I405))*'📋 سجل الأصول'!J405/365*MAX(0,MIN(EOMONTH(DATE(2026,2,1),0),IF('📋 سجل الأصول'!M405="",DATE(9999,12,31),'📋 سجل الأصول'!M405))-'📋 سجل الأصول'!G405+1))-MIN(('📋 سجل الأصول'!H405-IF('📋 سجل الأصول'!I405="",0,'📋 سجل الأصول'!I405)),('📋 سجل الأصول'!H405-IF('📋 سجل الأصول'!I405="",0,'📋 سجل الأصول'!I405))*'📋 سجل الأصول'!J405/365*MAX(0,MIN(EOMONTH(DATE(2026,2,1),-1),IF('📋 سجل الأصول'!M405="",DATE(9999,12,31),'📋 سجل الأصول'!M405))-'📋 سجل الأصول'!G405+1))),0))</f>
        <v/>
      </c>
      <c r="I405" s="25" t="str">
        <f>IF('📋 سجل الأصول'!C405="","",IFERROR(MAX(0,MIN(('📋 سجل الأصول'!H405-IF('📋 سجل الأصول'!I405="",0,'📋 سجل الأصول'!I405)),('📋 سجل الأصول'!H405-IF('📋 سجل الأصول'!I405="",0,'📋 سجل الأصول'!I405))*'📋 سجل الأصول'!J405/365*MAX(0,MIN(EOMONTH(DATE(2026,3,1),0),IF('📋 سجل الأصول'!M405="",DATE(9999,12,31),'📋 سجل الأصول'!M405))-'📋 سجل الأصول'!G405+1))-MIN(('📋 سجل الأصول'!H405-IF('📋 سجل الأصول'!I405="",0,'📋 سجل الأصول'!I405)),('📋 سجل الأصول'!H405-IF('📋 سجل الأصول'!I405="",0,'📋 سجل الأصول'!I405))*'📋 سجل الأصول'!J405/365*MAX(0,MIN(EOMONTH(DATE(2026,3,1),-1),IF('📋 سجل الأصول'!M405="",DATE(9999,12,31),'📋 سجل الأصول'!M405))-'📋 سجل الأصول'!G405+1))),0))</f>
        <v/>
      </c>
      <c r="J405" s="25" t="str">
        <f>IF('📋 سجل الأصول'!C405="","",IFERROR(MAX(0,MIN(('📋 سجل الأصول'!H405-IF('📋 سجل الأصول'!I405="",0,'📋 سجل الأصول'!I405)),('📋 سجل الأصول'!H405-IF('📋 سجل الأصول'!I405="",0,'📋 سجل الأصول'!I405))*'📋 سجل الأصول'!J405/365*MAX(0,MIN(EOMONTH(DATE(2026,4,1),0),IF('📋 سجل الأصول'!M405="",DATE(9999,12,31),'📋 سجل الأصول'!M405))-'📋 سجل الأصول'!G405+1))-MIN(('📋 سجل الأصول'!H405-IF('📋 سجل الأصول'!I405="",0,'📋 سجل الأصول'!I405)),('📋 سجل الأصول'!H405-IF('📋 سجل الأصول'!I405="",0,'📋 سجل الأصول'!I405))*'📋 سجل الأصول'!J405/365*MAX(0,MIN(EOMONTH(DATE(2026,4,1),-1),IF('📋 سجل الأصول'!M405="",DATE(9999,12,31),'📋 سجل الأصول'!M405))-'📋 سجل الأصول'!G405+1))),0))</f>
        <v/>
      </c>
      <c r="K405" s="25" t="str">
        <f>IF('📋 سجل الأصول'!C405="","",IFERROR(MAX(0,MIN(('📋 سجل الأصول'!H405-IF('📋 سجل الأصول'!I405="",0,'📋 سجل الأصول'!I405)),('📋 سجل الأصول'!H405-IF('📋 سجل الأصول'!I405="",0,'📋 سجل الأصول'!I405))*'📋 سجل الأصول'!J405/365*MAX(0,MIN(EOMONTH(DATE(2026,5,1),0),IF('📋 سجل الأصول'!M405="",DATE(9999,12,31),'📋 سجل الأصول'!M405))-'📋 سجل الأصول'!G405+1))-MIN(('📋 سجل الأصول'!H405-IF('📋 سجل الأصول'!I405="",0,'📋 سجل الأصول'!I405)),('📋 سجل الأصول'!H405-IF('📋 سجل الأصول'!I405="",0,'📋 سجل الأصول'!I405))*'📋 سجل الأصول'!J405/365*MAX(0,MIN(EOMONTH(DATE(2026,5,1),-1),IF('📋 سجل الأصول'!M405="",DATE(9999,12,31),'📋 سجل الأصول'!M405))-'📋 سجل الأصول'!G405+1))),0))</f>
        <v/>
      </c>
      <c r="L405" s="25" t="str">
        <f>IF('📋 سجل الأصول'!C405="","",IFERROR(MAX(0,MIN(('📋 سجل الأصول'!H405-IF('📋 سجل الأصول'!I405="",0,'📋 سجل الأصول'!I405)),('📋 سجل الأصول'!H405-IF('📋 سجل الأصول'!I405="",0,'📋 سجل الأصول'!I405))*'📋 سجل الأصول'!J405/365*MAX(0,MIN(EOMONTH(DATE(2026,6,1),0),IF('📋 سجل الأصول'!M405="",DATE(9999,12,31),'📋 سجل الأصول'!M405))-'📋 سجل الأصول'!G405+1))-MIN(('📋 سجل الأصول'!H405-IF('📋 سجل الأصول'!I405="",0,'📋 سجل الأصول'!I405)),('📋 سجل الأصول'!H405-IF('📋 سجل الأصول'!I405="",0,'📋 سجل الأصول'!I405))*'📋 سجل الأصول'!J405/365*MAX(0,MIN(EOMONTH(DATE(2026,6,1),-1),IF('📋 سجل الأصول'!M405="",DATE(9999,12,31),'📋 سجل الأصول'!M405))-'📋 سجل الأصول'!G405+1))),0))</f>
        <v/>
      </c>
      <c r="M405" s="25" t="str">
        <f>IF('📋 سجل الأصول'!C405="","",IFERROR(MAX(0,MIN(('📋 سجل الأصول'!H405-IF('📋 سجل الأصول'!I405="",0,'📋 سجل الأصول'!I405)),('📋 سجل الأصول'!H405-IF('📋 سجل الأصول'!I405="",0,'📋 سجل الأصول'!I405))*'📋 سجل الأصول'!J405/365*MAX(0,MIN(EOMONTH(DATE(2026,7,1),0),IF('📋 سجل الأصول'!M405="",DATE(9999,12,31),'📋 سجل الأصول'!M405))-'📋 سجل الأصول'!G405+1))-MIN(('📋 سجل الأصول'!H405-IF('📋 سجل الأصول'!I405="",0,'📋 سجل الأصول'!I405)),('📋 سجل الأصول'!H405-IF('📋 سجل الأصول'!I405="",0,'📋 سجل الأصول'!I405))*'📋 سجل الأصول'!J405/365*MAX(0,MIN(EOMONTH(DATE(2026,7,1),-1),IF('📋 سجل الأصول'!M405="",DATE(9999,12,31),'📋 سجل الأصول'!M405))-'📋 سجل الأصول'!G405+1))),0))</f>
        <v/>
      </c>
      <c r="N405" s="25" t="str">
        <f>IF('📋 سجل الأصول'!C405="","",IFERROR(MAX(0,MIN(('📋 سجل الأصول'!H405-IF('📋 سجل الأصول'!I405="",0,'📋 سجل الأصول'!I405)),('📋 سجل الأصول'!H405-IF('📋 سجل الأصول'!I405="",0,'📋 سجل الأصول'!I405))*'📋 سجل الأصول'!J405/365*MAX(0,MIN(EOMONTH(DATE(2026,8,1),0),IF('📋 سجل الأصول'!M405="",DATE(9999,12,31),'📋 سجل الأصول'!M405))-'📋 سجل الأصول'!G405+1))-MIN(('📋 سجل الأصول'!H405-IF('📋 سجل الأصول'!I405="",0,'📋 سجل الأصول'!I405)),('📋 سجل الأصول'!H405-IF('📋 سجل الأصول'!I405="",0,'📋 سجل الأصول'!I405))*'📋 سجل الأصول'!J405/365*MAX(0,MIN(EOMONTH(DATE(2026,8,1),-1),IF('📋 سجل الأصول'!M405="",DATE(9999,12,31),'📋 سجل الأصول'!M405))-'📋 سجل الأصول'!G405+1))),0))</f>
        <v/>
      </c>
      <c r="O405" s="25" t="str">
        <f>IF('📋 سجل الأصول'!C405="","",IFERROR(MAX(0,MIN(('📋 سجل الأصول'!H405-IF('📋 سجل الأصول'!I405="",0,'📋 سجل الأصول'!I405)),('📋 سجل الأصول'!H405-IF('📋 سجل الأصول'!I405="",0,'📋 سجل الأصول'!I405))*'📋 سجل الأصول'!J405/365*MAX(0,MIN(EOMONTH(DATE(2026,9,1),0),IF('📋 سجل الأصول'!M405="",DATE(9999,12,31),'📋 سجل الأصول'!M405))-'📋 سجل الأصول'!G405+1))-MIN(('📋 سجل الأصول'!H405-IF('📋 سجل الأصول'!I405="",0,'📋 سجل الأصول'!I405)),('📋 سجل الأصول'!H405-IF('📋 سجل الأصول'!I405="",0,'📋 سجل الأصول'!I405))*'📋 سجل الأصول'!J405/365*MAX(0,MIN(EOMONTH(DATE(2026,9,1),-1),IF('📋 سجل الأصول'!M405="",DATE(9999,12,31),'📋 سجل الأصول'!M405))-'📋 سجل الأصول'!G405+1))),0))</f>
        <v/>
      </c>
      <c r="P405" s="25" t="str">
        <f>IF('📋 سجل الأصول'!C405="","",IFERROR(MAX(0,MIN(('📋 سجل الأصول'!H405-IF('📋 سجل الأصول'!I405="",0,'📋 سجل الأصول'!I405)),('📋 سجل الأصول'!H405-IF('📋 سجل الأصول'!I405="",0,'📋 سجل الأصول'!I405))*'📋 سجل الأصول'!J405/365*MAX(0,MIN(EOMONTH(DATE(2026,10,1),0),IF('📋 سجل الأصول'!M405="",DATE(9999,12,31),'📋 سجل الأصول'!M405))-'📋 سجل الأصول'!G405+1))-MIN(('📋 سجل الأصول'!H405-IF('📋 سجل الأصول'!I405="",0,'📋 سجل الأصول'!I405)),('📋 سجل الأصول'!H405-IF('📋 سجل الأصول'!I405="",0,'📋 سجل الأصول'!I405))*'📋 سجل الأصول'!J405/365*MAX(0,MIN(EOMONTH(DATE(2026,10,1),-1),IF('📋 سجل الأصول'!M405="",DATE(9999,12,31),'📋 سجل الأصول'!M405))-'📋 سجل الأصول'!G405+1))),0))</f>
        <v/>
      </c>
      <c r="Q405" s="25" t="str">
        <f>IF('📋 سجل الأصول'!C405="","",IFERROR(MAX(0,MIN(('📋 سجل الأصول'!H405-IF('📋 سجل الأصول'!I405="",0,'📋 سجل الأصول'!I405)),('📋 سجل الأصول'!H405-IF('📋 سجل الأصول'!I405="",0,'📋 سجل الأصول'!I405))*'📋 سجل الأصول'!J405/365*MAX(0,MIN(EOMONTH(DATE(2026,11,1),0),IF('📋 سجل الأصول'!M405="",DATE(9999,12,31),'📋 سجل الأصول'!M405))-'📋 سجل الأصول'!G405+1))-MIN(('📋 سجل الأصول'!H405-IF('📋 سجل الأصول'!I405="",0,'📋 سجل الأصول'!I405)),('📋 سجل الأصول'!H405-IF('📋 سجل الأصول'!I405="",0,'📋 سجل الأصول'!I405))*'📋 سجل الأصول'!J405/365*MAX(0,MIN(EOMONTH(DATE(2026,11,1),-1),IF('📋 سجل الأصول'!M405="",DATE(9999,12,31),'📋 سجل الأصول'!M405))-'📋 سجل الأصول'!G405+1))),0))</f>
        <v/>
      </c>
      <c r="R405" s="25" t="str">
        <f>IF('📋 سجل الأصول'!C405="","",IFERROR(MAX(0,MIN(('📋 سجل الأصول'!H405-IF('📋 سجل الأصول'!I405="",0,'📋 سجل الأصول'!I405)),('📋 سجل الأصول'!H405-IF('📋 سجل الأصول'!I405="",0,'📋 سجل الأصول'!I405))*'📋 سجل الأصول'!J405/365*MAX(0,MIN(EOMONTH(DATE(2026,12,1),0),IF('📋 سجل الأصول'!M405="",DATE(9999,12,31),'📋 سجل الأصول'!M405))-'📋 سجل الأصول'!G405+1))-MIN(('📋 سجل الأصول'!H405-IF('📋 سجل الأصول'!I405="",0,'📋 سجل الأصول'!I405)),('📋 سجل الأصول'!H405-IF('📋 سجل الأصول'!I405="",0,'📋 سجل الأصول'!I405))*'📋 سجل الأصول'!J405/365*MAX(0,MIN(EOMONTH(DATE(2026,12,1),-1),IF('📋 سجل الأصول'!M405="",DATE(9999,12,31),'📋 سجل الأصول'!M405))-'📋 سجل الأصول'!G405+1))),0))</f>
        <v/>
      </c>
    </row>
    <row r="406" spans="1:18" ht="24.75" customHeight="1" x14ac:dyDescent="0.25">
      <c r="A406" s="26" t="str">
        <f>IF('📋 سجل الأصول'!C406="","",'📋 سجل الأصول'!A406)</f>
        <v/>
      </c>
      <c r="B406" s="26" t="str">
        <f>IF('📋 سجل الأصول'!C406="","",'📋 سجل الأصول'!B406)</f>
        <v/>
      </c>
      <c r="C406" s="38" t="str">
        <f>IF('📋 سجل الأصول'!C406="","",'📋 سجل الأصول'!C406)</f>
        <v/>
      </c>
      <c r="D406" s="26" t="str">
        <f>IF('📋 سجل الأصول'!C406="","",'📋 سجل الأصول'!E406)</f>
        <v/>
      </c>
      <c r="E406" s="39" t="str">
        <f>IF('📋 سجل الأصول'!C406="","",'📋 سجل الأصول'!G406)</f>
        <v/>
      </c>
      <c r="F406" s="33" t="str">
        <f>IF('📋 سجل الأصول'!C406="","",'📋 سجل الأصول'!H406)</f>
        <v/>
      </c>
      <c r="G406" s="33" t="str">
        <f>IF('📋 سجل الأصول'!C406="","",IFERROR(MAX(0,MIN(('📋 سجل الأصول'!H406-IF('📋 سجل الأصول'!I406="",0,'📋 سجل الأصول'!I406)),('📋 سجل الأصول'!H406-IF('📋 سجل الأصول'!I406="",0,'📋 سجل الأصول'!I406))*'📋 سجل الأصول'!J406/365*MAX(0,MIN(EOMONTH(DATE(2026,1,1),0),IF('📋 سجل الأصول'!M406="",DATE(9999,12,31),'📋 سجل الأصول'!M406))-'📋 سجل الأصول'!G406+1))-MIN(('📋 سجل الأصول'!H406-IF('📋 سجل الأصول'!I406="",0,'📋 سجل الأصول'!I406)),('📋 سجل الأصول'!H406-IF('📋 سجل الأصول'!I406="",0,'📋 سجل الأصول'!I406))*'📋 سجل الأصول'!J406/365*MAX(0,MIN(EOMONTH(DATE(2026,1,1),-1),IF('📋 سجل الأصول'!M406="",DATE(9999,12,31),'📋 سجل الأصول'!M406))-'📋 سجل الأصول'!G406+1))),0))</f>
        <v/>
      </c>
      <c r="H406" s="33" t="str">
        <f>IF('📋 سجل الأصول'!C406="","",IFERROR(MAX(0,MIN(('📋 سجل الأصول'!H406-IF('📋 سجل الأصول'!I406="",0,'📋 سجل الأصول'!I406)),('📋 سجل الأصول'!H406-IF('📋 سجل الأصول'!I406="",0,'📋 سجل الأصول'!I406))*'📋 سجل الأصول'!J406/365*MAX(0,MIN(EOMONTH(DATE(2026,2,1),0),IF('📋 سجل الأصول'!M406="",DATE(9999,12,31),'📋 سجل الأصول'!M406))-'📋 سجل الأصول'!G406+1))-MIN(('📋 سجل الأصول'!H406-IF('📋 سجل الأصول'!I406="",0,'📋 سجل الأصول'!I406)),('📋 سجل الأصول'!H406-IF('📋 سجل الأصول'!I406="",0,'📋 سجل الأصول'!I406))*'📋 سجل الأصول'!J406/365*MAX(0,MIN(EOMONTH(DATE(2026,2,1),-1),IF('📋 سجل الأصول'!M406="",DATE(9999,12,31),'📋 سجل الأصول'!M406))-'📋 سجل الأصول'!G406+1))),0))</f>
        <v/>
      </c>
      <c r="I406" s="33" t="str">
        <f>IF('📋 سجل الأصول'!C406="","",IFERROR(MAX(0,MIN(('📋 سجل الأصول'!H406-IF('📋 سجل الأصول'!I406="",0,'📋 سجل الأصول'!I406)),('📋 سجل الأصول'!H406-IF('📋 سجل الأصول'!I406="",0,'📋 سجل الأصول'!I406))*'📋 سجل الأصول'!J406/365*MAX(0,MIN(EOMONTH(DATE(2026,3,1),0),IF('📋 سجل الأصول'!M406="",DATE(9999,12,31),'📋 سجل الأصول'!M406))-'📋 سجل الأصول'!G406+1))-MIN(('📋 سجل الأصول'!H406-IF('📋 سجل الأصول'!I406="",0,'📋 سجل الأصول'!I406)),('📋 سجل الأصول'!H406-IF('📋 سجل الأصول'!I406="",0,'📋 سجل الأصول'!I406))*'📋 سجل الأصول'!J406/365*MAX(0,MIN(EOMONTH(DATE(2026,3,1),-1),IF('📋 سجل الأصول'!M406="",DATE(9999,12,31),'📋 سجل الأصول'!M406))-'📋 سجل الأصول'!G406+1))),0))</f>
        <v/>
      </c>
      <c r="J406" s="33" t="str">
        <f>IF('📋 سجل الأصول'!C406="","",IFERROR(MAX(0,MIN(('📋 سجل الأصول'!H406-IF('📋 سجل الأصول'!I406="",0,'📋 سجل الأصول'!I406)),('📋 سجل الأصول'!H406-IF('📋 سجل الأصول'!I406="",0,'📋 سجل الأصول'!I406))*'📋 سجل الأصول'!J406/365*MAX(0,MIN(EOMONTH(DATE(2026,4,1),0),IF('📋 سجل الأصول'!M406="",DATE(9999,12,31),'📋 سجل الأصول'!M406))-'📋 سجل الأصول'!G406+1))-MIN(('📋 سجل الأصول'!H406-IF('📋 سجل الأصول'!I406="",0,'📋 سجل الأصول'!I406)),('📋 سجل الأصول'!H406-IF('📋 سجل الأصول'!I406="",0,'📋 سجل الأصول'!I406))*'📋 سجل الأصول'!J406/365*MAX(0,MIN(EOMONTH(DATE(2026,4,1),-1),IF('📋 سجل الأصول'!M406="",DATE(9999,12,31),'📋 سجل الأصول'!M406))-'📋 سجل الأصول'!G406+1))),0))</f>
        <v/>
      </c>
      <c r="K406" s="33" t="str">
        <f>IF('📋 سجل الأصول'!C406="","",IFERROR(MAX(0,MIN(('📋 سجل الأصول'!H406-IF('📋 سجل الأصول'!I406="",0,'📋 سجل الأصول'!I406)),('📋 سجل الأصول'!H406-IF('📋 سجل الأصول'!I406="",0,'📋 سجل الأصول'!I406))*'📋 سجل الأصول'!J406/365*MAX(0,MIN(EOMONTH(DATE(2026,5,1),0),IF('📋 سجل الأصول'!M406="",DATE(9999,12,31),'📋 سجل الأصول'!M406))-'📋 سجل الأصول'!G406+1))-MIN(('📋 سجل الأصول'!H406-IF('📋 سجل الأصول'!I406="",0,'📋 سجل الأصول'!I406)),('📋 سجل الأصول'!H406-IF('📋 سجل الأصول'!I406="",0,'📋 سجل الأصول'!I406))*'📋 سجل الأصول'!J406/365*MAX(0,MIN(EOMONTH(DATE(2026,5,1),-1),IF('📋 سجل الأصول'!M406="",DATE(9999,12,31),'📋 سجل الأصول'!M406))-'📋 سجل الأصول'!G406+1))),0))</f>
        <v/>
      </c>
      <c r="L406" s="33" t="str">
        <f>IF('📋 سجل الأصول'!C406="","",IFERROR(MAX(0,MIN(('📋 سجل الأصول'!H406-IF('📋 سجل الأصول'!I406="",0,'📋 سجل الأصول'!I406)),('📋 سجل الأصول'!H406-IF('📋 سجل الأصول'!I406="",0,'📋 سجل الأصول'!I406))*'📋 سجل الأصول'!J406/365*MAX(0,MIN(EOMONTH(DATE(2026,6,1),0),IF('📋 سجل الأصول'!M406="",DATE(9999,12,31),'📋 سجل الأصول'!M406))-'📋 سجل الأصول'!G406+1))-MIN(('📋 سجل الأصول'!H406-IF('📋 سجل الأصول'!I406="",0,'📋 سجل الأصول'!I406)),('📋 سجل الأصول'!H406-IF('📋 سجل الأصول'!I406="",0,'📋 سجل الأصول'!I406))*'📋 سجل الأصول'!J406/365*MAX(0,MIN(EOMONTH(DATE(2026,6,1),-1),IF('📋 سجل الأصول'!M406="",DATE(9999,12,31),'📋 سجل الأصول'!M406))-'📋 سجل الأصول'!G406+1))),0))</f>
        <v/>
      </c>
      <c r="M406" s="33" t="str">
        <f>IF('📋 سجل الأصول'!C406="","",IFERROR(MAX(0,MIN(('📋 سجل الأصول'!H406-IF('📋 سجل الأصول'!I406="",0,'📋 سجل الأصول'!I406)),('📋 سجل الأصول'!H406-IF('📋 سجل الأصول'!I406="",0,'📋 سجل الأصول'!I406))*'📋 سجل الأصول'!J406/365*MAX(0,MIN(EOMONTH(DATE(2026,7,1),0),IF('📋 سجل الأصول'!M406="",DATE(9999,12,31),'📋 سجل الأصول'!M406))-'📋 سجل الأصول'!G406+1))-MIN(('📋 سجل الأصول'!H406-IF('📋 سجل الأصول'!I406="",0,'📋 سجل الأصول'!I406)),('📋 سجل الأصول'!H406-IF('📋 سجل الأصول'!I406="",0,'📋 سجل الأصول'!I406))*'📋 سجل الأصول'!J406/365*MAX(0,MIN(EOMONTH(DATE(2026,7,1),-1),IF('📋 سجل الأصول'!M406="",DATE(9999,12,31),'📋 سجل الأصول'!M406))-'📋 سجل الأصول'!G406+1))),0))</f>
        <v/>
      </c>
      <c r="N406" s="33" t="str">
        <f>IF('📋 سجل الأصول'!C406="","",IFERROR(MAX(0,MIN(('📋 سجل الأصول'!H406-IF('📋 سجل الأصول'!I406="",0,'📋 سجل الأصول'!I406)),('📋 سجل الأصول'!H406-IF('📋 سجل الأصول'!I406="",0,'📋 سجل الأصول'!I406))*'📋 سجل الأصول'!J406/365*MAX(0,MIN(EOMONTH(DATE(2026,8,1),0),IF('📋 سجل الأصول'!M406="",DATE(9999,12,31),'📋 سجل الأصول'!M406))-'📋 سجل الأصول'!G406+1))-MIN(('📋 سجل الأصول'!H406-IF('📋 سجل الأصول'!I406="",0,'📋 سجل الأصول'!I406)),('📋 سجل الأصول'!H406-IF('📋 سجل الأصول'!I406="",0,'📋 سجل الأصول'!I406))*'📋 سجل الأصول'!J406/365*MAX(0,MIN(EOMONTH(DATE(2026,8,1),-1),IF('📋 سجل الأصول'!M406="",DATE(9999,12,31),'📋 سجل الأصول'!M406))-'📋 سجل الأصول'!G406+1))),0))</f>
        <v/>
      </c>
      <c r="O406" s="33" t="str">
        <f>IF('📋 سجل الأصول'!C406="","",IFERROR(MAX(0,MIN(('📋 سجل الأصول'!H406-IF('📋 سجل الأصول'!I406="",0,'📋 سجل الأصول'!I406)),('📋 سجل الأصول'!H406-IF('📋 سجل الأصول'!I406="",0,'📋 سجل الأصول'!I406))*'📋 سجل الأصول'!J406/365*MAX(0,MIN(EOMONTH(DATE(2026,9,1),0),IF('📋 سجل الأصول'!M406="",DATE(9999,12,31),'📋 سجل الأصول'!M406))-'📋 سجل الأصول'!G406+1))-MIN(('📋 سجل الأصول'!H406-IF('📋 سجل الأصول'!I406="",0,'📋 سجل الأصول'!I406)),('📋 سجل الأصول'!H406-IF('📋 سجل الأصول'!I406="",0,'📋 سجل الأصول'!I406))*'📋 سجل الأصول'!J406/365*MAX(0,MIN(EOMONTH(DATE(2026,9,1),-1),IF('📋 سجل الأصول'!M406="",DATE(9999,12,31),'📋 سجل الأصول'!M406))-'📋 سجل الأصول'!G406+1))),0))</f>
        <v/>
      </c>
      <c r="P406" s="33" t="str">
        <f>IF('📋 سجل الأصول'!C406="","",IFERROR(MAX(0,MIN(('📋 سجل الأصول'!H406-IF('📋 سجل الأصول'!I406="",0,'📋 سجل الأصول'!I406)),('📋 سجل الأصول'!H406-IF('📋 سجل الأصول'!I406="",0,'📋 سجل الأصول'!I406))*'📋 سجل الأصول'!J406/365*MAX(0,MIN(EOMONTH(DATE(2026,10,1),0),IF('📋 سجل الأصول'!M406="",DATE(9999,12,31),'📋 سجل الأصول'!M406))-'📋 سجل الأصول'!G406+1))-MIN(('📋 سجل الأصول'!H406-IF('📋 سجل الأصول'!I406="",0,'📋 سجل الأصول'!I406)),('📋 سجل الأصول'!H406-IF('📋 سجل الأصول'!I406="",0,'📋 سجل الأصول'!I406))*'📋 سجل الأصول'!J406/365*MAX(0,MIN(EOMONTH(DATE(2026,10,1),-1),IF('📋 سجل الأصول'!M406="",DATE(9999,12,31),'📋 سجل الأصول'!M406))-'📋 سجل الأصول'!G406+1))),0))</f>
        <v/>
      </c>
      <c r="Q406" s="33" t="str">
        <f>IF('📋 سجل الأصول'!C406="","",IFERROR(MAX(0,MIN(('📋 سجل الأصول'!H406-IF('📋 سجل الأصول'!I406="",0,'📋 سجل الأصول'!I406)),('📋 سجل الأصول'!H406-IF('📋 سجل الأصول'!I406="",0,'📋 سجل الأصول'!I406))*'📋 سجل الأصول'!J406/365*MAX(0,MIN(EOMONTH(DATE(2026,11,1),0),IF('📋 سجل الأصول'!M406="",DATE(9999,12,31),'📋 سجل الأصول'!M406))-'📋 سجل الأصول'!G406+1))-MIN(('📋 سجل الأصول'!H406-IF('📋 سجل الأصول'!I406="",0,'📋 سجل الأصول'!I406)),('📋 سجل الأصول'!H406-IF('📋 سجل الأصول'!I406="",0,'📋 سجل الأصول'!I406))*'📋 سجل الأصول'!J406/365*MAX(0,MIN(EOMONTH(DATE(2026,11,1),-1),IF('📋 سجل الأصول'!M406="",DATE(9999,12,31),'📋 سجل الأصول'!M406))-'📋 سجل الأصول'!G406+1))),0))</f>
        <v/>
      </c>
      <c r="R406" s="33" t="str">
        <f>IF('📋 سجل الأصول'!C406="","",IFERROR(MAX(0,MIN(('📋 سجل الأصول'!H406-IF('📋 سجل الأصول'!I406="",0,'📋 سجل الأصول'!I406)),('📋 سجل الأصول'!H406-IF('📋 سجل الأصول'!I406="",0,'📋 سجل الأصول'!I406))*'📋 سجل الأصول'!J406/365*MAX(0,MIN(EOMONTH(DATE(2026,12,1),0),IF('📋 سجل الأصول'!M406="",DATE(9999,12,31),'📋 سجل الأصول'!M406))-'📋 سجل الأصول'!G406+1))-MIN(('📋 سجل الأصول'!H406-IF('📋 سجل الأصول'!I406="",0,'📋 سجل الأصول'!I406)),('📋 سجل الأصول'!H406-IF('📋 سجل الأصول'!I406="",0,'📋 سجل الأصول'!I406))*'📋 سجل الأصول'!J406/365*MAX(0,MIN(EOMONTH(DATE(2026,12,1),-1),IF('📋 سجل الأصول'!M406="",DATE(9999,12,31),'📋 سجل الأصول'!M406))-'📋 سجل الأصول'!G406+1))),0))</f>
        <v/>
      </c>
    </row>
    <row r="407" spans="1:18" ht="24.75" customHeight="1" x14ac:dyDescent="0.25">
      <c r="A407" s="18" t="str">
        <f>IF('📋 سجل الأصول'!C407="","",'📋 سجل الأصول'!A407)</f>
        <v/>
      </c>
      <c r="B407" s="18" t="str">
        <f>IF('📋 سجل الأصول'!C407="","",'📋 سجل الأصول'!B407)</f>
        <v/>
      </c>
      <c r="C407" s="36" t="str">
        <f>IF('📋 سجل الأصول'!C407="","",'📋 سجل الأصول'!C407)</f>
        <v/>
      </c>
      <c r="D407" s="18" t="str">
        <f>IF('📋 سجل الأصول'!C407="","",'📋 سجل الأصول'!E407)</f>
        <v/>
      </c>
      <c r="E407" s="37" t="str">
        <f>IF('📋 سجل الأصول'!C407="","",'📋 سجل الأصول'!G407)</f>
        <v/>
      </c>
      <c r="F407" s="25" t="str">
        <f>IF('📋 سجل الأصول'!C407="","",'📋 سجل الأصول'!H407)</f>
        <v/>
      </c>
      <c r="G407" s="25" t="str">
        <f>IF('📋 سجل الأصول'!C407="","",IFERROR(MAX(0,MIN(('📋 سجل الأصول'!H407-IF('📋 سجل الأصول'!I407="",0,'📋 سجل الأصول'!I407)),('📋 سجل الأصول'!H407-IF('📋 سجل الأصول'!I407="",0,'📋 سجل الأصول'!I407))*'📋 سجل الأصول'!J407/365*MAX(0,MIN(EOMONTH(DATE(2026,1,1),0),IF('📋 سجل الأصول'!M407="",DATE(9999,12,31),'📋 سجل الأصول'!M407))-'📋 سجل الأصول'!G407+1))-MIN(('📋 سجل الأصول'!H407-IF('📋 سجل الأصول'!I407="",0,'📋 سجل الأصول'!I407)),('📋 سجل الأصول'!H407-IF('📋 سجل الأصول'!I407="",0,'📋 سجل الأصول'!I407))*'📋 سجل الأصول'!J407/365*MAX(0,MIN(EOMONTH(DATE(2026,1,1),-1),IF('📋 سجل الأصول'!M407="",DATE(9999,12,31),'📋 سجل الأصول'!M407))-'📋 سجل الأصول'!G407+1))),0))</f>
        <v/>
      </c>
      <c r="H407" s="25" t="str">
        <f>IF('📋 سجل الأصول'!C407="","",IFERROR(MAX(0,MIN(('📋 سجل الأصول'!H407-IF('📋 سجل الأصول'!I407="",0,'📋 سجل الأصول'!I407)),('📋 سجل الأصول'!H407-IF('📋 سجل الأصول'!I407="",0,'📋 سجل الأصول'!I407))*'📋 سجل الأصول'!J407/365*MAX(0,MIN(EOMONTH(DATE(2026,2,1),0),IF('📋 سجل الأصول'!M407="",DATE(9999,12,31),'📋 سجل الأصول'!M407))-'📋 سجل الأصول'!G407+1))-MIN(('📋 سجل الأصول'!H407-IF('📋 سجل الأصول'!I407="",0,'📋 سجل الأصول'!I407)),('📋 سجل الأصول'!H407-IF('📋 سجل الأصول'!I407="",0,'📋 سجل الأصول'!I407))*'📋 سجل الأصول'!J407/365*MAX(0,MIN(EOMONTH(DATE(2026,2,1),-1),IF('📋 سجل الأصول'!M407="",DATE(9999,12,31),'📋 سجل الأصول'!M407))-'📋 سجل الأصول'!G407+1))),0))</f>
        <v/>
      </c>
      <c r="I407" s="25" t="str">
        <f>IF('📋 سجل الأصول'!C407="","",IFERROR(MAX(0,MIN(('📋 سجل الأصول'!H407-IF('📋 سجل الأصول'!I407="",0,'📋 سجل الأصول'!I407)),('📋 سجل الأصول'!H407-IF('📋 سجل الأصول'!I407="",0,'📋 سجل الأصول'!I407))*'📋 سجل الأصول'!J407/365*MAX(0,MIN(EOMONTH(DATE(2026,3,1),0),IF('📋 سجل الأصول'!M407="",DATE(9999,12,31),'📋 سجل الأصول'!M407))-'📋 سجل الأصول'!G407+1))-MIN(('📋 سجل الأصول'!H407-IF('📋 سجل الأصول'!I407="",0,'📋 سجل الأصول'!I407)),('📋 سجل الأصول'!H407-IF('📋 سجل الأصول'!I407="",0,'📋 سجل الأصول'!I407))*'📋 سجل الأصول'!J407/365*MAX(0,MIN(EOMONTH(DATE(2026,3,1),-1),IF('📋 سجل الأصول'!M407="",DATE(9999,12,31),'📋 سجل الأصول'!M407))-'📋 سجل الأصول'!G407+1))),0))</f>
        <v/>
      </c>
      <c r="J407" s="25" t="str">
        <f>IF('📋 سجل الأصول'!C407="","",IFERROR(MAX(0,MIN(('📋 سجل الأصول'!H407-IF('📋 سجل الأصول'!I407="",0,'📋 سجل الأصول'!I407)),('📋 سجل الأصول'!H407-IF('📋 سجل الأصول'!I407="",0,'📋 سجل الأصول'!I407))*'📋 سجل الأصول'!J407/365*MAX(0,MIN(EOMONTH(DATE(2026,4,1),0),IF('📋 سجل الأصول'!M407="",DATE(9999,12,31),'📋 سجل الأصول'!M407))-'📋 سجل الأصول'!G407+1))-MIN(('📋 سجل الأصول'!H407-IF('📋 سجل الأصول'!I407="",0,'📋 سجل الأصول'!I407)),('📋 سجل الأصول'!H407-IF('📋 سجل الأصول'!I407="",0,'📋 سجل الأصول'!I407))*'📋 سجل الأصول'!J407/365*MAX(0,MIN(EOMONTH(DATE(2026,4,1),-1),IF('📋 سجل الأصول'!M407="",DATE(9999,12,31),'📋 سجل الأصول'!M407))-'📋 سجل الأصول'!G407+1))),0))</f>
        <v/>
      </c>
      <c r="K407" s="25" t="str">
        <f>IF('📋 سجل الأصول'!C407="","",IFERROR(MAX(0,MIN(('📋 سجل الأصول'!H407-IF('📋 سجل الأصول'!I407="",0,'📋 سجل الأصول'!I407)),('📋 سجل الأصول'!H407-IF('📋 سجل الأصول'!I407="",0,'📋 سجل الأصول'!I407))*'📋 سجل الأصول'!J407/365*MAX(0,MIN(EOMONTH(DATE(2026,5,1),0),IF('📋 سجل الأصول'!M407="",DATE(9999,12,31),'📋 سجل الأصول'!M407))-'📋 سجل الأصول'!G407+1))-MIN(('📋 سجل الأصول'!H407-IF('📋 سجل الأصول'!I407="",0,'📋 سجل الأصول'!I407)),('📋 سجل الأصول'!H407-IF('📋 سجل الأصول'!I407="",0,'📋 سجل الأصول'!I407))*'📋 سجل الأصول'!J407/365*MAX(0,MIN(EOMONTH(DATE(2026,5,1),-1),IF('📋 سجل الأصول'!M407="",DATE(9999,12,31),'📋 سجل الأصول'!M407))-'📋 سجل الأصول'!G407+1))),0))</f>
        <v/>
      </c>
      <c r="L407" s="25" t="str">
        <f>IF('📋 سجل الأصول'!C407="","",IFERROR(MAX(0,MIN(('📋 سجل الأصول'!H407-IF('📋 سجل الأصول'!I407="",0,'📋 سجل الأصول'!I407)),('📋 سجل الأصول'!H407-IF('📋 سجل الأصول'!I407="",0,'📋 سجل الأصول'!I407))*'📋 سجل الأصول'!J407/365*MAX(0,MIN(EOMONTH(DATE(2026,6,1),0),IF('📋 سجل الأصول'!M407="",DATE(9999,12,31),'📋 سجل الأصول'!M407))-'📋 سجل الأصول'!G407+1))-MIN(('📋 سجل الأصول'!H407-IF('📋 سجل الأصول'!I407="",0,'📋 سجل الأصول'!I407)),('📋 سجل الأصول'!H407-IF('📋 سجل الأصول'!I407="",0,'📋 سجل الأصول'!I407))*'📋 سجل الأصول'!J407/365*MAX(0,MIN(EOMONTH(DATE(2026,6,1),-1),IF('📋 سجل الأصول'!M407="",DATE(9999,12,31),'📋 سجل الأصول'!M407))-'📋 سجل الأصول'!G407+1))),0))</f>
        <v/>
      </c>
      <c r="M407" s="25" t="str">
        <f>IF('📋 سجل الأصول'!C407="","",IFERROR(MAX(0,MIN(('📋 سجل الأصول'!H407-IF('📋 سجل الأصول'!I407="",0,'📋 سجل الأصول'!I407)),('📋 سجل الأصول'!H407-IF('📋 سجل الأصول'!I407="",0,'📋 سجل الأصول'!I407))*'📋 سجل الأصول'!J407/365*MAX(0,MIN(EOMONTH(DATE(2026,7,1),0),IF('📋 سجل الأصول'!M407="",DATE(9999,12,31),'📋 سجل الأصول'!M407))-'📋 سجل الأصول'!G407+1))-MIN(('📋 سجل الأصول'!H407-IF('📋 سجل الأصول'!I407="",0,'📋 سجل الأصول'!I407)),('📋 سجل الأصول'!H407-IF('📋 سجل الأصول'!I407="",0,'📋 سجل الأصول'!I407))*'📋 سجل الأصول'!J407/365*MAX(0,MIN(EOMONTH(DATE(2026,7,1),-1),IF('📋 سجل الأصول'!M407="",DATE(9999,12,31),'📋 سجل الأصول'!M407))-'📋 سجل الأصول'!G407+1))),0))</f>
        <v/>
      </c>
      <c r="N407" s="25" t="str">
        <f>IF('📋 سجل الأصول'!C407="","",IFERROR(MAX(0,MIN(('📋 سجل الأصول'!H407-IF('📋 سجل الأصول'!I407="",0,'📋 سجل الأصول'!I407)),('📋 سجل الأصول'!H407-IF('📋 سجل الأصول'!I407="",0,'📋 سجل الأصول'!I407))*'📋 سجل الأصول'!J407/365*MAX(0,MIN(EOMONTH(DATE(2026,8,1),0),IF('📋 سجل الأصول'!M407="",DATE(9999,12,31),'📋 سجل الأصول'!M407))-'📋 سجل الأصول'!G407+1))-MIN(('📋 سجل الأصول'!H407-IF('📋 سجل الأصول'!I407="",0,'📋 سجل الأصول'!I407)),('📋 سجل الأصول'!H407-IF('📋 سجل الأصول'!I407="",0,'📋 سجل الأصول'!I407))*'📋 سجل الأصول'!J407/365*MAX(0,MIN(EOMONTH(DATE(2026,8,1),-1),IF('📋 سجل الأصول'!M407="",DATE(9999,12,31),'📋 سجل الأصول'!M407))-'📋 سجل الأصول'!G407+1))),0))</f>
        <v/>
      </c>
      <c r="O407" s="25" t="str">
        <f>IF('📋 سجل الأصول'!C407="","",IFERROR(MAX(0,MIN(('📋 سجل الأصول'!H407-IF('📋 سجل الأصول'!I407="",0,'📋 سجل الأصول'!I407)),('📋 سجل الأصول'!H407-IF('📋 سجل الأصول'!I407="",0,'📋 سجل الأصول'!I407))*'📋 سجل الأصول'!J407/365*MAX(0,MIN(EOMONTH(DATE(2026,9,1),0),IF('📋 سجل الأصول'!M407="",DATE(9999,12,31),'📋 سجل الأصول'!M407))-'📋 سجل الأصول'!G407+1))-MIN(('📋 سجل الأصول'!H407-IF('📋 سجل الأصول'!I407="",0,'📋 سجل الأصول'!I407)),('📋 سجل الأصول'!H407-IF('📋 سجل الأصول'!I407="",0,'📋 سجل الأصول'!I407))*'📋 سجل الأصول'!J407/365*MAX(0,MIN(EOMONTH(DATE(2026,9,1),-1),IF('📋 سجل الأصول'!M407="",DATE(9999,12,31),'📋 سجل الأصول'!M407))-'📋 سجل الأصول'!G407+1))),0))</f>
        <v/>
      </c>
      <c r="P407" s="25" t="str">
        <f>IF('📋 سجل الأصول'!C407="","",IFERROR(MAX(0,MIN(('📋 سجل الأصول'!H407-IF('📋 سجل الأصول'!I407="",0,'📋 سجل الأصول'!I407)),('📋 سجل الأصول'!H407-IF('📋 سجل الأصول'!I407="",0,'📋 سجل الأصول'!I407))*'📋 سجل الأصول'!J407/365*MAX(0,MIN(EOMONTH(DATE(2026,10,1),0),IF('📋 سجل الأصول'!M407="",DATE(9999,12,31),'📋 سجل الأصول'!M407))-'📋 سجل الأصول'!G407+1))-MIN(('📋 سجل الأصول'!H407-IF('📋 سجل الأصول'!I407="",0,'📋 سجل الأصول'!I407)),('📋 سجل الأصول'!H407-IF('📋 سجل الأصول'!I407="",0,'📋 سجل الأصول'!I407))*'📋 سجل الأصول'!J407/365*MAX(0,MIN(EOMONTH(DATE(2026,10,1),-1),IF('📋 سجل الأصول'!M407="",DATE(9999,12,31),'📋 سجل الأصول'!M407))-'📋 سجل الأصول'!G407+1))),0))</f>
        <v/>
      </c>
      <c r="Q407" s="25" t="str">
        <f>IF('📋 سجل الأصول'!C407="","",IFERROR(MAX(0,MIN(('📋 سجل الأصول'!H407-IF('📋 سجل الأصول'!I407="",0,'📋 سجل الأصول'!I407)),('📋 سجل الأصول'!H407-IF('📋 سجل الأصول'!I407="",0,'📋 سجل الأصول'!I407))*'📋 سجل الأصول'!J407/365*MAX(0,MIN(EOMONTH(DATE(2026,11,1),0),IF('📋 سجل الأصول'!M407="",DATE(9999,12,31),'📋 سجل الأصول'!M407))-'📋 سجل الأصول'!G407+1))-MIN(('📋 سجل الأصول'!H407-IF('📋 سجل الأصول'!I407="",0,'📋 سجل الأصول'!I407)),('📋 سجل الأصول'!H407-IF('📋 سجل الأصول'!I407="",0,'📋 سجل الأصول'!I407))*'📋 سجل الأصول'!J407/365*MAX(0,MIN(EOMONTH(DATE(2026,11,1),-1),IF('📋 سجل الأصول'!M407="",DATE(9999,12,31),'📋 سجل الأصول'!M407))-'📋 سجل الأصول'!G407+1))),0))</f>
        <v/>
      </c>
      <c r="R407" s="25" t="str">
        <f>IF('📋 سجل الأصول'!C407="","",IFERROR(MAX(0,MIN(('📋 سجل الأصول'!H407-IF('📋 سجل الأصول'!I407="",0,'📋 سجل الأصول'!I407)),('📋 سجل الأصول'!H407-IF('📋 سجل الأصول'!I407="",0,'📋 سجل الأصول'!I407))*'📋 سجل الأصول'!J407/365*MAX(0,MIN(EOMONTH(DATE(2026,12,1),0),IF('📋 سجل الأصول'!M407="",DATE(9999,12,31),'📋 سجل الأصول'!M407))-'📋 سجل الأصول'!G407+1))-MIN(('📋 سجل الأصول'!H407-IF('📋 سجل الأصول'!I407="",0,'📋 سجل الأصول'!I407)),('📋 سجل الأصول'!H407-IF('📋 سجل الأصول'!I407="",0,'📋 سجل الأصول'!I407))*'📋 سجل الأصول'!J407/365*MAX(0,MIN(EOMONTH(DATE(2026,12,1),-1),IF('📋 سجل الأصول'!M407="",DATE(9999,12,31),'📋 سجل الأصول'!M407))-'📋 سجل الأصول'!G407+1))),0))</f>
        <v/>
      </c>
    </row>
    <row r="408" spans="1:18" ht="24.75" customHeight="1" x14ac:dyDescent="0.25">
      <c r="A408" s="26" t="str">
        <f>IF('📋 سجل الأصول'!C408="","",'📋 سجل الأصول'!A408)</f>
        <v/>
      </c>
      <c r="B408" s="26" t="str">
        <f>IF('📋 سجل الأصول'!C408="","",'📋 سجل الأصول'!B408)</f>
        <v/>
      </c>
      <c r="C408" s="38" t="str">
        <f>IF('📋 سجل الأصول'!C408="","",'📋 سجل الأصول'!C408)</f>
        <v/>
      </c>
      <c r="D408" s="26" t="str">
        <f>IF('📋 سجل الأصول'!C408="","",'📋 سجل الأصول'!E408)</f>
        <v/>
      </c>
      <c r="E408" s="39" t="str">
        <f>IF('📋 سجل الأصول'!C408="","",'📋 سجل الأصول'!G408)</f>
        <v/>
      </c>
      <c r="F408" s="33" t="str">
        <f>IF('📋 سجل الأصول'!C408="","",'📋 سجل الأصول'!H408)</f>
        <v/>
      </c>
      <c r="G408" s="33" t="str">
        <f>IF('📋 سجل الأصول'!C408="","",IFERROR(MAX(0,MIN(('📋 سجل الأصول'!H408-IF('📋 سجل الأصول'!I408="",0,'📋 سجل الأصول'!I408)),('📋 سجل الأصول'!H408-IF('📋 سجل الأصول'!I408="",0,'📋 سجل الأصول'!I408))*'📋 سجل الأصول'!J408/365*MAX(0,MIN(EOMONTH(DATE(2026,1,1),0),IF('📋 سجل الأصول'!M408="",DATE(9999,12,31),'📋 سجل الأصول'!M408))-'📋 سجل الأصول'!G408+1))-MIN(('📋 سجل الأصول'!H408-IF('📋 سجل الأصول'!I408="",0,'📋 سجل الأصول'!I408)),('📋 سجل الأصول'!H408-IF('📋 سجل الأصول'!I408="",0,'📋 سجل الأصول'!I408))*'📋 سجل الأصول'!J408/365*MAX(0,MIN(EOMONTH(DATE(2026,1,1),-1),IF('📋 سجل الأصول'!M408="",DATE(9999,12,31),'📋 سجل الأصول'!M408))-'📋 سجل الأصول'!G408+1))),0))</f>
        <v/>
      </c>
      <c r="H408" s="33" t="str">
        <f>IF('📋 سجل الأصول'!C408="","",IFERROR(MAX(0,MIN(('📋 سجل الأصول'!H408-IF('📋 سجل الأصول'!I408="",0,'📋 سجل الأصول'!I408)),('📋 سجل الأصول'!H408-IF('📋 سجل الأصول'!I408="",0,'📋 سجل الأصول'!I408))*'📋 سجل الأصول'!J408/365*MAX(0,MIN(EOMONTH(DATE(2026,2,1),0),IF('📋 سجل الأصول'!M408="",DATE(9999,12,31),'📋 سجل الأصول'!M408))-'📋 سجل الأصول'!G408+1))-MIN(('📋 سجل الأصول'!H408-IF('📋 سجل الأصول'!I408="",0,'📋 سجل الأصول'!I408)),('📋 سجل الأصول'!H408-IF('📋 سجل الأصول'!I408="",0,'📋 سجل الأصول'!I408))*'📋 سجل الأصول'!J408/365*MAX(0,MIN(EOMONTH(DATE(2026,2,1),-1),IF('📋 سجل الأصول'!M408="",DATE(9999,12,31),'📋 سجل الأصول'!M408))-'📋 سجل الأصول'!G408+1))),0))</f>
        <v/>
      </c>
      <c r="I408" s="33" t="str">
        <f>IF('📋 سجل الأصول'!C408="","",IFERROR(MAX(0,MIN(('📋 سجل الأصول'!H408-IF('📋 سجل الأصول'!I408="",0,'📋 سجل الأصول'!I408)),('📋 سجل الأصول'!H408-IF('📋 سجل الأصول'!I408="",0,'📋 سجل الأصول'!I408))*'📋 سجل الأصول'!J408/365*MAX(0,MIN(EOMONTH(DATE(2026,3,1),0),IF('📋 سجل الأصول'!M408="",DATE(9999,12,31),'📋 سجل الأصول'!M408))-'📋 سجل الأصول'!G408+1))-MIN(('📋 سجل الأصول'!H408-IF('📋 سجل الأصول'!I408="",0,'📋 سجل الأصول'!I408)),('📋 سجل الأصول'!H408-IF('📋 سجل الأصول'!I408="",0,'📋 سجل الأصول'!I408))*'📋 سجل الأصول'!J408/365*MAX(0,MIN(EOMONTH(DATE(2026,3,1),-1),IF('📋 سجل الأصول'!M408="",DATE(9999,12,31),'📋 سجل الأصول'!M408))-'📋 سجل الأصول'!G408+1))),0))</f>
        <v/>
      </c>
      <c r="J408" s="33" t="str">
        <f>IF('📋 سجل الأصول'!C408="","",IFERROR(MAX(0,MIN(('📋 سجل الأصول'!H408-IF('📋 سجل الأصول'!I408="",0,'📋 سجل الأصول'!I408)),('📋 سجل الأصول'!H408-IF('📋 سجل الأصول'!I408="",0,'📋 سجل الأصول'!I408))*'📋 سجل الأصول'!J408/365*MAX(0,MIN(EOMONTH(DATE(2026,4,1),0),IF('📋 سجل الأصول'!M408="",DATE(9999,12,31),'📋 سجل الأصول'!M408))-'📋 سجل الأصول'!G408+1))-MIN(('📋 سجل الأصول'!H408-IF('📋 سجل الأصول'!I408="",0,'📋 سجل الأصول'!I408)),('📋 سجل الأصول'!H408-IF('📋 سجل الأصول'!I408="",0,'📋 سجل الأصول'!I408))*'📋 سجل الأصول'!J408/365*MAX(0,MIN(EOMONTH(DATE(2026,4,1),-1),IF('📋 سجل الأصول'!M408="",DATE(9999,12,31),'📋 سجل الأصول'!M408))-'📋 سجل الأصول'!G408+1))),0))</f>
        <v/>
      </c>
      <c r="K408" s="33" t="str">
        <f>IF('📋 سجل الأصول'!C408="","",IFERROR(MAX(0,MIN(('📋 سجل الأصول'!H408-IF('📋 سجل الأصول'!I408="",0,'📋 سجل الأصول'!I408)),('📋 سجل الأصول'!H408-IF('📋 سجل الأصول'!I408="",0,'📋 سجل الأصول'!I408))*'📋 سجل الأصول'!J408/365*MAX(0,MIN(EOMONTH(DATE(2026,5,1),0),IF('📋 سجل الأصول'!M408="",DATE(9999,12,31),'📋 سجل الأصول'!M408))-'📋 سجل الأصول'!G408+1))-MIN(('📋 سجل الأصول'!H408-IF('📋 سجل الأصول'!I408="",0,'📋 سجل الأصول'!I408)),('📋 سجل الأصول'!H408-IF('📋 سجل الأصول'!I408="",0,'📋 سجل الأصول'!I408))*'📋 سجل الأصول'!J408/365*MAX(0,MIN(EOMONTH(DATE(2026,5,1),-1),IF('📋 سجل الأصول'!M408="",DATE(9999,12,31),'📋 سجل الأصول'!M408))-'📋 سجل الأصول'!G408+1))),0))</f>
        <v/>
      </c>
      <c r="L408" s="33" t="str">
        <f>IF('📋 سجل الأصول'!C408="","",IFERROR(MAX(0,MIN(('📋 سجل الأصول'!H408-IF('📋 سجل الأصول'!I408="",0,'📋 سجل الأصول'!I408)),('📋 سجل الأصول'!H408-IF('📋 سجل الأصول'!I408="",0,'📋 سجل الأصول'!I408))*'📋 سجل الأصول'!J408/365*MAX(0,MIN(EOMONTH(DATE(2026,6,1),0),IF('📋 سجل الأصول'!M408="",DATE(9999,12,31),'📋 سجل الأصول'!M408))-'📋 سجل الأصول'!G408+1))-MIN(('📋 سجل الأصول'!H408-IF('📋 سجل الأصول'!I408="",0,'📋 سجل الأصول'!I408)),('📋 سجل الأصول'!H408-IF('📋 سجل الأصول'!I408="",0,'📋 سجل الأصول'!I408))*'📋 سجل الأصول'!J408/365*MAX(0,MIN(EOMONTH(DATE(2026,6,1),-1),IF('📋 سجل الأصول'!M408="",DATE(9999,12,31),'📋 سجل الأصول'!M408))-'📋 سجل الأصول'!G408+1))),0))</f>
        <v/>
      </c>
      <c r="M408" s="33" t="str">
        <f>IF('📋 سجل الأصول'!C408="","",IFERROR(MAX(0,MIN(('📋 سجل الأصول'!H408-IF('📋 سجل الأصول'!I408="",0,'📋 سجل الأصول'!I408)),('📋 سجل الأصول'!H408-IF('📋 سجل الأصول'!I408="",0,'📋 سجل الأصول'!I408))*'📋 سجل الأصول'!J408/365*MAX(0,MIN(EOMONTH(DATE(2026,7,1),0),IF('📋 سجل الأصول'!M408="",DATE(9999,12,31),'📋 سجل الأصول'!M408))-'📋 سجل الأصول'!G408+1))-MIN(('📋 سجل الأصول'!H408-IF('📋 سجل الأصول'!I408="",0,'📋 سجل الأصول'!I408)),('📋 سجل الأصول'!H408-IF('📋 سجل الأصول'!I408="",0,'📋 سجل الأصول'!I408))*'📋 سجل الأصول'!J408/365*MAX(0,MIN(EOMONTH(DATE(2026,7,1),-1),IF('📋 سجل الأصول'!M408="",DATE(9999,12,31),'📋 سجل الأصول'!M408))-'📋 سجل الأصول'!G408+1))),0))</f>
        <v/>
      </c>
      <c r="N408" s="33" t="str">
        <f>IF('📋 سجل الأصول'!C408="","",IFERROR(MAX(0,MIN(('📋 سجل الأصول'!H408-IF('📋 سجل الأصول'!I408="",0,'📋 سجل الأصول'!I408)),('📋 سجل الأصول'!H408-IF('📋 سجل الأصول'!I408="",0,'📋 سجل الأصول'!I408))*'📋 سجل الأصول'!J408/365*MAX(0,MIN(EOMONTH(DATE(2026,8,1),0),IF('📋 سجل الأصول'!M408="",DATE(9999,12,31),'📋 سجل الأصول'!M408))-'📋 سجل الأصول'!G408+1))-MIN(('📋 سجل الأصول'!H408-IF('📋 سجل الأصول'!I408="",0,'📋 سجل الأصول'!I408)),('📋 سجل الأصول'!H408-IF('📋 سجل الأصول'!I408="",0,'📋 سجل الأصول'!I408))*'📋 سجل الأصول'!J408/365*MAX(0,MIN(EOMONTH(DATE(2026,8,1),-1),IF('📋 سجل الأصول'!M408="",DATE(9999,12,31),'📋 سجل الأصول'!M408))-'📋 سجل الأصول'!G408+1))),0))</f>
        <v/>
      </c>
      <c r="O408" s="33" t="str">
        <f>IF('📋 سجل الأصول'!C408="","",IFERROR(MAX(0,MIN(('📋 سجل الأصول'!H408-IF('📋 سجل الأصول'!I408="",0,'📋 سجل الأصول'!I408)),('📋 سجل الأصول'!H408-IF('📋 سجل الأصول'!I408="",0,'📋 سجل الأصول'!I408))*'📋 سجل الأصول'!J408/365*MAX(0,MIN(EOMONTH(DATE(2026,9,1),0),IF('📋 سجل الأصول'!M408="",DATE(9999,12,31),'📋 سجل الأصول'!M408))-'📋 سجل الأصول'!G408+1))-MIN(('📋 سجل الأصول'!H408-IF('📋 سجل الأصول'!I408="",0,'📋 سجل الأصول'!I408)),('📋 سجل الأصول'!H408-IF('📋 سجل الأصول'!I408="",0,'📋 سجل الأصول'!I408))*'📋 سجل الأصول'!J408/365*MAX(0,MIN(EOMONTH(DATE(2026,9,1),-1),IF('📋 سجل الأصول'!M408="",DATE(9999,12,31),'📋 سجل الأصول'!M408))-'📋 سجل الأصول'!G408+1))),0))</f>
        <v/>
      </c>
      <c r="P408" s="33" t="str">
        <f>IF('📋 سجل الأصول'!C408="","",IFERROR(MAX(0,MIN(('📋 سجل الأصول'!H408-IF('📋 سجل الأصول'!I408="",0,'📋 سجل الأصول'!I408)),('📋 سجل الأصول'!H408-IF('📋 سجل الأصول'!I408="",0,'📋 سجل الأصول'!I408))*'📋 سجل الأصول'!J408/365*MAX(0,MIN(EOMONTH(DATE(2026,10,1),0),IF('📋 سجل الأصول'!M408="",DATE(9999,12,31),'📋 سجل الأصول'!M408))-'📋 سجل الأصول'!G408+1))-MIN(('📋 سجل الأصول'!H408-IF('📋 سجل الأصول'!I408="",0,'📋 سجل الأصول'!I408)),('📋 سجل الأصول'!H408-IF('📋 سجل الأصول'!I408="",0,'📋 سجل الأصول'!I408))*'📋 سجل الأصول'!J408/365*MAX(0,MIN(EOMONTH(DATE(2026,10,1),-1),IF('📋 سجل الأصول'!M408="",DATE(9999,12,31),'📋 سجل الأصول'!M408))-'📋 سجل الأصول'!G408+1))),0))</f>
        <v/>
      </c>
      <c r="Q408" s="33" t="str">
        <f>IF('📋 سجل الأصول'!C408="","",IFERROR(MAX(0,MIN(('📋 سجل الأصول'!H408-IF('📋 سجل الأصول'!I408="",0,'📋 سجل الأصول'!I408)),('📋 سجل الأصول'!H408-IF('📋 سجل الأصول'!I408="",0,'📋 سجل الأصول'!I408))*'📋 سجل الأصول'!J408/365*MAX(0,MIN(EOMONTH(DATE(2026,11,1),0),IF('📋 سجل الأصول'!M408="",DATE(9999,12,31),'📋 سجل الأصول'!M408))-'📋 سجل الأصول'!G408+1))-MIN(('📋 سجل الأصول'!H408-IF('📋 سجل الأصول'!I408="",0,'📋 سجل الأصول'!I408)),('📋 سجل الأصول'!H408-IF('📋 سجل الأصول'!I408="",0,'📋 سجل الأصول'!I408))*'📋 سجل الأصول'!J408/365*MAX(0,MIN(EOMONTH(DATE(2026,11,1),-1),IF('📋 سجل الأصول'!M408="",DATE(9999,12,31),'📋 سجل الأصول'!M408))-'📋 سجل الأصول'!G408+1))),0))</f>
        <v/>
      </c>
      <c r="R408" s="33" t="str">
        <f>IF('📋 سجل الأصول'!C408="","",IFERROR(MAX(0,MIN(('📋 سجل الأصول'!H408-IF('📋 سجل الأصول'!I408="",0,'📋 سجل الأصول'!I408)),('📋 سجل الأصول'!H408-IF('📋 سجل الأصول'!I408="",0,'📋 سجل الأصول'!I408))*'📋 سجل الأصول'!J408/365*MAX(0,MIN(EOMONTH(DATE(2026,12,1),0),IF('📋 سجل الأصول'!M408="",DATE(9999,12,31),'📋 سجل الأصول'!M408))-'📋 سجل الأصول'!G408+1))-MIN(('📋 سجل الأصول'!H408-IF('📋 سجل الأصول'!I408="",0,'📋 سجل الأصول'!I408)),('📋 سجل الأصول'!H408-IF('📋 سجل الأصول'!I408="",0,'📋 سجل الأصول'!I408))*'📋 سجل الأصول'!J408/365*MAX(0,MIN(EOMONTH(DATE(2026,12,1),-1),IF('📋 سجل الأصول'!M408="",DATE(9999,12,31),'📋 سجل الأصول'!M408))-'📋 سجل الأصول'!G408+1))),0))</f>
        <v/>
      </c>
    </row>
    <row r="409" spans="1:18" ht="24.75" customHeight="1" x14ac:dyDescent="0.25">
      <c r="A409" s="18" t="str">
        <f>IF('📋 سجل الأصول'!C409="","",'📋 سجل الأصول'!A409)</f>
        <v/>
      </c>
      <c r="B409" s="18" t="str">
        <f>IF('📋 سجل الأصول'!C409="","",'📋 سجل الأصول'!B409)</f>
        <v/>
      </c>
      <c r="C409" s="36" t="str">
        <f>IF('📋 سجل الأصول'!C409="","",'📋 سجل الأصول'!C409)</f>
        <v/>
      </c>
      <c r="D409" s="18" t="str">
        <f>IF('📋 سجل الأصول'!C409="","",'📋 سجل الأصول'!E409)</f>
        <v/>
      </c>
      <c r="E409" s="37" t="str">
        <f>IF('📋 سجل الأصول'!C409="","",'📋 سجل الأصول'!G409)</f>
        <v/>
      </c>
      <c r="F409" s="25" t="str">
        <f>IF('📋 سجل الأصول'!C409="","",'📋 سجل الأصول'!H409)</f>
        <v/>
      </c>
      <c r="G409" s="25" t="str">
        <f>IF('📋 سجل الأصول'!C409="","",IFERROR(MAX(0,MIN(('📋 سجل الأصول'!H409-IF('📋 سجل الأصول'!I409="",0,'📋 سجل الأصول'!I409)),('📋 سجل الأصول'!H409-IF('📋 سجل الأصول'!I409="",0,'📋 سجل الأصول'!I409))*'📋 سجل الأصول'!J409/365*MAX(0,MIN(EOMONTH(DATE(2026,1,1),0),IF('📋 سجل الأصول'!M409="",DATE(9999,12,31),'📋 سجل الأصول'!M409))-'📋 سجل الأصول'!G409+1))-MIN(('📋 سجل الأصول'!H409-IF('📋 سجل الأصول'!I409="",0,'📋 سجل الأصول'!I409)),('📋 سجل الأصول'!H409-IF('📋 سجل الأصول'!I409="",0,'📋 سجل الأصول'!I409))*'📋 سجل الأصول'!J409/365*MAX(0,MIN(EOMONTH(DATE(2026,1,1),-1),IF('📋 سجل الأصول'!M409="",DATE(9999,12,31),'📋 سجل الأصول'!M409))-'📋 سجل الأصول'!G409+1))),0))</f>
        <v/>
      </c>
      <c r="H409" s="25" t="str">
        <f>IF('📋 سجل الأصول'!C409="","",IFERROR(MAX(0,MIN(('📋 سجل الأصول'!H409-IF('📋 سجل الأصول'!I409="",0,'📋 سجل الأصول'!I409)),('📋 سجل الأصول'!H409-IF('📋 سجل الأصول'!I409="",0,'📋 سجل الأصول'!I409))*'📋 سجل الأصول'!J409/365*MAX(0,MIN(EOMONTH(DATE(2026,2,1),0),IF('📋 سجل الأصول'!M409="",DATE(9999,12,31),'📋 سجل الأصول'!M409))-'📋 سجل الأصول'!G409+1))-MIN(('📋 سجل الأصول'!H409-IF('📋 سجل الأصول'!I409="",0,'📋 سجل الأصول'!I409)),('📋 سجل الأصول'!H409-IF('📋 سجل الأصول'!I409="",0,'📋 سجل الأصول'!I409))*'📋 سجل الأصول'!J409/365*MAX(0,MIN(EOMONTH(DATE(2026,2,1),-1),IF('📋 سجل الأصول'!M409="",DATE(9999,12,31),'📋 سجل الأصول'!M409))-'📋 سجل الأصول'!G409+1))),0))</f>
        <v/>
      </c>
      <c r="I409" s="25" t="str">
        <f>IF('📋 سجل الأصول'!C409="","",IFERROR(MAX(0,MIN(('📋 سجل الأصول'!H409-IF('📋 سجل الأصول'!I409="",0,'📋 سجل الأصول'!I409)),('📋 سجل الأصول'!H409-IF('📋 سجل الأصول'!I409="",0,'📋 سجل الأصول'!I409))*'📋 سجل الأصول'!J409/365*MAX(0,MIN(EOMONTH(DATE(2026,3,1),0),IF('📋 سجل الأصول'!M409="",DATE(9999,12,31),'📋 سجل الأصول'!M409))-'📋 سجل الأصول'!G409+1))-MIN(('📋 سجل الأصول'!H409-IF('📋 سجل الأصول'!I409="",0,'📋 سجل الأصول'!I409)),('📋 سجل الأصول'!H409-IF('📋 سجل الأصول'!I409="",0,'📋 سجل الأصول'!I409))*'📋 سجل الأصول'!J409/365*MAX(0,MIN(EOMONTH(DATE(2026,3,1),-1),IF('📋 سجل الأصول'!M409="",DATE(9999,12,31),'📋 سجل الأصول'!M409))-'📋 سجل الأصول'!G409+1))),0))</f>
        <v/>
      </c>
      <c r="J409" s="25" t="str">
        <f>IF('📋 سجل الأصول'!C409="","",IFERROR(MAX(0,MIN(('📋 سجل الأصول'!H409-IF('📋 سجل الأصول'!I409="",0,'📋 سجل الأصول'!I409)),('📋 سجل الأصول'!H409-IF('📋 سجل الأصول'!I409="",0,'📋 سجل الأصول'!I409))*'📋 سجل الأصول'!J409/365*MAX(0,MIN(EOMONTH(DATE(2026,4,1),0),IF('📋 سجل الأصول'!M409="",DATE(9999,12,31),'📋 سجل الأصول'!M409))-'📋 سجل الأصول'!G409+1))-MIN(('📋 سجل الأصول'!H409-IF('📋 سجل الأصول'!I409="",0,'📋 سجل الأصول'!I409)),('📋 سجل الأصول'!H409-IF('📋 سجل الأصول'!I409="",0,'📋 سجل الأصول'!I409))*'📋 سجل الأصول'!J409/365*MAX(0,MIN(EOMONTH(DATE(2026,4,1),-1),IF('📋 سجل الأصول'!M409="",DATE(9999,12,31),'📋 سجل الأصول'!M409))-'📋 سجل الأصول'!G409+1))),0))</f>
        <v/>
      </c>
      <c r="K409" s="25" t="str">
        <f>IF('📋 سجل الأصول'!C409="","",IFERROR(MAX(0,MIN(('📋 سجل الأصول'!H409-IF('📋 سجل الأصول'!I409="",0,'📋 سجل الأصول'!I409)),('📋 سجل الأصول'!H409-IF('📋 سجل الأصول'!I409="",0,'📋 سجل الأصول'!I409))*'📋 سجل الأصول'!J409/365*MAX(0,MIN(EOMONTH(DATE(2026,5,1),0),IF('📋 سجل الأصول'!M409="",DATE(9999,12,31),'📋 سجل الأصول'!M409))-'📋 سجل الأصول'!G409+1))-MIN(('📋 سجل الأصول'!H409-IF('📋 سجل الأصول'!I409="",0,'📋 سجل الأصول'!I409)),('📋 سجل الأصول'!H409-IF('📋 سجل الأصول'!I409="",0,'📋 سجل الأصول'!I409))*'📋 سجل الأصول'!J409/365*MAX(0,MIN(EOMONTH(DATE(2026,5,1),-1),IF('📋 سجل الأصول'!M409="",DATE(9999,12,31),'📋 سجل الأصول'!M409))-'📋 سجل الأصول'!G409+1))),0))</f>
        <v/>
      </c>
      <c r="L409" s="25" t="str">
        <f>IF('📋 سجل الأصول'!C409="","",IFERROR(MAX(0,MIN(('📋 سجل الأصول'!H409-IF('📋 سجل الأصول'!I409="",0,'📋 سجل الأصول'!I409)),('📋 سجل الأصول'!H409-IF('📋 سجل الأصول'!I409="",0,'📋 سجل الأصول'!I409))*'📋 سجل الأصول'!J409/365*MAX(0,MIN(EOMONTH(DATE(2026,6,1),0),IF('📋 سجل الأصول'!M409="",DATE(9999,12,31),'📋 سجل الأصول'!M409))-'📋 سجل الأصول'!G409+1))-MIN(('📋 سجل الأصول'!H409-IF('📋 سجل الأصول'!I409="",0,'📋 سجل الأصول'!I409)),('📋 سجل الأصول'!H409-IF('📋 سجل الأصول'!I409="",0,'📋 سجل الأصول'!I409))*'📋 سجل الأصول'!J409/365*MAX(0,MIN(EOMONTH(DATE(2026,6,1),-1),IF('📋 سجل الأصول'!M409="",DATE(9999,12,31),'📋 سجل الأصول'!M409))-'📋 سجل الأصول'!G409+1))),0))</f>
        <v/>
      </c>
      <c r="M409" s="25" t="str">
        <f>IF('📋 سجل الأصول'!C409="","",IFERROR(MAX(0,MIN(('📋 سجل الأصول'!H409-IF('📋 سجل الأصول'!I409="",0,'📋 سجل الأصول'!I409)),('📋 سجل الأصول'!H409-IF('📋 سجل الأصول'!I409="",0,'📋 سجل الأصول'!I409))*'📋 سجل الأصول'!J409/365*MAX(0,MIN(EOMONTH(DATE(2026,7,1),0),IF('📋 سجل الأصول'!M409="",DATE(9999,12,31),'📋 سجل الأصول'!M409))-'📋 سجل الأصول'!G409+1))-MIN(('📋 سجل الأصول'!H409-IF('📋 سجل الأصول'!I409="",0,'📋 سجل الأصول'!I409)),('📋 سجل الأصول'!H409-IF('📋 سجل الأصول'!I409="",0,'📋 سجل الأصول'!I409))*'📋 سجل الأصول'!J409/365*MAX(0,MIN(EOMONTH(DATE(2026,7,1),-1),IF('📋 سجل الأصول'!M409="",DATE(9999,12,31),'📋 سجل الأصول'!M409))-'📋 سجل الأصول'!G409+1))),0))</f>
        <v/>
      </c>
      <c r="N409" s="25" t="str">
        <f>IF('📋 سجل الأصول'!C409="","",IFERROR(MAX(0,MIN(('📋 سجل الأصول'!H409-IF('📋 سجل الأصول'!I409="",0,'📋 سجل الأصول'!I409)),('📋 سجل الأصول'!H409-IF('📋 سجل الأصول'!I409="",0,'📋 سجل الأصول'!I409))*'📋 سجل الأصول'!J409/365*MAX(0,MIN(EOMONTH(DATE(2026,8,1),0),IF('📋 سجل الأصول'!M409="",DATE(9999,12,31),'📋 سجل الأصول'!M409))-'📋 سجل الأصول'!G409+1))-MIN(('📋 سجل الأصول'!H409-IF('📋 سجل الأصول'!I409="",0,'📋 سجل الأصول'!I409)),('📋 سجل الأصول'!H409-IF('📋 سجل الأصول'!I409="",0,'📋 سجل الأصول'!I409))*'📋 سجل الأصول'!J409/365*MAX(0,MIN(EOMONTH(DATE(2026,8,1),-1),IF('📋 سجل الأصول'!M409="",DATE(9999,12,31),'📋 سجل الأصول'!M409))-'📋 سجل الأصول'!G409+1))),0))</f>
        <v/>
      </c>
      <c r="O409" s="25" t="str">
        <f>IF('📋 سجل الأصول'!C409="","",IFERROR(MAX(0,MIN(('📋 سجل الأصول'!H409-IF('📋 سجل الأصول'!I409="",0,'📋 سجل الأصول'!I409)),('📋 سجل الأصول'!H409-IF('📋 سجل الأصول'!I409="",0,'📋 سجل الأصول'!I409))*'📋 سجل الأصول'!J409/365*MAX(0,MIN(EOMONTH(DATE(2026,9,1),0),IF('📋 سجل الأصول'!M409="",DATE(9999,12,31),'📋 سجل الأصول'!M409))-'📋 سجل الأصول'!G409+1))-MIN(('📋 سجل الأصول'!H409-IF('📋 سجل الأصول'!I409="",0,'📋 سجل الأصول'!I409)),('📋 سجل الأصول'!H409-IF('📋 سجل الأصول'!I409="",0,'📋 سجل الأصول'!I409))*'📋 سجل الأصول'!J409/365*MAX(0,MIN(EOMONTH(DATE(2026,9,1),-1),IF('📋 سجل الأصول'!M409="",DATE(9999,12,31),'📋 سجل الأصول'!M409))-'📋 سجل الأصول'!G409+1))),0))</f>
        <v/>
      </c>
      <c r="P409" s="25" t="str">
        <f>IF('📋 سجل الأصول'!C409="","",IFERROR(MAX(0,MIN(('📋 سجل الأصول'!H409-IF('📋 سجل الأصول'!I409="",0,'📋 سجل الأصول'!I409)),('📋 سجل الأصول'!H409-IF('📋 سجل الأصول'!I409="",0,'📋 سجل الأصول'!I409))*'📋 سجل الأصول'!J409/365*MAX(0,MIN(EOMONTH(DATE(2026,10,1),0),IF('📋 سجل الأصول'!M409="",DATE(9999,12,31),'📋 سجل الأصول'!M409))-'📋 سجل الأصول'!G409+1))-MIN(('📋 سجل الأصول'!H409-IF('📋 سجل الأصول'!I409="",0,'📋 سجل الأصول'!I409)),('📋 سجل الأصول'!H409-IF('📋 سجل الأصول'!I409="",0,'📋 سجل الأصول'!I409))*'📋 سجل الأصول'!J409/365*MAX(0,MIN(EOMONTH(DATE(2026,10,1),-1),IF('📋 سجل الأصول'!M409="",DATE(9999,12,31),'📋 سجل الأصول'!M409))-'📋 سجل الأصول'!G409+1))),0))</f>
        <v/>
      </c>
      <c r="Q409" s="25" t="str">
        <f>IF('📋 سجل الأصول'!C409="","",IFERROR(MAX(0,MIN(('📋 سجل الأصول'!H409-IF('📋 سجل الأصول'!I409="",0,'📋 سجل الأصول'!I409)),('📋 سجل الأصول'!H409-IF('📋 سجل الأصول'!I409="",0,'📋 سجل الأصول'!I409))*'📋 سجل الأصول'!J409/365*MAX(0,MIN(EOMONTH(DATE(2026,11,1),0),IF('📋 سجل الأصول'!M409="",DATE(9999,12,31),'📋 سجل الأصول'!M409))-'📋 سجل الأصول'!G409+1))-MIN(('📋 سجل الأصول'!H409-IF('📋 سجل الأصول'!I409="",0,'📋 سجل الأصول'!I409)),('📋 سجل الأصول'!H409-IF('📋 سجل الأصول'!I409="",0,'📋 سجل الأصول'!I409))*'📋 سجل الأصول'!J409/365*MAX(0,MIN(EOMONTH(DATE(2026,11,1),-1),IF('📋 سجل الأصول'!M409="",DATE(9999,12,31),'📋 سجل الأصول'!M409))-'📋 سجل الأصول'!G409+1))),0))</f>
        <v/>
      </c>
      <c r="R409" s="25" t="str">
        <f>IF('📋 سجل الأصول'!C409="","",IFERROR(MAX(0,MIN(('📋 سجل الأصول'!H409-IF('📋 سجل الأصول'!I409="",0,'📋 سجل الأصول'!I409)),('📋 سجل الأصول'!H409-IF('📋 سجل الأصول'!I409="",0,'📋 سجل الأصول'!I409))*'📋 سجل الأصول'!J409/365*MAX(0,MIN(EOMONTH(DATE(2026,12,1),0),IF('📋 سجل الأصول'!M409="",DATE(9999,12,31),'📋 سجل الأصول'!M409))-'📋 سجل الأصول'!G409+1))-MIN(('📋 سجل الأصول'!H409-IF('📋 سجل الأصول'!I409="",0,'📋 سجل الأصول'!I409)),('📋 سجل الأصول'!H409-IF('📋 سجل الأصول'!I409="",0,'📋 سجل الأصول'!I409))*'📋 سجل الأصول'!J409/365*MAX(0,MIN(EOMONTH(DATE(2026,12,1),-1),IF('📋 سجل الأصول'!M409="",DATE(9999,12,31),'📋 سجل الأصول'!M409))-'📋 سجل الأصول'!G409+1))),0))</f>
        <v/>
      </c>
    </row>
    <row r="410" spans="1:18" ht="24.75" customHeight="1" x14ac:dyDescent="0.25">
      <c r="A410" s="26" t="str">
        <f>IF('📋 سجل الأصول'!C410="","",'📋 سجل الأصول'!A410)</f>
        <v/>
      </c>
      <c r="B410" s="26" t="str">
        <f>IF('📋 سجل الأصول'!C410="","",'📋 سجل الأصول'!B410)</f>
        <v/>
      </c>
      <c r="C410" s="38" t="str">
        <f>IF('📋 سجل الأصول'!C410="","",'📋 سجل الأصول'!C410)</f>
        <v/>
      </c>
      <c r="D410" s="26" t="str">
        <f>IF('📋 سجل الأصول'!C410="","",'📋 سجل الأصول'!E410)</f>
        <v/>
      </c>
      <c r="E410" s="39" t="str">
        <f>IF('📋 سجل الأصول'!C410="","",'📋 سجل الأصول'!G410)</f>
        <v/>
      </c>
      <c r="F410" s="33" t="str">
        <f>IF('📋 سجل الأصول'!C410="","",'📋 سجل الأصول'!H410)</f>
        <v/>
      </c>
      <c r="G410" s="33" t="str">
        <f>IF('📋 سجل الأصول'!C410="","",IFERROR(MAX(0,MIN(('📋 سجل الأصول'!H410-IF('📋 سجل الأصول'!I410="",0,'📋 سجل الأصول'!I410)),('📋 سجل الأصول'!H410-IF('📋 سجل الأصول'!I410="",0,'📋 سجل الأصول'!I410))*'📋 سجل الأصول'!J410/365*MAX(0,MIN(EOMONTH(DATE(2026,1,1),0),IF('📋 سجل الأصول'!M410="",DATE(9999,12,31),'📋 سجل الأصول'!M410))-'📋 سجل الأصول'!G410+1))-MIN(('📋 سجل الأصول'!H410-IF('📋 سجل الأصول'!I410="",0,'📋 سجل الأصول'!I410)),('📋 سجل الأصول'!H410-IF('📋 سجل الأصول'!I410="",0,'📋 سجل الأصول'!I410))*'📋 سجل الأصول'!J410/365*MAX(0,MIN(EOMONTH(DATE(2026,1,1),-1),IF('📋 سجل الأصول'!M410="",DATE(9999,12,31),'📋 سجل الأصول'!M410))-'📋 سجل الأصول'!G410+1))),0))</f>
        <v/>
      </c>
      <c r="H410" s="33" t="str">
        <f>IF('📋 سجل الأصول'!C410="","",IFERROR(MAX(0,MIN(('📋 سجل الأصول'!H410-IF('📋 سجل الأصول'!I410="",0,'📋 سجل الأصول'!I410)),('📋 سجل الأصول'!H410-IF('📋 سجل الأصول'!I410="",0,'📋 سجل الأصول'!I410))*'📋 سجل الأصول'!J410/365*MAX(0,MIN(EOMONTH(DATE(2026,2,1),0),IF('📋 سجل الأصول'!M410="",DATE(9999,12,31),'📋 سجل الأصول'!M410))-'📋 سجل الأصول'!G410+1))-MIN(('📋 سجل الأصول'!H410-IF('📋 سجل الأصول'!I410="",0,'📋 سجل الأصول'!I410)),('📋 سجل الأصول'!H410-IF('📋 سجل الأصول'!I410="",0,'📋 سجل الأصول'!I410))*'📋 سجل الأصول'!J410/365*MAX(0,MIN(EOMONTH(DATE(2026,2,1),-1),IF('📋 سجل الأصول'!M410="",DATE(9999,12,31),'📋 سجل الأصول'!M410))-'📋 سجل الأصول'!G410+1))),0))</f>
        <v/>
      </c>
      <c r="I410" s="33" t="str">
        <f>IF('📋 سجل الأصول'!C410="","",IFERROR(MAX(0,MIN(('📋 سجل الأصول'!H410-IF('📋 سجل الأصول'!I410="",0,'📋 سجل الأصول'!I410)),('📋 سجل الأصول'!H410-IF('📋 سجل الأصول'!I410="",0,'📋 سجل الأصول'!I410))*'📋 سجل الأصول'!J410/365*MAX(0,MIN(EOMONTH(DATE(2026,3,1),0),IF('📋 سجل الأصول'!M410="",DATE(9999,12,31),'📋 سجل الأصول'!M410))-'📋 سجل الأصول'!G410+1))-MIN(('📋 سجل الأصول'!H410-IF('📋 سجل الأصول'!I410="",0,'📋 سجل الأصول'!I410)),('📋 سجل الأصول'!H410-IF('📋 سجل الأصول'!I410="",0,'📋 سجل الأصول'!I410))*'📋 سجل الأصول'!J410/365*MAX(0,MIN(EOMONTH(DATE(2026,3,1),-1),IF('📋 سجل الأصول'!M410="",DATE(9999,12,31),'📋 سجل الأصول'!M410))-'📋 سجل الأصول'!G410+1))),0))</f>
        <v/>
      </c>
      <c r="J410" s="33" t="str">
        <f>IF('📋 سجل الأصول'!C410="","",IFERROR(MAX(0,MIN(('📋 سجل الأصول'!H410-IF('📋 سجل الأصول'!I410="",0,'📋 سجل الأصول'!I410)),('📋 سجل الأصول'!H410-IF('📋 سجل الأصول'!I410="",0,'📋 سجل الأصول'!I410))*'📋 سجل الأصول'!J410/365*MAX(0,MIN(EOMONTH(DATE(2026,4,1),0),IF('📋 سجل الأصول'!M410="",DATE(9999,12,31),'📋 سجل الأصول'!M410))-'📋 سجل الأصول'!G410+1))-MIN(('📋 سجل الأصول'!H410-IF('📋 سجل الأصول'!I410="",0,'📋 سجل الأصول'!I410)),('📋 سجل الأصول'!H410-IF('📋 سجل الأصول'!I410="",0,'📋 سجل الأصول'!I410))*'📋 سجل الأصول'!J410/365*MAX(0,MIN(EOMONTH(DATE(2026,4,1),-1),IF('📋 سجل الأصول'!M410="",DATE(9999,12,31),'📋 سجل الأصول'!M410))-'📋 سجل الأصول'!G410+1))),0))</f>
        <v/>
      </c>
      <c r="K410" s="33" t="str">
        <f>IF('📋 سجل الأصول'!C410="","",IFERROR(MAX(0,MIN(('📋 سجل الأصول'!H410-IF('📋 سجل الأصول'!I410="",0,'📋 سجل الأصول'!I410)),('📋 سجل الأصول'!H410-IF('📋 سجل الأصول'!I410="",0,'📋 سجل الأصول'!I410))*'📋 سجل الأصول'!J410/365*MAX(0,MIN(EOMONTH(DATE(2026,5,1),0),IF('📋 سجل الأصول'!M410="",DATE(9999,12,31),'📋 سجل الأصول'!M410))-'📋 سجل الأصول'!G410+1))-MIN(('📋 سجل الأصول'!H410-IF('📋 سجل الأصول'!I410="",0,'📋 سجل الأصول'!I410)),('📋 سجل الأصول'!H410-IF('📋 سجل الأصول'!I410="",0,'📋 سجل الأصول'!I410))*'📋 سجل الأصول'!J410/365*MAX(0,MIN(EOMONTH(DATE(2026,5,1),-1),IF('📋 سجل الأصول'!M410="",DATE(9999,12,31),'📋 سجل الأصول'!M410))-'📋 سجل الأصول'!G410+1))),0))</f>
        <v/>
      </c>
      <c r="L410" s="33" t="str">
        <f>IF('📋 سجل الأصول'!C410="","",IFERROR(MAX(0,MIN(('📋 سجل الأصول'!H410-IF('📋 سجل الأصول'!I410="",0,'📋 سجل الأصول'!I410)),('📋 سجل الأصول'!H410-IF('📋 سجل الأصول'!I410="",0,'📋 سجل الأصول'!I410))*'📋 سجل الأصول'!J410/365*MAX(0,MIN(EOMONTH(DATE(2026,6,1),0),IF('📋 سجل الأصول'!M410="",DATE(9999,12,31),'📋 سجل الأصول'!M410))-'📋 سجل الأصول'!G410+1))-MIN(('📋 سجل الأصول'!H410-IF('📋 سجل الأصول'!I410="",0,'📋 سجل الأصول'!I410)),('📋 سجل الأصول'!H410-IF('📋 سجل الأصول'!I410="",0,'📋 سجل الأصول'!I410))*'📋 سجل الأصول'!J410/365*MAX(0,MIN(EOMONTH(DATE(2026,6,1),-1),IF('📋 سجل الأصول'!M410="",DATE(9999,12,31),'📋 سجل الأصول'!M410))-'📋 سجل الأصول'!G410+1))),0))</f>
        <v/>
      </c>
      <c r="M410" s="33" t="str">
        <f>IF('📋 سجل الأصول'!C410="","",IFERROR(MAX(0,MIN(('📋 سجل الأصول'!H410-IF('📋 سجل الأصول'!I410="",0,'📋 سجل الأصول'!I410)),('📋 سجل الأصول'!H410-IF('📋 سجل الأصول'!I410="",0,'📋 سجل الأصول'!I410))*'📋 سجل الأصول'!J410/365*MAX(0,MIN(EOMONTH(DATE(2026,7,1),0),IF('📋 سجل الأصول'!M410="",DATE(9999,12,31),'📋 سجل الأصول'!M410))-'📋 سجل الأصول'!G410+1))-MIN(('📋 سجل الأصول'!H410-IF('📋 سجل الأصول'!I410="",0,'📋 سجل الأصول'!I410)),('📋 سجل الأصول'!H410-IF('📋 سجل الأصول'!I410="",0,'📋 سجل الأصول'!I410))*'📋 سجل الأصول'!J410/365*MAX(0,MIN(EOMONTH(DATE(2026,7,1),-1),IF('📋 سجل الأصول'!M410="",DATE(9999,12,31),'📋 سجل الأصول'!M410))-'📋 سجل الأصول'!G410+1))),0))</f>
        <v/>
      </c>
      <c r="N410" s="33" t="str">
        <f>IF('📋 سجل الأصول'!C410="","",IFERROR(MAX(0,MIN(('📋 سجل الأصول'!H410-IF('📋 سجل الأصول'!I410="",0,'📋 سجل الأصول'!I410)),('📋 سجل الأصول'!H410-IF('📋 سجل الأصول'!I410="",0,'📋 سجل الأصول'!I410))*'📋 سجل الأصول'!J410/365*MAX(0,MIN(EOMONTH(DATE(2026,8,1),0),IF('📋 سجل الأصول'!M410="",DATE(9999,12,31),'📋 سجل الأصول'!M410))-'📋 سجل الأصول'!G410+1))-MIN(('📋 سجل الأصول'!H410-IF('📋 سجل الأصول'!I410="",0,'📋 سجل الأصول'!I410)),('📋 سجل الأصول'!H410-IF('📋 سجل الأصول'!I410="",0,'📋 سجل الأصول'!I410))*'📋 سجل الأصول'!J410/365*MAX(0,MIN(EOMONTH(DATE(2026,8,1),-1),IF('📋 سجل الأصول'!M410="",DATE(9999,12,31),'📋 سجل الأصول'!M410))-'📋 سجل الأصول'!G410+1))),0))</f>
        <v/>
      </c>
      <c r="O410" s="33" t="str">
        <f>IF('📋 سجل الأصول'!C410="","",IFERROR(MAX(0,MIN(('📋 سجل الأصول'!H410-IF('📋 سجل الأصول'!I410="",0,'📋 سجل الأصول'!I410)),('📋 سجل الأصول'!H410-IF('📋 سجل الأصول'!I410="",0,'📋 سجل الأصول'!I410))*'📋 سجل الأصول'!J410/365*MAX(0,MIN(EOMONTH(DATE(2026,9,1),0),IF('📋 سجل الأصول'!M410="",DATE(9999,12,31),'📋 سجل الأصول'!M410))-'📋 سجل الأصول'!G410+1))-MIN(('📋 سجل الأصول'!H410-IF('📋 سجل الأصول'!I410="",0,'📋 سجل الأصول'!I410)),('📋 سجل الأصول'!H410-IF('📋 سجل الأصول'!I410="",0,'📋 سجل الأصول'!I410))*'📋 سجل الأصول'!J410/365*MAX(0,MIN(EOMONTH(DATE(2026,9,1),-1),IF('📋 سجل الأصول'!M410="",DATE(9999,12,31),'📋 سجل الأصول'!M410))-'📋 سجل الأصول'!G410+1))),0))</f>
        <v/>
      </c>
      <c r="P410" s="33" t="str">
        <f>IF('📋 سجل الأصول'!C410="","",IFERROR(MAX(0,MIN(('📋 سجل الأصول'!H410-IF('📋 سجل الأصول'!I410="",0,'📋 سجل الأصول'!I410)),('📋 سجل الأصول'!H410-IF('📋 سجل الأصول'!I410="",0,'📋 سجل الأصول'!I410))*'📋 سجل الأصول'!J410/365*MAX(0,MIN(EOMONTH(DATE(2026,10,1),0),IF('📋 سجل الأصول'!M410="",DATE(9999,12,31),'📋 سجل الأصول'!M410))-'📋 سجل الأصول'!G410+1))-MIN(('📋 سجل الأصول'!H410-IF('📋 سجل الأصول'!I410="",0,'📋 سجل الأصول'!I410)),('📋 سجل الأصول'!H410-IF('📋 سجل الأصول'!I410="",0,'📋 سجل الأصول'!I410))*'📋 سجل الأصول'!J410/365*MAX(0,MIN(EOMONTH(DATE(2026,10,1),-1),IF('📋 سجل الأصول'!M410="",DATE(9999,12,31),'📋 سجل الأصول'!M410))-'📋 سجل الأصول'!G410+1))),0))</f>
        <v/>
      </c>
      <c r="Q410" s="33" t="str">
        <f>IF('📋 سجل الأصول'!C410="","",IFERROR(MAX(0,MIN(('📋 سجل الأصول'!H410-IF('📋 سجل الأصول'!I410="",0,'📋 سجل الأصول'!I410)),('📋 سجل الأصول'!H410-IF('📋 سجل الأصول'!I410="",0,'📋 سجل الأصول'!I410))*'📋 سجل الأصول'!J410/365*MAX(0,MIN(EOMONTH(DATE(2026,11,1),0),IF('📋 سجل الأصول'!M410="",DATE(9999,12,31),'📋 سجل الأصول'!M410))-'📋 سجل الأصول'!G410+1))-MIN(('📋 سجل الأصول'!H410-IF('📋 سجل الأصول'!I410="",0,'📋 سجل الأصول'!I410)),('📋 سجل الأصول'!H410-IF('📋 سجل الأصول'!I410="",0,'📋 سجل الأصول'!I410))*'📋 سجل الأصول'!J410/365*MAX(0,MIN(EOMONTH(DATE(2026,11,1),-1),IF('📋 سجل الأصول'!M410="",DATE(9999,12,31),'📋 سجل الأصول'!M410))-'📋 سجل الأصول'!G410+1))),0))</f>
        <v/>
      </c>
      <c r="R410" s="33" t="str">
        <f>IF('📋 سجل الأصول'!C410="","",IFERROR(MAX(0,MIN(('📋 سجل الأصول'!H410-IF('📋 سجل الأصول'!I410="",0,'📋 سجل الأصول'!I410)),('📋 سجل الأصول'!H410-IF('📋 سجل الأصول'!I410="",0,'📋 سجل الأصول'!I410))*'📋 سجل الأصول'!J410/365*MAX(0,MIN(EOMONTH(DATE(2026,12,1),0),IF('📋 سجل الأصول'!M410="",DATE(9999,12,31),'📋 سجل الأصول'!M410))-'📋 سجل الأصول'!G410+1))-MIN(('📋 سجل الأصول'!H410-IF('📋 سجل الأصول'!I410="",0,'📋 سجل الأصول'!I410)),('📋 سجل الأصول'!H410-IF('📋 سجل الأصول'!I410="",0,'📋 سجل الأصول'!I410))*'📋 سجل الأصول'!J410/365*MAX(0,MIN(EOMONTH(DATE(2026,12,1),-1),IF('📋 سجل الأصول'!M410="",DATE(9999,12,31),'📋 سجل الأصول'!M410))-'📋 سجل الأصول'!G410+1))),0))</f>
        <v/>
      </c>
    </row>
    <row r="411" spans="1:18" ht="24.75" customHeight="1" x14ac:dyDescent="0.25">
      <c r="A411" s="18" t="str">
        <f>IF('📋 سجل الأصول'!C411="","",'📋 سجل الأصول'!A411)</f>
        <v/>
      </c>
      <c r="B411" s="18" t="str">
        <f>IF('📋 سجل الأصول'!C411="","",'📋 سجل الأصول'!B411)</f>
        <v/>
      </c>
      <c r="C411" s="36" t="str">
        <f>IF('📋 سجل الأصول'!C411="","",'📋 سجل الأصول'!C411)</f>
        <v/>
      </c>
      <c r="D411" s="18" t="str">
        <f>IF('📋 سجل الأصول'!C411="","",'📋 سجل الأصول'!E411)</f>
        <v/>
      </c>
      <c r="E411" s="37" t="str">
        <f>IF('📋 سجل الأصول'!C411="","",'📋 سجل الأصول'!G411)</f>
        <v/>
      </c>
      <c r="F411" s="25" t="str">
        <f>IF('📋 سجل الأصول'!C411="","",'📋 سجل الأصول'!H411)</f>
        <v/>
      </c>
      <c r="G411" s="25" t="str">
        <f>IF('📋 سجل الأصول'!C411="","",IFERROR(MAX(0,MIN(('📋 سجل الأصول'!H411-IF('📋 سجل الأصول'!I411="",0,'📋 سجل الأصول'!I411)),('📋 سجل الأصول'!H411-IF('📋 سجل الأصول'!I411="",0,'📋 سجل الأصول'!I411))*'📋 سجل الأصول'!J411/365*MAX(0,MIN(EOMONTH(DATE(2026,1,1),0),IF('📋 سجل الأصول'!M411="",DATE(9999,12,31),'📋 سجل الأصول'!M411))-'📋 سجل الأصول'!G411+1))-MIN(('📋 سجل الأصول'!H411-IF('📋 سجل الأصول'!I411="",0,'📋 سجل الأصول'!I411)),('📋 سجل الأصول'!H411-IF('📋 سجل الأصول'!I411="",0,'📋 سجل الأصول'!I411))*'📋 سجل الأصول'!J411/365*MAX(0,MIN(EOMONTH(DATE(2026,1,1),-1),IF('📋 سجل الأصول'!M411="",DATE(9999,12,31),'📋 سجل الأصول'!M411))-'📋 سجل الأصول'!G411+1))),0))</f>
        <v/>
      </c>
      <c r="H411" s="25" t="str">
        <f>IF('📋 سجل الأصول'!C411="","",IFERROR(MAX(0,MIN(('📋 سجل الأصول'!H411-IF('📋 سجل الأصول'!I411="",0,'📋 سجل الأصول'!I411)),('📋 سجل الأصول'!H411-IF('📋 سجل الأصول'!I411="",0,'📋 سجل الأصول'!I411))*'📋 سجل الأصول'!J411/365*MAX(0,MIN(EOMONTH(DATE(2026,2,1),0),IF('📋 سجل الأصول'!M411="",DATE(9999,12,31),'📋 سجل الأصول'!M411))-'📋 سجل الأصول'!G411+1))-MIN(('📋 سجل الأصول'!H411-IF('📋 سجل الأصول'!I411="",0,'📋 سجل الأصول'!I411)),('📋 سجل الأصول'!H411-IF('📋 سجل الأصول'!I411="",0,'📋 سجل الأصول'!I411))*'📋 سجل الأصول'!J411/365*MAX(0,MIN(EOMONTH(DATE(2026,2,1),-1),IF('📋 سجل الأصول'!M411="",DATE(9999,12,31),'📋 سجل الأصول'!M411))-'📋 سجل الأصول'!G411+1))),0))</f>
        <v/>
      </c>
      <c r="I411" s="25" t="str">
        <f>IF('📋 سجل الأصول'!C411="","",IFERROR(MAX(0,MIN(('📋 سجل الأصول'!H411-IF('📋 سجل الأصول'!I411="",0,'📋 سجل الأصول'!I411)),('📋 سجل الأصول'!H411-IF('📋 سجل الأصول'!I411="",0,'📋 سجل الأصول'!I411))*'📋 سجل الأصول'!J411/365*MAX(0,MIN(EOMONTH(DATE(2026,3,1),0),IF('📋 سجل الأصول'!M411="",DATE(9999,12,31),'📋 سجل الأصول'!M411))-'📋 سجل الأصول'!G411+1))-MIN(('📋 سجل الأصول'!H411-IF('📋 سجل الأصول'!I411="",0,'📋 سجل الأصول'!I411)),('📋 سجل الأصول'!H411-IF('📋 سجل الأصول'!I411="",0,'📋 سجل الأصول'!I411))*'📋 سجل الأصول'!J411/365*MAX(0,MIN(EOMONTH(DATE(2026,3,1),-1),IF('📋 سجل الأصول'!M411="",DATE(9999,12,31),'📋 سجل الأصول'!M411))-'📋 سجل الأصول'!G411+1))),0))</f>
        <v/>
      </c>
      <c r="J411" s="25" t="str">
        <f>IF('📋 سجل الأصول'!C411="","",IFERROR(MAX(0,MIN(('📋 سجل الأصول'!H411-IF('📋 سجل الأصول'!I411="",0,'📋 سجل الأصول'!I411)),('📋 سجل الأصول'!H411-IF('📋 سجل الأصول'!I411="",0,'📋 سجل الأصول'!I411))*'📋 سجل الأصول'!J411/365*MAX(0,MIN(EOMONTH(DATE(2026,4,1),0),IF('📋 سجل الأصول'!M411="",DATE(9999,12,31),'📋 سجل الأصول'!M411))-'📋 سجل الأصول'!G411+1))-MIN(('📋 سجل الأصول'!H411-IF('📋 سجل الأصول'!I411="",0,'📋 سجل الأصول'!I411)),('📋 سجل الأصول'!H411-IF('📋 سجل الأصول'!I411="",0,'📋 سجل الأصول'!I411))*'📋 سجل الأصول'!J411/365*MAX(0,MIN(EOMONTH(DATE(2026,4,1),-1),IF('📋 سجل الأصول'!M411="",DATE(9999,12,31),'📋 سجل الأصول'!M411))-'📋 سجل الأصول'!G411+1))),0))</f>
        <v/>
      </c>
      <c r="K411" s="25" t="str">
        <f>IF('📋 سجل الأصول'!C411="","",IFERROR(MAX(0,MIN(('📋 سجل الأصول'!H411-IF('📋 سجل الأصول'!I411="",0,'📋 سجل الأصول'!I411)),('📋 سجل الأصول'!H411-IF('📋 سجل الأصول'!I411="",0,'📋 سجل الأصول'!I411))*'📋 سجل الأصول'!J411/365*MAX(0,MIN(EOMONTH(DATE(2026,5,1),0),IF('📋 سجل الأصول'!M411="",DATE(9999,12,31),'📋 سجل الأصول'!M411))-'📋 سجل الأصول'!G411+1))-MIN(('📋 سجل الأصول'!H411-IF('📋 سجل الأصول'!I411="",0,'📋 سجل الأصول'!I411)),('📋 سجل الأصول'!H411-IF('📋 سجل الأصول'!I411="",0,'📋 سجل الأصول'!I411))*'📋 سجل الأصول'!J411/365*MAX(0,MIN(EOMONTH(DATE(2026,5,1),-1),IF('📋 سجل الأصول'!M411="",DATE(9999,12,31),'📋 سجل الأصول'!M411))-'📋 سجل الأصول'!G411+1))),0))</f>
        <v/>
      </c>
      <c r="L411" s="25" t="str">
        <f>IF('📋 سجل الأصول'!C411="","",IFERROR(MAX(0,MIN(('📋 سجل الأصول'!H411-IF('📋 سجل الأصول'!I411="",0,'📋 سجل الأصول'!I411)),('📋 سجل الأصول'!H411-IF('📋 سجل الأصول'!I411="",0,'📋 سجل الأصول'!I411))*'📋 سجل الأصول'!J411/365*MAX(0,MIN(EOMONTH(DATE(2026,6,1),0),IF('📋 سجل الأصول'!M411="",DATE(9999,12,31),'📋 سجل الأصول'!M411))-'📋 سجل الأصول'!G411+1))-MIN(('📋 سجل الأصول'!H411-IF('📋 سجل الأصول'!I411="",0,'📋 سجل الأصول'!I411)),('📋 سجل الأصول'!H411-IF('📋 سجل الأصول'!I411="",0,'📋 سجل الأصول'!I411))*'📋 سجل الأصول'!J411/365*MAX(0,MIN(EOMONTH(DATE(2026,6,1),-1),IF('📋 سجل الأصول'!M411="",DATE(9999,12,31),'📋 سجل الأصول'!M411))-'📋 سجل الأصول'!G411+1))),0))</f>
        <v/>
      </c>
      <c r="M411" s="25" t="str">
        <f>IF('📋 سجل الأصول'!C411="","",IFERROR(MAX(0,MIN(('📋 سجل الأصول'!H411-IF('📋 سجل الأصول'!I411="",0,'📋 سجل الأصول'!I411)),('📋 سجل الأصول'!H411-IF('📋 سجل الأصول'!I411="",0,'📋 سجل الأصول'!I411))*'📋 سجل الأصول'!J411/365*MAX(0,MIN(EOMONTH(DATE(2026,7,1),0),IF('📋 سجل الأصول'!M411="",DATE(9999,12,31),'📋 سجل الأصول'!M411))-'📋 سجل الأصول'!G411+1))-MIN(('📋 سجل الأصول'!H411-IF('📋 سجل الأصول'!I411="",0,'📋 سجل الأصول'!I411)),('📋 سجل الأصول'!H411-IF('📋 سجل الأصول'!I411="",0,'📋 سجل الأصول'!I411))*'📋 سجل الأصول'!J411/365*MAX(0,MIN(EOMONTH(DATE(2026,7,1),-1),IF('📋 سجل الأصول'!M411="",DATE(9999,12,31),'📋 سجل الأصول'!M411))-'📋 سجل الأصول'!G411+1))),0))</f>
        <v/>
      </c>
      <c r="N411" s="25" t="str">
        <f>IF('📋 سجل الأصول'!C411="","",IFERROR(MAX(0,MIN(('📋 سجل الأصول'!H411-IF('📋 سجل الأصول'!I411="",0,'📋 سجل الأصول'!I411)),('📋 سجل الأصول'!H411-IF('📋 سجل الأصول'!I411="",0,'📋 سجل الأصول'!I411))*'📋 سجل الأصول'!J411/365*MAX(0,MIN(EOMONTH(DATE(2026,8,1),0),IF('📋 سجل الأصول'!M411="",DATE(9999,12,31),'📋 سجل الأصول'!M411))-'📋 سجل الأصول'!G411+1))-MIN(('📋 سجل الأصول'!H411-IF('📋 سجل الأصول'!I411="",0,'📋 سجل الأصول'!I411)),('📋 سجل الأصول'!H411-IF('📋 سجل الأصول'!I411="",0,'📋 سجل الأصول'!I411))*'📋 سجل الأصول'!J411/365*MAX(0,MIN(EOMONTH(DATE(2026,8,1),-1),IF('📋 سجل الأصول'!M411="",DATE(9999,12,31),'📋 سجل الأصول'!M411))-'📋 سجل الأصول'!G411+1))),0))</f>
        <v/>
      </c>
      <c r="O411" s="25" t="str">
        <f>IF('📋 سجل الأصول'!C411="","",IFERROR(MAX(0,MIN(('📋 سجل الأصول'!H411-IF('📋 سجل الأصول'!I411="",0,'📋 سجل الأصول'!I411)),('📋 سجل الأصول'!H411-IF('📋 سجل الأصول'!I411="",0,'📋 سجل الأصول'!I411))*'📋 سجل الأصول'!J411/365*MAX(0,MIN(EOMONTH(DATE(2026,9,1),0),IF('📋 سجل الأصول'!M411="",DATE(9999,12,31),'📋 سجل الأصول'!M411))-'📋 سجل الأصول'!G411+1))-MIN(('📋 سجل الأصول'!H411-IF('📋 سجل الأصول'!I411="",0,'📋 سجل الأصول'!I411)),('📋 سجل الأصول'!H411-IF('📋 سجل الأصول'!I411="",0,'📋 سجل الأصول'!I411))*'📋 سجل الأصول'!J411/365*MAX(0,MIN(EOMONTH(DATE(2026,9,1),-1),IF('📋 سجل الأصول'!M411="",DATE(9999,12,31),'📋 سجل الأصول'!M411))-'📋 سجل الأصول'!G411+1))),0))</f>
        <v/>
      </c>
      <c r="P411" s="25" t="str">
        <f>IF('📋 سجل الأصول'!C411="","",IFERROR(MAX(0,MIN(('📋 سجل الأصول'!H411-IF('📋 سجل الأصول'!I411="",0,'📋 سجل الأصول'!I411)),('📋 سجل الأصول'!H411-IF('📋 سجل الأصول'!I411="",0,'📋 سجل الأصول'!I411))*'📋 سجل الأصول'!J411/365*MAX(0,MIN(EOMONTH(DATE(2026,10,1),0),IF('📋 سجل الأصول'!M411="",DATE(9999,12,31),'📋 سجل الأصول'!M411))-'📋 سجل الأصول'!G411+1))-MIN(('📋 سجل الأصول'!H411-IF('📋 سجل الأصول'!I411="",0,'📋 سجل الأصول'!I411)),('📋 سجل الأصول'!H411-IF('📋 سجل الأصول'!I411="",0,'📋 سجل الأصول'!I411))*'📋 سجل الأصول'!J411/365*MAX(0,MIN(EOMONTH(DATE(2026,10,1),-1),IF('📋 سجل الأصول'!M411="",DATE(9999,12,31),'📋 سجل الأصول'!M411))-'📋 سجل الأصول'!G411+1))),0))</f>
        <v/>
      </c>
      <c r="Q411" s="25" t="str">
        <f>IF('📋 سجل الأصول'!C411="","",IFERROR(MAX(0,MIN(('📋 سجل الأصول'!H411-IF('📋 سجل الأصول'!I411="",0,'📋 سجل الأصول'!I411)),('📋 سجل الأصول'!H411-IF('📋 سجل الأصول'!I411="",0,'📋 سجل الأصول'!I411))*'📋 سجل الأصول'!J411/365*MAX(0,MIN(EOMONTH(DATE(2026,11,1),0),IF('📋 سجل الأصول'!M411="",DATE(9999,12,31),'📋 سجل الأصول'!M411))-'📋 سجل الأصول'!G411+1))-MIN(('📋 سجل الأصول'!H411-IF('📋 سجل الأصول'!I411="",0,'📋 سجل الأصول'!I411)),('📋 سجل الأصول'!H411-IF('📋 سجل الأصول'!I411="",0,'📋 سجل الأصول'!I411))*'📋 سجل الأصول'!J411/365*MAX(0,MIN(EOMONTH(DATE(2026,11,1),-1),IF('📋 سجل الأصول'!M411="",DATE(9999,12,31),'📋 سجل الأصول'!M411))-'📋 سجل الأصول'!G411+1))),0))</f>
        <v/>
      </c>
      <c r="R411" s="25" t="str">
        <f>IF('📋 سجل الأصول'!C411="","",IFERROR(MAX(0,MIN(('📋 سجل الأصول'!H411-IF('📋 سجل الأصول'!I411="",0,'📋 سجل الأصول'!I411)),('📋 سجل الأصول'!H411-IF('📋 سجل الأصول'!I411="",0,'📋 سجل الأصول'!I411))*'📋 سجل الأصول'!J411/365*MAX(0,MIN(EOMONTH(DATE(2026,12,1),0),IF('📋 سجل الأصول'!M411="",DATE(9999,12,31),'📋 سجل الأصول'!M411))-'📋 سجل الأصول'!G411+1))-MIN(('📋 سجل الأصول'!H411-IF('📋 سجل الأصول'!I411="",0,'📋 سجل الأصول'!I411)),('📋 سجل الأصول'!H411-IF('📋 سجل الأصول'!I411="",0,'📋 سجل الأصول'!I411))*'📋 سجل الأصول'!J411/365*MAX(0,MIN(EOMONTH(DATE(2026,12,1),-1),IF('📋 سجل الأصول'!M411="",DATE(9999,12,31),'📋 سجل الأصول'!M411))-'📋 سجل الأصول'!G411+1))),0))</f>
        <v/>
      </c>
    </row>
    <row r="412" spans="1:18" ht="24.75" customHeight="1" x14ac:dyDescent="0.25">
      <c r="A412" s="26" t="str">
        <f>IF('📋 سجل الأصول'!C412="","",'📋 سجل الأصول'!A412)</f>
        <v/>
      </c>
      <c r="B412" s="26" t="str">
        <f>IF('📋 سجل الأصول'!C412="","",'📋 سجل الأصول'!B412)</f>
        <v/>
      </c>
      <c r="C412" s="38" t="str">
        <f>IF('📋 سجل الأصول'!C412="","",'📋 سجل الأصول'!C412)</f>
        <v/>
      </c>
      <c r="D412" s="26" t="str">
        <f>IF('📋 سجل الأصول'!C412="","",'📋 سجل الأصول'!E412)</f>
        <v/>
      </c>
      <c r="E412" s="39" t="str">
        <f>IF('📋 سجل الأصول'!C412="","",'📋 سجل الأصول'!G412)</f>
        <v/>
      </c>
      <c r="F412" s="33" t="str">
        <f>IF('📋 سجل الأصول'!C412="","",'📋 سجل الأصول'!H412)</f>
        <v/>
      </c>
      <c r="G412" s="33" t="str">
        <f>IF('📋 سجل الأصول'!C412="","",IFERROR(MAX(0,MIN(('📋 سجل الأصول'!H412-IF('📋 سجل الأصول'!I412="",0,'📋 سجل الأصول'!I412)),('📋 سجل الأصول'!H412-IF('📋 سجل الأصول'!I412="",0,'📋 سجل الأصول'!I412))*'📋 سجل الأصول'!J412/365*MAX(0,MIN(EOMONTH(DATE(2026,1,1),0),IF('📋 سجل الأصول'!M412="",DATE(9999,12,31),'📋 سجل الأصول'!M412))-'📋 سجل الأصول'!G412+1))-MIN(('📋 سجل الأصول'!H412-IF('📋 سجل الأصول'!I412="",0,'📋 سجل الأصول'!I412)),('📋 سجل الأصول'!H412-IF('📋 سجل الأصول'!I412="",0,'📋 سجل الأصول'!I412))*'📋 سجل الأصول'!J412/365*MAX(0,MIN(EOMONTH(DATE(2026,1,1),-1),IF('📋 سجل الأصول'!M412="",DATE(9999,12,31),'📋 سجل الأصول'!M412))-'📋 سجل الأصول'!G412+1))),0))</f>
        <v/>
      </c>
      <c r="H412" s="33" t="str">
        <f>IF('📋 سجل الأصول'!C412="","",IFERROR(MAX(0,MIN(('📋 سجل الأصول'!H412-IF('📋 سجل الأصول'!I412="",0,'📋 سجل الأصول'!I412)),('📋 سجل الأصول'!H412-IF('📋 سجل الأصول'!I412="",0,'📋 سجل الأصول'!I412))*'📋 سجل الأصول'!J412/365*MAX(0,MIN(EOMONTH(DATE(2026,2,1),0),IF('📋 سجل الأصول'!M412="",DATE(9999,12,31),'📋 سجل الأصول'!M412))-'📋 سجل الأصول'!G412+1))-MIN(('📋 سجل الأصول'!H412-IF('📋 سجل الأصول'!I412="",0,'📋 سجل الأصول'!I412)),('📋 سجل الأصول'!H412-IF('📋 سجل الأصول'!I412="",0,'📋 سجل الأصول'!I412))*'📋 سجل الأصول'!J412/365*MAX(0,MIN(EOMONTH(DATE(2026,2,1),-1),IF('📋 سجل الأصول'!M412="",DATE(9999,12,31),'📋 سجل الأصول'!M412))-'📋 سجل الأصول'!G412+1))),0))</f>
        <v/>
      </c>
      <c r="I412" s="33" t="str">
        <f>IF('📋 سجل الأصول'!C412="","",IFERROR(MAX(0,MIN(('📋 سجل الأصول'!H412-IF('📋 سجل الأصول'!I412="",0,'📋 سجل الأصول'!I412)),('📋 سجل الأصول'!H412-IF('📋 سجل الأصول'!I412="",0,'📋 سجل الأصول'!I412))*'📋 سجل الأصول'!J412/365*MAX(0,MIN(EOMONTH(DATE(2026,3,1),0),IF('📋 سجل الأصول'!M412="",DATE(9999,12,31),'📋 سجل الأصول'!M412))-'📋 سجل الأصول'!G412+1))-MIN(('📋 سجل الأصول'!H412-IF('📋 سجل الأصول'!I412="",0,'📋 سجل الأصول'!I412)),('📋 سجل الأصول'!H412-IF('📋 سجل الأصول'!I412="",0,'📋 سجل الأصول'!I412))*'📋 سجل الأصول'!J412/365*MAX(0,MIN(EOMONTH(DATE(2026,3,1),-1),IF('📋 سجل الأصول'!M412="",DATE(9999,12,31),'📋 سجل الأصول'!M412))-'📋 سجل الأصول'!G412+1))),0))</f>
        <v/>
      </c>
      <c r="J412" s="33" t="str">
        <f>IF('📋 سجل الأصول'!C412="","",IFERROR(MAX(0,MIN(('📋 سجل الأصول'!H412-IF('📋 سجل الأصول'!I412="",0,'📋 سجل الأصول'!I412)),('📋 سجل الأصول'!H412-IF('📋 سجل الأصول'!I412="",0,'📋 سجل الأصول'!I412))*'📋 سجل الأصول'!J412/365*MAX(0,MIN(EOMONTH(DATE(2026,4,1),0),IF('📋 سجل الأصول'!M412="",DATE(9999,12,31),'📋 سجل الأصول'!M412))-'📋 سجل الأصول'!G412+1))-MIN(('📋 سجل الأصول'!H412-IF('📋 سجل الأصول'!I412="",0,'📋 سجل الأصول'!I412)),('📋 سجل الأصول'!H412-IF('📋 سجل الأصول'!I412="",0,'📋 سجل الأصول'!I412))*'📋 سجل الأصول'!J412/365*MAX(0,MIN(EOMONTH(DATE(2026,4,1),-1),IF('📋 سجل الأصول'!M412="",DATE(9999,12,31),'📋 سجل الأصول'!M412))-'📋 سجل الأصول'!G412+1))),0))</f>
        <v/>
      </c>
      <c r="K412" s="33" t="str">
        <f>IF('📋 سجل الأصول'!C412="","",IFERROR(MAX(0,MIN(('📋 سجل الأصول'!H412-IF('📋 سجل الأصول'!I412="",0,'📋 سجل الأصول'!I412)),('📋 سجل الأصول'!H412-IF('📋 سجل الأصول'!I412="",0,'📋 سجل الأصول'!I412))*'📋 سجل الأصول'!J412/365*MAX(0,MIN(EOMONTH(DATE(2026,5,1),0),IF('📋 سجل الأصول'!M412="",DATE(9999,12,31),'📋 سجل الأصول'!M412))-'📋 سجل الأصول'!G412+1))-MIN(('📋 سجل الأصول'!H412-IF('📋 سجل الأصول'!I412="",0,'📋 سجل الأصول'!I412)),('📋 سجل الأصول'!H412-IF('📋 سجل الأصول'!I412="",0,'📋 سجل الأصول'!I412))*'📋 سجل الأصول'!J412/365*MAX(0,MIN(EOMONTH(DATE(2026,5,1),-1),IF('📋 سجل الأصول'!M412="",DATE(9999,12,31),'📋 سجل الأصول'!M412))-'📋 سجل الأصول'!G412+1))),0))</f>
        <v/>
      </c>
      <c r="L412" s="33" t="str">
        <f>IF('📋 سجل الأصول'!C412="","",IFERROR(MAX(0,MIN(('📋 سجل الأصول'!H412-IF('📋 سجل الأصول'!I412="",0,'📋 سجل الأصول'!I412)),('📋 سجل الأصول'!H412-IF('📋 سجل الأصول'!I412="",0,'📋 سجل الأصول'!I412))*'📋 سجل الأصول'!J412/365*MAX(0,MIN(EOMONTH(DATE(2026,6,1),0),IF('📋 سجل الأصول'!M412="",DATE(9999,12,31),'📋 سجل الأصول'!M412))-'📋 سجل الأصول'!G412+1))-MIN(('📋 سجل الأصول'!H412-IF('📋 سجل الأصول'!I412="",0,'📋 سجل الأصول'!I412)),('📋 سجل الأصول'!H412-IF('📋 سجل الأصول'!I412="",0,'📋 سجل الأصول'!I412))*'📋 سجل الأصول'!J412/365*MAX(0,MIN(EOMONTH(DATE(2026,6,1),-1),IF('📋 سجل الأصول'!M412="",DATE(9999,12,31),'📋 سجل الأصول'!M412))-'📋 سجل الأصول'!G412+1))),0))</f>
        <v/>
      </c>
      <c r="M412" s="33" t="str">
        <f>IF('📋 سجل الأصول'!C412="","",IFERROR(MAX(0,MIN(('📋 سجل الأصول'!H412-IF('📋 سجل الأصول'!I412="",0,'📋 سجل الأصول'!I412)),('📋 سجل الأصول'!H412-IF('📋 سجل الأصول'!I412="",0,'📋 سجل الأصول'!I412))*'📋 سجل الأصول'!J412/365*MAX(0,MIN(EOMONTH(DATE(2026,7,1),0),IF('📋 سجل الأصول'!M412="",DATE(9999,12,31),'📋 سجل الأصول'!M412))-'📋 سجل الأصول'!G412+1))-MIN(('📋 سجل الأصول'!H412-IF('📋 سجل الأصول'!I412="",0,'📋 سجل الأصول'!I412)),('📋 سجل الأصول'!H412-IF('📋 سجل الأصول'!I412="",0,'📋 سجل الأصول'!I412))*'📋 سجل الأصول'!J412/365*MAX(0,MIN(EOMONTH(DATE(2026,7,1),-1),IF('📋 سجل الأصول'!M412="",DATE(9999,12,31),'📋 سجل الأصول'!M412))-'📋 سجل الأصول'!G412+1))),0))</f>
        <v/>
      </c>
      <c r="N412" s="33" t="str">
        <f>IF('📋 سجل الأصول'!C412="","",IFERROR(MAX(0,MIN(('📋 سجل الأصول'!H412-IF('📋 سجل الأصول'!I412="",0,'📋 سجل الأصول'!I412)),('📋 سجل الأصول'!H412-IF('📋 سجل الأصول'!I412="",0,'📋 سجل الأصول'!I412))*'📋 سجل الأصول'!J412/365*MAX(0,MIN(EOMONTH(DATE(2026,8,1),0),IF('📋 سجل الأصول'!M412="",DATE(9999,12,31),'📋 سجل الأصول'!M412))-'📋 سجل الأصول'!G412+1))-MIN(('📋 سجل الأصول'!H412-IF('📋 سجل الأصول'!I412="",0,'📋 سجل الأصول'!I412)),('📋 سجل الأصول'!H412-IF('📋 سجل الأصول'!I412="",0,'📋 سجل الأصول'!I412))*'📋 سجل الأصول'!J412/365*MAX(0,MIN(EOMONTH(DATE(2026,8,1),-1),IF('📋 سجل الأصول'!M412="",DATE(9999,12,31),'📋 سجل الأصول'!M412))-'📋 سجل الأصول'!G412+1))),0))</f>
        <v/>
      </c>
      <c r="O412" s="33" t="str">
        <f>IF('📋 سجل الأصول'!C412="","",IFERROR(MAX(0,MIN(('📋 سجل الأصول'!H412-IF('📋 سجل الأصول'!I412="",0,'📋 سجل الأصول'!I412)),('📋 سجل الأصول'!H412-IF('📋 سجل الأصول'!I412="",0,'📋 سجل الأصول'!I412))*'📋 سجل الأصول'!J412/365*MAX(0,MIN(EOMONTH(DATE(2026,9,1),0),IF('📋 سجل الأصول'!M412="",DATE(9999,12,31),'📋 سجل الأصول'!M412))-'📋 سجل الأصول'!G412+1))-MIN(('📋 سجل الأصول'!H412-IF('📋 سجل الأصول'!I412="",0,'📋 سجل الأصول'!I412)),('📋 سجل الأصول'!H412-IF('📋 سجل الأصول'!I412="",0,'📋 سجل الأصول'!I412))*'📋 سجل الأصول'!J412/365*MAX(0,MIN(EOMONTH(DATE(2026,9,1),-1),IF('📋 سجل الأصول'!M412="",DATE(9999,12,31),'📋 سجل الأصول'!M412))-'📋 سجل الأصول'!G412+1))),0))</f>
        <v/>
      </c>
      <c r="P412" s="33" t="str">
        <f>IF('📋 سجل الأصول'!C412="","",IFERROR(MAX(0,MIN(('📋 سجل الأصول'!H412-IF('📋 سجل الأصول'!I412="",0,'📋 سجل الأصول'!I412)),('📋 سجل الأصول'!H412-IF('📋 سجل الأصول'!I412="",0,'📋 سجل الأصول'!I412))*'📋 سجل الأصول'!J412/365*MAX(0,MIN(EOMONTH(DATE(2026,10,1),0),IF('📋 سجل الأصول'!M412="",DATE(9999,12,31),'📋 سجل الأصول'!M412))-'📋 سجل الأصول'!G412+1))-MIN(('📋 سجل الأصول'!H412-IF('📋 سجل الأصول'!I412="",0,'📋 سجل الأصول'!I412)),('📋 سجل الأصول'!H412-IF('📋 سجل الأصول'!I412="",0,'📋 سجل الأصول'!I412))*'📋 سجل الأصول'!J412/365*MAX(0,MIN(EOMONTH(DATE(2026,10,1),-1),IF('📋 سجل الأصول'!M412="",DATE(9999,12,31),'📋 سجل الأصول'!M412))-'📋 سجل الأصول'!G412+1))),0))</f>
        <v/>
      </c>
      <c r="Q412" s="33" t="str">
        <f>IF('📋 سجل الأصول'!C412="","",IFERROR(MAX(0,MIN(('📋 سجل الأصول'!H412-IF('📋 سجل الأصول'!I412="",0,'📋 سجل الأصول'!I412)),('📋 سجل الأصول'!H412-IF('📋 سجل الأصول'!I412="",0,'📋 سجل الأصول'!I412))*'📋 سجل الأصول'!J412/365*MAX(0,MIN(EOMONTH(DATE(2026,11,1),0),IF('📋 سجل الأصول'!M412="",DATE(9999,12,31),'📋 سجل الأصول'!M412))-'📋 سجل الأصول'!G412+1))-MIN(('📋 سجل الأصول'!H412-IF('📋 سجل الأصول'!I412="",0,'📋 سجل الأصول'!I412)),('📋 سجل الأصول'!H412-IF('📋 سجل الأصول'!I412="",0,'📋 سجل الأصول'!I412))*'📋 سجل الأصول'!J412/365*MAX(0,MIN(EOMONTH(DATE(2026,11,1),-1),IF('📋 سجل الأصول'!M412="",DATE(9999,12,31),'📋 سجل الأصول'!M412))-'📋 سجل الأصول'!G412+1))),0))</f>
        <v/>
      </c>
      <c r="R412" s="33" t="str">
        <f>IF('📋 سجل الأصول'!C412="","",IFERROR(MAX(0,MIN(('📋 سجل الأصول'!H412-IF('📋 سجل الأصول'!I412="",0,'📋 سجل الأصول'!I412)),('📋 سجل الأصول'!H412-IF('📋 سجل الأصول'!I412="",0,'📋 سجل الأصول'!I412))*'📋 سجل الأصول'!J412/365*MAX(0,MIN(EOMONTH(DATE(2026,12,1),0),IF('📋 سجل الأصول'!M412="",DATE(9999,12,31),'📋 سجل الأصول'!M412))-'📋 سجل الأصول'!G412+1))-MIN(('📋 سجل الأصول'!H412-IF('📋 سجل الأصول'!I412="",0,'📋 سجل الأصول'!I412)),('📋 سجل الأصول'!H412-IF('📋 سجل الأصول'!I412="",0,'📋 سجل الأصول'!I412))*'📋 سجل الأصول'!J412/365*MAX(0,MIN(EOMONTH(DATE(2026,12,1),-1),IF('📋 سجل الأصول'!M412="",DATE(9999,12,31),'📋 سجل الأصول'!M412))-'📋 سجل الأصول'!G412+1))),0))</f>
        <v/>
      </c>
    </row>
    <row r="413" spans="1:18" ht="24.75" customHeight="1" x14ac:dyDescent="0.25">
      <c r="A413" s="18" t="str">
        <f>IF('📋 سجل الأصول'!C413="","",'📋 سجل الأصول'!A413)</f>
        <v/>
      </c>
      <c r="B413" s="18" t="str">
        <f>IF('📋 سجل الأصول'!C413="","",'📋 سجل الأصول'!B413)</f>
        <v/>
      </c>
      <c r="C413" s="36" t="str">
        <f>IF('📋 سجل الأصول'!C413="","",'📋 سجل الأصول'!C413)</f>
        <v/>
      </c>
      <c r="D413" s="18" t="str">
        <f>IF('📋 سجل الأصول'!C413="","",'📋 سجل الأصول'!E413)</f>
        <v/>
      </c>
      <c r="E413" s="37" t="str">
        <f>IF('📋 سجل الأصول'!C413="","",'📋 سجل الأصول'!G413)</f>
        <v/>
      </c>
      <c r="F413" s="25" t="str">
        <f>IF('📋 سجل الأصول'!C413="","",'📋 سجل الأصول'!H413)</f>
        <v/>
      </c>
      <c r="G413" s="25" t="str">
        <f>IF('📋 سجل الأصول'!C413="","",IFERROR(MAX(0,MIN(('📋 سجل الأصول'!H413-IF('📋 سجل الأصول'!I413="",0,'📋 سجل الأصول'!I413)),('📋 سجل الأصول'!H413-IF('📋 سجل الأصول'!I413="",0,'📋 سجل الأصول'!I413))*'📋 سجل الأصول'!J413/365*MAX(0,MIN(EOMONTH(DATE(2026,1,1),0),IF('📋 سجل الأصول'!M413="",DATE(9999,12,31),'📋 سجل الأصول'!M413))-'📋 سجل الأصول'!G413+1))-MIN(('📋 سجل الأصول'!H413-IF('📋 سجل الأصول'!I413="",0,'📋 سجل الأصول'!I413)),('📋 سجل الأصول'!H413-IF('📋 سجل الأصول'!I413="",0,'📋 سجل الأصول'!I413))*'📋 سجل الأصول'!J413/365*MAX(0,MIN(EOMONTH(DATE(2026,1,1),-1),IF('📋 سجل الأصول'!M413="",DATE(9999,12,31),'📋 سجل الأصول'!M413))-'📋 سجل الأصول'!G413+1))),0))</f>
        <v/>
      </c>
      <c r="H413" s="25" t="str">
        <f>IF('📋 سجل الأصول'!C413="","",IFERROR(MAX(0,MIN(('📋 سجل الأصول'!H413-IF('📋 سجل الأصول'!I413="",0,'📋 سجل الأصول'!I413)),('📋 سجل الأصول'!H413-IF('📋 سجل الأصول'!I413="",0,'📋 سجل الأصول'!I413))*'📋 سجل الأصول'!J413/365*MAX(0,MIN(EOMONTH(DATE(2026,2,1),0),IF('📋 سجل الأصول'!M413="",DATE(9999,12,31),'📋 سجل الأصول'!M413))-'📋 سجل الأصول'!G413+1))-MIN(('📋 سجل الأصول'!H413-IF('📋 سجل الأصول'!I413="",0,'📋 سجل الأصول'!I413)),('📋 سجل الأصول'!H413-IF('📋 سجل الأصول'!I413="",0,'📋 سجل الأصول'!I413))*'📋 سجل الأصول'!J413/365*MAX(0,MIN(EOMONTH(DATE(2026,2,1),-1),IF('📋 سجل الأصول'!M413="",DATE(9999,12,31),'📋 سجل الأصول'!M413))-'📋 سجل الأصول'!G413+1))),0))</f>
        <v/>
      </c>
      <c r="I413" s="25" t="str">
        <f>IF('📋 سجل الأصول'!C413="","",IFERROR(MAX(0,MIN(('📋 سجل الأصول'!H413-IF('📋 سجل الأصول'!I413="",0,'📋 سجل الأصول'!I413)),('📋 سجل الأصول'!H413-IF('📋 سجل الأصول'!I413="",0,'📋 سجل الأصول'!I413))*'📋 سجل الأصول'!J413/365*MAX(0,MIN(EOMONTH(DATE(2026,3,1),0),IF('📋 سجل الأصول'!M413="",DATE(9999,12,31),'📋 سجل الأصول'!M413))-'📋 سجل الأصول'!G413+1))-MIN(('📋 سجل الأصول'!H413-IF('📋 سجل الأصول'!I413="",0,'📋 سجل الأصول'!I413)),('📋 سجل الأصول'!H413-IF('📋 سجل الأصول'!I413="",0,'📋 سجل الأصول'!I413))*'📋 سجل الأصول'!J413/365*MAX(0,MIN(EOMONTH(DATE(2026,3,1),-1),IF('📋 سجل الأصول'!M413="",DATE(9999,12,31),'📋 سجل الأصول'!M413))-'📋 سجل الأصول'!G413+1))),0))</f>
        <v/>
      </c>
      <c r="J413" s="25" t="str">
        <f>IF('📋 سجل الأصول'!C413="","",IFERROR(MAX(0,MIN(('📋 سجل الأصول'!H413-IF('📋 سجل الأصول'!I413="",0,'📋 سجل الأصول'!I413)),('📋 سجل الأصول'!H413-IF('📋 سجل الأصول'!I413="",0,'📋 سجل الأصول'!I413))*'📋 سجل الأصول'!J413/365*MAX(0,MIN(EOMONTH(DATE(2026,4,1),0),IF('📋 سجل الأصول'!M413="",DATE(9999,12,31),'📋 سجل الأصول'!M413))-'📋 سجل الأصول'!G413+1))-MIN(('📋 سجل الأصول'!H413-IF('📋 سجل الأصول'!I413="",0,'📋 سجل الأصول'!I413)),('📋 سجل الأصول'!H413-IF('📋 سجل الأصول'!I413="",0,'📋 سجل الأصول'!I413))*'📋 سجل الأصول'!J413/365*MAX(0,MIN(EOMONTH(DATE(2026,4,1),-1),IF('📋 سجل الأصول'!M413="",DATE(9999,12,31),'📋 سجل الأصول'!M413))-'📋 سجل الأصول'!G413+1))),0))</f>
        <v/>
      </c>
      <c r="K413" s="25" t="str">
        <f>IF('📋 سجل الأصول'!C413="","",IFERROR(MAX(0,MIN(('📋 سجل الأصول'!H413-IF('📋 سجل الأصول'!I413="",0,'📋 سجل الأصول'!I413)),('📋 سجل الأصول'!H413-IF('📋 سجل الأصول'!I413="",0,'📋 سجل الأصول'!I413))*'📋 سجل الأصول'!J413/365*MAX(0,MIN(EOMONTH(DATE(2026,5,1),0),IF('📋 سجل الأصول'!M413="",DATE(9999,12,31),'📋 سجل الأصول'!M413))-'📋 سجل الأصول'!G413+1))-MIN(('📋 سجل الأصول'!H413-IF('📋 سجل الأصول'!I413="",0,'📋 سجل الأصول'!I413)),('📋 سجل الأصول'!H413-IF('📋 سجل الأصول'!I413="",0,'📋 سجل الأصول'!I413))*'📋 سجل الأصول'!J413/365*MAX(0,MIN(EOMONTH(DATE(2026,5,1),-1),IF('📋 سجل الأصول'!M413="",DATE(9999,12,31),'📋 سجل الأصول'!M413))-'📋 سجل الأصول'!G413+1))),0))</f>
        <v/>
      </c>
      <c r="L413" s="25" t="str">
        <f>IF('📋 سجل الأصول'!C413="","",IFERROR(MAX(0,MIN(('📋 سجل الأصول'!H413-IF('📋 سجل الأصول'!I413="",0,'📋 سجل الأصول'!I413)),('📋 سجل الأصول'!H413-IF('📋 سجل الأصول'!I413="",0,'📋 سجل الأصول'!I413))*'📋 سجل الأصول'!J413/365*MAX(0,MIN(EOMONTH(DATE(2026,6,1),0),IF('📋 سجل الأصول'!M413="",DATE(9999,12,31),'📋 سجل الأصول'!M413))-'📋 سجل الأصول'!G413+1))-MIN(('📋 سجل الأصول'!H413-IF('📋 سجل الأصول'!I413="",0,'📋 سجل الأصول'!I413)),('📋 سجل الأصول'!H413-IF('📋 سجل الأصول'!I413="",0,'📋 سجل الأصول'!I413))*'📋 سجل الأصول'!J413/365*MAX(0,MIN(EOMONTH(DATE(2026,6,1),-1),IF('📋 سجل الأصول'!M413="",DATE(9999,12,31),'📋 سجل الأصول'!M413))-'📋 سجل الأصول'!G413+1))),0))</f>
        <v/>
      </c>
      <c r="M413" s="25" t="str">
        <f>IF('📋 سجل الأصول'!C413="","",IFERROR(MAX(0,MIN(('📋 سجل الأصول'!H413-IF('📋 سجل الأصول'!I413="",0,'📋 سجل الأصول'!I413)),('📋 سجل الأصول'!H413-IF('📋 سجل الأصول'!I413="",0,'📋 سجل الأصول'!I413))*'📋 سجل الأصول'!J413/365*MAX(0,MIN(EOMONTH(DATE(2026,7,1),0),IF('📋 سجل الأصول'!M413="",DATE(9999,12,31),'📋 سجل الأصول'!M413))-'📋 سجل الأصول'!G413+1))-MIN(('📋 سجل الأصول'!H413-IF('📋 سجل الأصول'!I413="",0,'📋 سجل الأصول'!I413)),('📋 سجل الأصول'!H413-IF('📋 سجل الأصول'!I413="",0,'📋 سجل الأصول'!I413))*'📋 سجل الأصول'!J413/365*MAX(0,MIN(EOMONTH(DATE(2026,7,1),-1),IF('📋 سجل الأصول'!M413="",DATE(9999,12,31),'📋 سجل الأصول'!M413))-'📋 سجل الأصول'!G413+1))),0))</f>
        <v/>
      </c>
      <c r="N413" s="25" t="str">
        <f>IF('📋 سجل الأصول'!C413="","",IFERROR(MAX(0,MIN(('📋 سجل الأصول'!H413-IF('📋 سجل الأصول'!I413="",0,'📋 سجل الأصول'!I413)),('📋 سجل الأصول'!H413-IF('📋 سجل الأصول'!I413="",0,'📋 سجل الأصول'!I413))*'📋 سجل الأصول'!J413/365*MAX(0,MIN(EOMONTH(DATE(2026,8,1),0),IF('📋 سجل الأصول'!M413="",DATE(9999,12,31),'📋 سجل الأصول'!M413))-'📋 سجل الأصول'!G413+1))-MIN(('📋 سجل الأصول'!H413-IF('📋 سجل الأصول'!I413="",0,'📋 سجل الأصول'!I413)),('📋 سجل الأصول'!H413-IF('📋 سجل الأصول'!I413="",0,'📋 سجل الأصول'!I413))*'📋 سجل الأصول'!J413/365*MAX(0,MIN(EOMONTH(DATE(2026,8,1),-1),IF('📋 سجل الأصول'!M413="",DATE(9999,12,31),'📋 سجل الأصول'!M413))-'📋 سجل الأصول'!G413+1))),0))</f>
        <v/>
      </c>
      <c r="O413" s="25" t="str">
        <f>IF('📋 سجل الأصول'!C413="","",IFERROR(MAX(0,MIN(('📋 سجل الأصول'!H413-IF('📋 سجل الأصول'!I413="",0,'📋 سجل الأصول'!I413)),('📋 سجل الأصول'!H413-IF('📋 سجل الأصول'!I413="",0,'📋 سجل الأصول'!I413))*'📋 سجل الأصول'!J413/365*MAX(0,MIN(EOMONTH(DATE(2026,9,1),0),IF('📋 سجل الأصول'!M413="",DATE(9999,12,31),'📋 سجل الأصول'!M413))-'📋 سجل الأصول'!G413+1))-MIN(('📋 سجل الأصول'!H413-IF('📋 سجل الأصول'!I413="",0,'📋 سجل الأصول'!I413)),('📋 سجل الأصول'!H413-IF('📋 سجل الأصول'!I413="",0,'📋 سجل الأصول'!I413))*'📋 سجل الأصول'!J413/365*MAX(0,MIN(EOMONTH(DATE(2026,9,1),-1),IF('📋 سجل الأصول'!M413="",DATE(9999,12,31),'📋 سجل الأصول'!M413))-'📋 سجل الأصول'!G413+1))),0))</f>
        <v/>
      </c>
      <c r="P413" s="25" t="str">
        <f>IF('📋 سجل الأصول'!C413="","",IFERROR(MAX(0,MIN(('📋 سجل الأصول'!H413-IF('📋 سجل الأصول'!I413="",0,'📋 سجل الأصول'!I413)),('📋 سجل الأصول'!H413-IF('📋 سجل الأصول'!I413="",0,'📋 سجل الأصول'!I413))*'📋 سجل الأصول'!J413/365*MAX(0,MIN(EOMONTH(DATE(2026,10,1),0),IF('📋 سجل الأصول'!M413="",DATE(9999,12,31),'📋 سجل الأصول'!M413))-'📋 سجل الأصول'!G413+1))-MIN(('📋 سجل الأصول'!H413-IF('📋 سجل الأصول'!I413="",0,'📋 سجل الأصول'!I413)),('📋 سجل الأصول'!H413-IF('📋 سجل الأصول'!I413="",0,'📋 سجل الأصول'!I413))*'📋 سجل الأصول'!J413/365*MAX(0,MIN(EOMONTH(DATE(2026,10,1),-1),IF('📋 سجل الأصول'!M413="",DATE(9999,12,31),'📋 سجل الأصول'!M413))-'📋 سجل الأصول'!G413+1))),0))</f>
        <v/>
      </c>
      <c r="Q413" s="25" t="str">
        <f>IF('📋 سجل الأصول'!C413="","",IFERROR(MAX(0,MIN(('📋 سجل الأصول'!H413-IF('📋 سجل الأصول'!I413="",0,'📋 سجل الأصول'!I413)),('📋 سجل الأصول'!H413-IF('📋 سجل الأصول'!I413="",0,'📋 سجل الأصول'!I413))*'📋 سجل الأصول'!J413/365*MAX(0,MIN(EOMONTH(DATE(2026,11,1),0),IF('📋 سجل الأصول'!M413="",DATE(9999,12,31),'📋 سجل الأصول'!M413))-'📋 سجل الأصول'!G413+1))-MIN(('📋 سجل الأصول'!H413-IF('📋 سجل الأصول'!I413="",0,'📋 سجل الأصول'!I413)),('📋 سجل الأصول'!H413-IF('📋 سجل الأصول'!I413="",0,'📋 سجل الأصول'!I413))*'📋 سجل الأصول'!J413/365*MAX(0,MIN(EOMONTH(DATE(2026,11,1),-1),IF('📋 سجل الأصول'!M413="",DATE(9999,12,31),'📋 سجل الأصول'!M413))-'📋 سجل الأصول'!G413+1))),0))</f>
        <v/>
      </c>
      <c r="R413" s="25" t="str">
        <f>IF('📋 سجل الأصول'!C413="","",IFERROR(MAX(0,MIN(('📋 سجل الأصول'!H413-IF('📋 سجل الأصول'!I413="",0,'📋 سجل الأصول'!I413)),('📋 سجل الأصول'!H413-IF('📋 سجل الأصول'!I413="",0,'📋 سجل الأصول'!I413))*'📋 سجل الأصول'!J413/365*MAX(0,MIN(EOMONTH(DATE(2026,12,1),0),IF('📋 سجل الأصول'!M413="",DATE(9999,12,31),'📋 سجل الأصول'!M413))-'📋 سجل الأصول'!G413+1))-MIN(('📋 سجل الأصول'!H413-IF('📋 سجل الأصول'!I413="",0,'📋 سجل الأصول'!I413)),('📋 سجل الأصول'!H413-IF('📋 سجل الأصول'!I413="",0,'📋 سجل الأصول'!I413))*'📋 سجل الأصول'!J413/365*MAX(0,MIN(EOMONTH(DATE(2026,12,1),-1),IF('📋 سجل الأصول'!M413="",DATE(9999,12,31),'📋 سجل الأصول'!M413))-'📋 سجل الأصول'!G413+1))),0))</f>
        <v/>
      </c>
    </row>
    <row r="414" spans="1:18" ht="24.75" customHeight="1" x14ac:dyDescent="0.25">
      <c r="A414" s="26" t="str">
        <f>IF('📋 سجل الأصول'!C414="","",'📋 سجل الأصول'!A414)</f>
        <v/>
      </c>
      <c r="B414" s="26" t="str">
        <f>IF('📋 سجل الأصول'!C414="","",'📋 سجل الأصول'!B414)</f>
        <v/>
      </c>
      <c r="C414" s="38" t="str">
        <f>IF('📋 سجل الأصول'!C414="","",'📋 سجل الأصول'!C414)</f>
        <v/>
      </c>
      <c r="D414" s="26" t="str">
        <f>IF('📋 سجل الأصول'!C414="","",'📋 سجل الأصول'!E414)</f>
        <v/>
      </c>
      <c r="E414" s="39" t="str">
        <f>IF('📋 سجل الأصول'!C414="","",'📋 سجل الأصول'!G414)</f>
        <v/>
      </c>
      <c r="F414" s="33" t="str">
        <f>IF('📋 سجل الأصول'!C414="","",'📋 سجل الأصول'!H414)</f>
        <v/>
      </c>
      <c r="G414" s="33" t="str">
        <f>IF('📋 سجل الأصول'!C414="","",IFERROR(MAX(0,MIN(('📋 سجل الأصول'!H414-IF('📋 سجل الأصول'!I414="",0,'📋 سجل الأصول'!I414)),('📋 سجل الأصول'!H414-IF('📋 سجل الأصول'!I414="",0,'📋 سجل الأصول'!I414))*'📋 سجل الأصول'!J414/365*MAX(0,MIN(EOMONTH(DATE(2026,1,1),0),IF('📋 سجل الأصول'!M414="",DATE(9999,12,31),'📋 سجل الأصول'!M414))-'📋 سجل الأصول'!G414+1))-MIN(('📋 سجل الأصول'!H414-IF('📋 سجل الأصول'!I414="",0,'📋 سجل الأصول'!I414)),('📋 سجل الأصول'!H414-IF('📋 سجل الأصول'!I414="",0,'📋 سجل الأصول'!I414))*'📋 سجل الأصول'!J414/365*MAX(0,MIN(EOMONTH(DATE(2026,1,1),-1),IF('📋 سجل الأصول'!M414="",DATE(9999,12,31),'📋 سجل الأصول'!M414))-'📋 سجل الأصول'!G414+1))),0))</f>
        <v/>
      </c>
      <c r="H414" s="33" t="str">
        <f>IF('📋 سجل الأصول'!C414="","",IFERROR(MAX(0,MIN(('📋 سجل الأصول'!H414-IF('📋 سجل الأصول'!I414="",0,'📋 سجل الأصول'!I414)),('📋 سجل الأصول'!H414-IF('📋 سجل الأصول'!I414="",0,'📋 سجل الأصول'!I414))*'📋 سجل الأصول'!J414/365*MAX(0,MIN(EOMONTH(DATE(2026,2,1),0),IF('📋 سجل الأصول'!M414="",DATE(9999,12,31),'📋 سجل الأصول'!M414))-'📋 سجل الأصول'!G414+1))-MIN(('📋 سجل الأصول'!H414-IF('📋 سجل الأصول'!I414="",0,'📋 سجل الأصول'!I414)),('📋 سجل الأصول'!H414-IF('📋 سجل الأصول'!I414="",0,'📋 سجل الأصول'!I414))*'📋 سجل الأصول'!J414/365*MAX(0,MIN(EOMONTH(DATE(2026,2,1),-1),IF('📋 سجل الأصول'!M414="",DATE(9999,12,31),'📋 سجل الأصول'!M414))-'📋 سجل الأصول'!G414+1))),0))</f>
        <v/>
      </c>
      <c r="I414" s="33" t="str">
        <f>IF('📋 سجل الأصول'!C414="","",IFERROR(MAX(0,MIN(('📋 سجل الأصول'!H414-IF('📋 سجل الأصول'!I414="",0,'📋 سجل الأصول'!I414)),('📋 سجل الأصول'!H414-IF('📋 سجل الأصول'!I414="",0,'📋 سجل الأصول'!I414))*'📋 سجل الأصول'!J414/365*MAX(0,MIN(EOMONTH(DATE(2026,3,1),0),IF('📋 سجل الأصول'!M414="",DATE(9999,12,31),'📋 سجل الأصول'!M414))-'📋 سجل الأصول'!G414+1))-MIN(('📋 سجل الأصول'!H414-IF('📋 سجل الأصول'!I414="",0,'📋 سجل الأصول'!I414)),('📋 سجل الأصول'!H414-IF('📋 سجل الأصول'!I414="",0,'📋 سجل الأصول'!I414))*'📋 سجل الأصول'!J414/365*MAX(0,MIN(EOMONTH(DATE(2026,3,1),-1),IF('📋 سجل الأصول'!M414="",DATE(9999,12,31),'📋 سجل الأصول'!M414))-'📋 سجل الأصول'!G414+1))),0))</f>
        <v/>
      </c>
      <c r="J414" s="33" t="str">
        <f>IF('📋 سجل الأصول'!C414="","",IFERROR(MAX(0,MIN(('📋 سجل الأصول'!H414-IF('📋 سجل الأصول'!I414="",0,'📋 سجل الأصول'!I414)),('📋 سجل الأصول'!H414-IF('📋 سجل الأصول'!I414="",0,'📋 سجل الأصول'!I414))*'📋 سجل الأصول'!J414/365*MAX(0,MIN(EOMONTH(DATE(2026,4,1),0),IF('📋 سجل الأصول'!M414="",DATE(9999,12,31),'📋 سجل الأصول'!M414))-'📋 سجل الأصول'!G414+1))-MIN(('📋 سجل الأصول'!H414-IF('📋 سجل الأصول'!I414="",0,'📋 سجل الأصول'!I414)),('📋 سجل الأصول'!H414-IF('📋 سجل الأصول'!I414="",0,'📋 سجل الأصول'!I414))*'📋 سجل الأصول'!J414/365*MAX(0,MIN(EOMONTH(DATE(2026,4,1),-1),IF('📋 سجل الأصول'!M414="",DATE(9999,12,31),'📋 سجل الأصول'!M414))-'📋 سجل الأصول'!G414+1))),0))</f>
        <v/>
      </c>
      <c r="K414" s="33" t="str">
        <f>IF('📋 سجل الأصول'!C414="","",IFERROR(MAX(0,MIN(('📋 سجل الأصول'!H414-IF('📋 سجل الأصول'!I414="",0,'📋 سجل الأصول'!I414)),('📋 سجل الأصول'!H414-IF('📋 سجل الأصول'!I414="",0,'📋 سجل الأصول'!I414))*'📋 سجل الأصول'!J414/365*MAX(0,MIN(EOMONTH(DATE(2026,5,1),0),IF('📋 سجل الأصول'!M414="",DATE(9999,12,31),'📋 سجل الأصول'!M414))-'📋 سجل الأصول'!G414+1))-MIN(('📋 سجل الأصول'!H414-IF('📋 سجل الأصول'!I414="",0,'📋 سجل الأصول'!I414)),('📋 سجل الأصول'!H414-IF('📋 سجل الأصول'!I414="",0,'📋 سجل الأصول'!I414))*'📋 سجل الأصول'!J414/365*MAX(0,MIN(EOMONTH(DATE(2026,5,1),-1),IF('📋 سجل الأصول'!M414="",DATE(9999,12,31),'📋 سجل الأصول'!M414))-'📋 سجل الأصول'!G414+1))),0))</f>
        <v/>
      </c>
      <c r="L414" s="33" t="str">
        <f>IF('📋 سجل الأصول'!C414="","",IFERROR(MAX(0,MIN(('📋 سجل الأصول'!H414-IF('📋 سجل الأصول'!I414="",0,'📋 سجل الأصول'!I414)),('📋 سجل الأصول'!H414-IF('📋 سجل الأصول'!I414="",0,'📋 سجل الأصول'!I414))*'📋 سجل الأصول'!J414/365*MAX(0,MIN(EOMONTH(DATE(2026,6,1),0),IF('📋 سجل الأصول'!M414="",DATE(9999,12,31),'📋 سجل الأصول'!M414))-'📋 سجل الأصول'!G414+1))-MIN(('📋 سجل الأصول'!H414-IF('📋 سجل الأصول'!I414="",0,'📋 سجل الأصول'!I414)),('📋 سجل الأصول'!H414-IF('📋 سجل الأصول'!I414="",0,'📋 سجل الأصول'!I414))*'📋 سجل الأصول'!J414/365*MAX(0,MIN(EOMONTH(DATE(2026,6,1),-1),IF('📋 سجل الأصول'!M414="",DATE(9999,12,31),'📋 سجل الأصول'!M414))-'📋 سجل الأصول'!G414+1))),0))</f>
        <v/>
      </c>
      <c r="M414" s="33" t="str">
        <f>IF('📋 سجل الأصول'!C414="","",IFERROR(MAX(0,MIN(('📋 سجل الأصول'!H414-IF('📋 سجل الأصول'!I414="",0,'📋 سجل الأصول'!I414)),('📋 سجل الأصول'!H414-IF('📋 سجل الأصول'!I414="",0,'📋 سجل الأصول'!I414))*'📋 سجل الأصول'!J414/365*MAX(0,MIN(EOMONTH(DATE(2026,7,1),0),IF('📋 سجل الأصول'!M414="",DATE(9999,12,31),'📋 سجل الأصول'!M414))-'📋 سجل الأصول'!G414+1))-MIN(('📋 سجل الأصول'!H414-IF('📋 سجل الأصول'!I414="",0,'📋 سجل الأصول'!I414)),('📋 سجل الأصول'!H414-IF('📋 سجل الأصول'!I414="",0,'📋 سجل الأصول'!I414))*'📋 سجل الأصول'!J414/365*MAX(0,MIN(EOMONTH(DATE(2026,7,1),-1),IF('📋 سجل الأصول'!M414="",DATE(9999,12,31),'📋 سجل الأصول'!M414))-'📋 سجل الأصول'!G414+1))),0))</f>
        <v/>
      </c>
      <c r="N414" s="33" t="str">
        <f>IF('📋 سجل الأصول'!C414="","",IFERROR(MAX(0,MIN(('📋 سجل الأصول'!H414-IF('📋 سجل الأصول'!I414="",0,'📋 سجل الأصول'!I414)),('📋 سجل الأصول'!H414-IF('📋 سجل الأصول'!I414="",0,'📋 سجل الأصول'!I414))*'📋 سجل الأصول'!J414/365*MAX(0,MIN(EOMONTH(DATE(2026,8,1),0),IF('📋 سجل الأصول'!M414="",DATE(9999,12,31),'📋 سجل الأصول'!M414))-'📋 سجل الأصول'!G414+1))-MIN(('📋 سجل الأصول'!H414-IF('📋 سجل الأصول'!I414="",0,'📋 سجل الأصول'!I414)),('📋 سجل الأصول'!H414-IF('📋 سجل الأصول'!I414="",0,'📋 سجل الأصول'!I414))*'📋 سجل الأصول'!J414/365*MAX(0,MIN(EOMONTH(DATE(2026,8,1),-1),IF('📋 سجل الأصول'!M414="",DATE(9999,12,31),'📋 سجل الأصول'!M414))-'📋 سجل الأصول'!G414+1))),0))</f>
        <v/>
      </c>
      <c r="O414" s="33" t="str">
        <f>IF('📋 سجل الأصول'!C414="","",IFERROR(MAX(0,MIN(('📋 سجل الأصول'!H414-IF('📋 سجل الأصول'!I414="",0,'📋 سجل الأصول'!I414)),('📋 سجل الأصول'!H414-IF('📋 سجل الأصول'!I414="",0,'📋 سجل الأصول'!I414))*'📋 سجل الأصول'!J414/365*MAX(0,MIN(EOMONTH(DATE(2026,9,1),0),IF('📋 سجل الأصول'!M414="",DATE(9999,12,31),'📋 سجل الأصول'!M414))-'📋 سجل الأصول'!G414+1))-MIN(('📋 سجل الأصول'!H414-IF('📋 سجل الأصول'!I414="",0,'📋 سجل الأصول'!I414)),('📋 سجل الأصول'!H414-IF('📋 سجل الأصول'!I414="",0,'📋 سجل الأصول'!I414))*'📋 سجل الأصول'!J414/365*MAX(0,MIN(EOMONTH(DATE(2026,9,1),-1),IF('📋 سجل الأصول'!M414="",DATE(9999,12,31),'📋 سجل الأصول'!M414))-'📋 سجل الأصول'!G414+1))),0))</f>
        <v/>
      </c>
      <c r="P414" s="33" t="str">
        <f>IF('📋 سجل الأصول'!C414="","",IFERROR(MAX(0,MIN(('📋 سجل الأصول'!H414-IF('📋 سجل الأصول'!I414="",0,'📋 سجل الأصول'!I414)),('📋 سجل الأصول'!H414-IF('📋 سجل الأصول'!I414="",0,'📋 سجل الأصول'!I414))*'📋 سجل الأصول'!J414/365*MAX(0,MIN(EOMONTH(DATE(2026,10,1),0),IF('📋 سجل الأصول'!M414="",DATE(9999,12,31),'📋 سجل الأصول'!M414))-'📋 سجل الأصول'!G414+1))-MIN(('📋 سجل الأصول'!H414-IF('📋 سجل الأصول'!I414="",0,'📋 سجل الأصول'!I414)),('📋 سجل الأصول'!H414-IF('📋 سجل الأصول'!I414="",0,'📋 سجل الأصول'!I414))*'📋 سجل الأصول'!J414/365*MAX(0,MIN(EOMONTH(DATE(2026,10,1),-1),IF('📋 سجل الأصول'!M414="",DATE(9999,12,31),'📋 سجل الأصول'!M414))-'📋 سجل الأصول'!G414+1))),0))</f>
        <v/>
      </c>
      <c r="Q414" s="33" t="str">
        <f>IF('📋 سجل الأصول'!C414="","",IFERROR(MAX(0,MIN(('📋 سجل الأصول'!H414-IF('📋 سجل الأصول'!I414="",0,'📋 سجل الأصول'!I414)),('📋 سجل الأصول'!H414-IF('📋 سجل الأصول'!I414="",0,'📋 سجل الأصول'!I414))*'📋 سجل الأصول'!J414/365*MAX(0,MIN(EOMONTH(DATE(2026,11,1),0),IF('📋 سجل الأصول'!M414="",DATE(9999,12,31),'📋 سجل الأصول'!M414))-'📋 سجل الأصول'!G414+1))-MIN(('📋 سجل الأصول'!H414-IF('📋 سجل الأصول'!I414="",0,'📋 سجل الأصول'!I414)),('📋 سجل الأصول'!H414-IF('📋 سجل الأصول'!I414="",0,'📋 سجل الأصول'!I414))*'📋 سجل الأصول'!J414/365*MAX(0,MIN(EOMONTH(DATE(2026,11,1),-1),IF('📋 سجل الأصول'!M414="",DATE(9999,12,31),'📋 سجل الأصول'!M414))-'📋 سجل الأصول'!G414+1))),0))</f>
        <v/>
      </c>
      <c r="R414" s="33" t="str">
        <f>IF('📋 سجل الأصول'!C414="","",IFERROR(MAX(0,MIN(('📋 سجل الأصول'!H414-IF('📋 سجل الأصول'!I414="",0,'📋 سجل الأصول'!I414)),('📋 سجل الأصول'!H414-IF('📋 سجل الأصول'!I414="",0,'📋 سجل الأصول'!I414))*'📋 سجل الأصول'!J414/365*MAX(0,MIN(EOMONTH(DATE(2026,12,1),0),IF('📋 سجل الأصول'!M414="",DATE(9999,12,31),'📋 سجل الأصول'!M414))-'📋 سجل الأصول'!G414+1))-MIN(('📋 سجل الأصول'!H414-IF('📋 سجل الأصول'!I414="",0,'📋 سجل الأصول'!I414)),('📋 سجل الأصول'!H414-IF('📋 سجل الأصول'!I414="",0,'📋 سجل الأصول'!I414))*'📋 سجل الأصول'!J414/365*MAX(0,MIN(EOMONTH(DATE(2026,12,1),-1),IF('📋 سجل الأصول'!M414="",DATE(9999,12,31),'📋 سجل الأصول'!M414))-'📋 سجل الأصول'!G414+1))),0))</f>
        <v/>
      </c>
    </row>
    <row r="415" spans="1:18" ht="24.75" customHeight="1" x14ac:dyDescent="0.25">
      <c r="A415" s="18" t="str">
        <f>IF('📋 سجل الأصول'!C415="","",'📋 سجل الأصول'!A415)</f>
        <v/>
      </c>
      <c r="B415" s="18" t="str">
        <f>IF('📋 سجل الأصول'!C415="","",'📋 سجل الأصول'!B415)</f>
        <v/>
      </c>
      <c r="C415" s="36" t="str">
        <f>IF('📋 سجل الأصول'!C415="","",'📋 سجل الأصول'!C415)</f>
        <v/>
      </c>
      <c r="D415" s="18" t="str">
        <f>IF('📋 سجل الأصول'!C415="","",'📋 سجل الأصول'!E415)</f>
        <v/>
      </c>
      <c r="E415" s="37" t="str">
        <f>IF('📋 سجل الأصول'!C415="","",'📋 سجل الأصول'!G415)</f>
        <v/>
      </c>
      <c r="F415" s="25" t="str">
        <f>IF('📋 سجل الأصول'!C415="","",'📋 سجل الأصول'!H415)</f>
        <v/>
      </c>
      <c r="G415" s="25" t="str">
        <f>IF('📋 سجل الأصول'!C415="","",IFERROR(MAX(0,MIN(('📋 سجل الأصول'!H415-IF('📋 سجل الأصول'!I415="",0,'📋 سجل الأصول'!I415)),('📋 سجل الأصول'!H415-IF('📋 سجل الأصول'!I415="",0,'📋 سجل الأصول'!I415))*'📋 سجل الأصول'!J415/365*MAX(0,MIN(EOMONTH(DATE(2026,1,1),0),IF('📋 سجل الأصول'!M415="",DATE(9999,12,31),'📋 سجل الأصول'!M415))-'📋 سجل الأصول'!G415+1))-MIN(('📋 سجل الأصول'!H415-IF('📋 سجل الأصول'!I415="",0,'📋 سجل الأصول'!I415)),('📋 سجل الأصول'!H415-IF('📋 سجل الأصول'!I415="",0,'📋 سجل الأصول'!I415))*'📋 سجل الأصول'!J415/365*MAX(0,MIN(EOMONTH(DATE(2026,1,1),-1),IF('📋 سجل الأصول'!M415="",DATE(9999,12,31),'📋 سجل الأصول'!M415))-'📋 سجل الأصول'!G415+1))),0))</f>
        <v/>
      </c>
      <c r="H415" s="25" t="str">
        <f>IF('📋 سجل الأصول'!C415="","",IFERROR(MAX(0,MIN(('📋 سجل الأصول'!H415-IF('📋 سجل الأصول'!I415="",0,'📋 سجل الأصول'!I415)),('📋 سجل الأصول'!H415-IF('📋 سجل الأصول'!I415="",0,'📋 سجل الأصول'!I415))*'📋 سجل الأصول'!J415/365*MAX(0,MIN(EOMONTH(DATE(2026,2,1),0),IF('📋 سجل الأصول'!M415="",DATE(9999,12,31),'📋 سجل الأصول'!M415))-'📋 سجل الأصول'!G415+1))-MIN(('📋 سجل الأصول'!H415-IF('📋 سجل الأصول'!I415="",0,'📋 سجل الأصول'!I415)),('📋 سجل الأصول'!H415-IF('📋 سجل الأصول'!I415="",0,'📋 سجل الأصول'!I415))*'📋 سجل الأصول'!J415/365*MAX(0,MIN(EOMONTH(DATE(2026,2,1),-1),IF('📋 سجل الأصول'!M415="",DATE(9999,12,31),'📋 سجل الأصول'!M415))-'📋 سجل الأصول'!G415+1))),0))</f>
        <v/>
      </c>
      <c r="I415" s="25" t="str">
        <f>IF('📋 سجل الأصول'!C415="","",IFERROR(MAX(0,MIN(('📋 سجل الأصول'!H415-IF('📋 سجل الأصول'!I415="",0,'📋 سجل الأصول'!I415)),('📋 سجل الأصول'!H415-IF('📋 سجل الأصول'!I415="",0,'📋 سجل الأصول'!I415))*'📋 سجل الأصول'!J415/365*MAX(0,MIN(EOMONTH(DATE(2026,3,1),0),IF('📋 سجل الأصول'!M415="",DATE(9999,12,31),'📋 سجل الأصول'!M415))-'📋 سجل الأصول'!G415+1))-MIN(('📋 سجل الأصول'!H415-IF('📋 سجل الأصول'!I415="",0,'📋 سجل الأصول'!I415)),('📋 سجل الأصول'!H415-IF('📋 سجل الأصول'!I415="",0,'📋 سجل الأصول'!I415))*'📋 سجل الأصول'!J415/365*MAX(0,MIN(EOMONTH(DATE(2026,3,1),-1),IF('📋 سجل الأصول'!M415="",DATE(9999,12,31),'📋 سجل الأصول'!M415))-'📋 سجل الأصول'!G415+1))),0))</f>
        <v/>
      </c>
      <c r="J415" s="25" t="str">
        <f>IF('📋 سجل الأصول'!C415="","",IFERROR(MAX(0,MIN(('📋 سجل الأصول'!H415-IF('📋 سجل الأصول'!I415="",0,'📋 سجل الأصول'!I415)),('📋 سجل الأصول'!H415-IF('📋 سجل الأصول'!I415="",0,'📋 سجل الأصول'!I415))*'📋 سجل الأصول'!J415/365*MAX(0,MIN(EOMONTH(DATE(2026,4,1),0),IF('📋 سجل الأصول'!M415="",DATE(9999,12,31),'📋 سجل الأصول'!M415))-'📋 سجل الأصول'!G415+1))-MIN(('📋 سجل الأصول'!H415-IF('📋 سجل الأصول'!I415="",0,'📋 سجل الأصول'!I415)),('📋 سجل الأصول'!H415-IF('📋 سجل الأصول'!I415="",0,'📋 سجل الأصول'!I415))*'📋 سجل الأصول'!J415/365*MAX(0,MIN(EOMONTH(DATE(2026,4,1),-1),IF('📋 سجل الأصول'!M415="",DATE(9999,12,31),'📋 سجل الأصول'!M415))-'📋 سجل الأصول'!G415+1))),0))</f>
        <v/>
      </c>
      <c r="K415" s="25" t="str">
        <f>IF('📋 سجل الأصول'!C415="","",IFERROR(MAX(0,MIN(('📋 سجل الأصول'!H415-IF('📋 سجل الأصول'!I415="",0,'📋 سجل الأصول'!I415)),('📋 سجل الأصول'!H415-IF('📋 سجل الأصول'!I415="",0,'📋 سجل الأصول'!I415))*'📋 سجل الأصول'!J415/365*MAX(0,MIN(EOMONTH(DATE(2026,5,1),0),IF('📋 سجل الأصول'!M415="",DATE(9999,12,31),'📋 سجل الأصول'!M415))-'📋 سجل الأصول'!G415+1))-MIN(('📋 سجل الأصول'!H415-IF('📋 سجل الأصول'!I415="",0,'📋 سجل الأصول'!I415)),('📋 سجل الأصول'!H415-IF('📋 سجل الأصول'!I415="",0,'📋 سجل الأصول'!I415))*'📋 سجل الأصول'!J415/365*MAX(0,MIN(EOMONTH(DATE(2026,5,1),-1),IF('📋 سجل الأصول'!M415="",DATE(9999,12,31),'📋 سجل الأصول'!M415))-'📋 سجل الأصول'!G415+1))),0))</f>
        <v/>
      </c>
      <c r="L415" s="25" t="str">
        <f>IF('📋 سجل الأصول'!C415="","",IFERROR(MAX(0,MIN(('📋 سجل الأصول'!H415-IF('📋 سجل الأصول'!I415="",0,'📋 سجل الأصول'!I415)),('📋 سجل الأصول'!H415-IF('📋 سجل الأصول'!I415="",0,'📋 سجل الأصول'!I415))*'📋 سجل الأصول'!J415/365*MAX(0,MIN(EOMONTH(DATE(2026,6,1),0),IF('📋 سجل الأصول'!M415="",DATE(9999,12,31),'📋 سجل الأصول'!M415))-'📋 سجل الأصول'!G415+1))-MIN(('📋 سجل الأصول'!H415-IF('📋 سجل الأصول'!I415="",0,'📋 سجل الأصول'!I415)),('📋 سجل الأصول'!H415-IF('📋 سجل الأصول'!I415="",0,'📋 سجل الأصول'!I415))*'📋 سجل الأصول'!J415/365*MAX(0,MIN(EOMONTH(DATE(2026,6,1),-1),IF('📋 سجل الأصول'!M415="",DATE(9999,12,31),'📋 سجل الأصول'!M415))-'📋 سجل الأصول'!G415+1))),0))</f>
        <v/>
      </c>
      <c r="M415" s="25" t="str">
        <f>IF('📋 سجل الأصول'!C415="","",IFERROR(MAX(0,MIN(('📋 سجل الأصول'!H415-IF('📋 سجل الأصول'!I415="",0,'📋 سجل الأصول'!I415)),('📋 سجل الأصول'!H415-IF('📋 سجل الأصول'!I415="",0,'📋 سجل الأصول'!I415))*'📋 سجل الأصول'!J415/365*MAX(0,MIN(EOMONTH(DATE(2026,7,1),0),IF('📋 سجل الأصول'!M415="",DATE(9999,12,31),'📋 سجل الأصول'!M415))-'📋 سجل الأصول'!G415+1))-MIN(('📋 سجل الأصول'!H415-IF('📋 سجل الأصول'!I415="",0,'📋 سجل الأصول'!I415)),('📋 سجل الأصول'!H415-IF('📋 سجل الأصول'!I415="",0,'📋 سجل الأصول'!I415))*'📋 سجل الأصول'!J415/365*MAX(0,MIN(EOMONTH(DATE(2026,7,1),-1),IF('📋 سجل الأصول'!M415="",DATE(9999,12,31),'📋 سجل الأصول'!M415))-'📋 سجل الأصول'!G415+1))),0))</f>
        <v/>
      </c>
      <c r="N415" s="25" t="str">
        <f>IF('📋 سجل الأصول'!C415="","",IFERROR(MAX(0,MIN(('📋 سجل الأصول'!H415-IF('📋 سجل الأصول'!I415="",0,'📋 سجل الأصول'!I415)),('📋 سجل الأصول'!H415-IF('📋 سجل الأصول'!I415="",0,'📋 سجل الأصول'!I415))*'📋 سجل الأصول'!J415/365*MAX(0,MIN(EOMONTH(DATE(2026,8,1),0),IF('📋 سجل الأصول'!M415="",DATE(9999,12,31),'📋 سجل الأصول'!M415))-'📋 سجل الأصول'!G415+1))-MIN(('📋 سجل الأصول'!H415-IF('📋 سجل الأصول'!I415="",0,'📋 سجل الأصول'!I415)),('📋 سجل الأصول'!H415-IF('📋 سجل الأصول'!I415="",0,'📋 سجل الأصول'!I415))*'📋 سجل الأصول'!J415/365*MAX(0,MIN(EOMONTH(DATE(2026,8,1),-1),IF('📋 سجل الأصول'!M415="",DATE(9999,12,31),'📋 سجل الأصول'!M415))-'📋 سجل الأصول'!G415+1))),0))</f>
        <v/>
      </c>
      <c r="O415" s="25" t="str">
        <f>IF('📋 سجل الأصول'!C415="","",IFERROR(MAX(0,MIN(('📋 سجل الأصول'!H415-IF('📋 سجل الأصول'!I415="",0,'📋 سجل الأصول'!I415)),('📋 سجل الأصول'!H415-IF('📋 سجل الأصول'!I415="",0,'📋 سجل الأصول'!I415))*'📋 سجل الأصول'!J415/365*MAX(0,MIN(EOMONTH(DATE(2026,9,1),0),IF('📋 سجل الأصول'!M415="",DATE(9999,12,31),'📋 سجل الأصول'!M415))-'📋 سجل الأصول'!G415+1))-MIN(('📋 سجل الأصول'!H415-IF('📋 سجل الأصول'!I415="",0,'📋 سجل الأصول'!I415)),('📋 سجل الأصول'!H415-IF('📋 سجل الأصول'!I415="",0,'📋 سجل الأصول'!I415))*'📋 سجل الأصول'!J415/365*MAX(0,MIN(EOMONTH(DATE(2026,9,1),-1),IF('📋 سجل الأصول'!M415="",DATE(9999,12,31),'📋 سجل الأصول'!M415))-'📋 سجل الأصول'!G415+1))),0))</f>
        <v/>
      </c>
      <c r="P415" s="25" t="str">
        <f>IF('📋 سجل الأصول'!C415="","",IFERROR(MAX(0,MIN(('📋 سجل الأصول'!H415-IF('📋 سجل الأصول'!I415="",0,'📋 سجل الأصول'!I415)),('📋 سجل الأصول'!H415-IF('📋 سجل الأصول'!I415="",0,'📋 سجل الأصول'!I415))*'📋 سجل الأصول'!J415/365*MAX(0,MIN(EOMONTH(DATE(2026,10,1),0),IF('📋 سجل الأصول'!M415="",DATE(9999,12,31),'📋 سجل الأصول'!M415))-'📋 سجل الأصول'!G415+1))-MIN(('📋 سجل الأصول'!H415-IF('📋 سجل الأصول'!I415="",0,'📋 سجل الأصول'!I415)),('📋 سجل الأصول'!H415-IF('📋 سجل الأصول'!I415="",0,'📋 سجل الأصول'!I415))*'📋 سجل الأصول'!J415/365*MAX(0,MIN(EOMONTH(DATE(2026,10,1),-1),IF('📋 سجل الأصول'!M415="",DATE(9999,12,31),'📋 سجل الأصول'!M415))-'📋 سجل الأصول'!G415+1))),0))</f>
        <v/>
      </c>
      <c r="Q415" s="25" t="str">
        <f>IF('📋 سجل الأصول'!C415="","",IFERROR(MAX(0,MIN(('📋 سجل الأصول'!H415-IF('📋 سجل الأصول'!I415="",0,'📋 سجل الأصول'!I415)),('📋 سجل الأصول'!H415-IF('📋 سجل الأصول'!I415="",0,'📋 سجل الأصول'!I415))*'📋 سجل الأصول'!J415/365*MAX(0,MIN(EOMONTH(DATE(2026,11,1),0),IF('📋 سجل الأصول'!M415="",DATE(9999,12,31),'📋 سجل الأصول'!M415))-'📋 سجل الأصول'!G415+1))-MIN(('📋 سجل الأصول'!H415-IF('📋 سجل الأصول'!I415="",0,'📋 سجل الأصول'!I415)),('📋 سجل الأصول'!H415-IF('📋 سجل الأصول'!I415="",0,'📋 سجل الأصول'!I415))*'📋 سجل الأصول'!J415/365*MAX(0,MIN(EOMONTH(DATE(2026,11,1),-1),IF('📋 سجل الأصول'!M415="",DATE(9999,12,31),'📋 سجل الأصول'!M415))-'📋 سجل الأصول'!G415+1))),0))</f>
        <v/>
      </c>
      <c r="R415" s="25" t="str">
        <f>IF('📋 سجل الأصول'!C415="","",IFERROR(MAX(0,MIN(('📋 سجل الأصول'!H415-IF('📋 سجل الأصول'!I415="",0,'📋 سجل الأصول'!I415)),('📋 سجل الأصول'!H415-IF('📋 سجل الأصول'!I415="",0,'📋 سجل الأصول'!I415))*'📋 سجل الأصول'!J415/365*MAX(0,MIN(EOMONTH(DATE(2026,12,1),0),IF('📋 سجل الأصول'!M415="",DATE(9999,12,31),'📋 سجل الأصول'!M415))-'📋 سجل الأصول'!G415+1))-MIN(('📋 سجل الأصول'!H415-IF('📋 سجل الأصول'!I415="",0,'📋 سجل الأصول'!I415)),('📋 سجل الأصول'!H415-IF('📋 سجل الأصول'!I415="",0,'📋 سجل الأصول'!I415))*'📋 سجل الأصول'!J415/365*MAX(0,MIN(EOMONTH(DATE(2026,12,1),-1),IF('📋 سجل الأصول'!M415="",DATE(9999,12,31),'📋 سجل الأصول'!M415))-'📋 سجل الأصول'!G415+1))),0))</f>
        <v/>
      </c>
    </row>
    <row r="416" spans="1:18" ht="24.75" customHeight="1" x14ac:dyDescent="0.25">
      <c r="A416" s="26" t="str">
        <f>IF('📋 سجل الأصول'!C416="","",'📋 سجل الأصول'!A416)</f>
        <v/>
      </c>
      <c r="B416" s="26" t="str">
        <f>IF('📋 سجل الأصول'!C416="","",'📋 سجل الأصول'!B416)</f>
        <v/>
      </c>
      <c r="C416" s="38" t="str">
        <f>IF('📋 سجل الأصول'!C416="","",'📋 سجل الأصول'!C416)</f>
        <v/>
      </c>
      <c r="D416" s="26" t="str">
        <f>IF('📋 سجل الأصول'!C416="","",'📋 سجل الأصول'!E416)</f>
        <v/>
      </c>
      <c r="E416" s="39" t="str">
        <f>IF('📋 سجل الأصول'!C416="","",'📋 سجل الأصول'!G416)</f>
        <v/>
      </c>
      <c r="F416" s="33" t="str">
        <f>IF('📋 سجل الأصول'!C416="","",'📋 سجل الأصول'!H416)</f>
        <v/>
      </c>
      <c r="G416" s="33" t="str">
        <f>IF('📋 سجل الأصول'!C416="","",IFERROR(MAX(0,MIN(('📋 سجل الأصول'!H416-IF('📋 سجل الأصول'!I416="",0,'📋 سجل الأصول'!I416)),('📋 سجل الأصول'!H416-IF('📋 سجل الأصول'!I416="",0,'📋 سجل الأصول'!I416))*'📋 سجل الأصول'!J416/365*MAX(0,MIN(EOMONTH(DATE(2026,1,1),0),IF('📋 سجل الأصول'!M416="",DATE(9999,12,31),'📋 سجل الأصول'!M416))-'📋 سجل الأصول'!G416+1))-MIN(('📋 سجل الأصول'!H416-IF('📋 سجل الأصول'!I416="",0,'📋 سجل الأصول'!I416)),('📋 سجل الأصول'!H416-IF('📋 سجل الأصول'!I416="",0,'📋 سجل الأصول'!I416))*'📋 سجل الأصول'!J416/365*MAX(0,MIN(EOMONTH(DATE(2026,1,1),-1),IF('📋 سجل الأصول'!M416="",DATE(9999,12,31),'📋 سجل الأصول'!M416))-'📋 سجل الأصول'!G416+1))),0))</f>
        <v/>
      </c>
      <c r="H416" s="33" t="str">
        <f>IF('📋 سجل الأصول'!C416="","",IFERROR(MAX(0,MIN(('📋 سجل الأصول'!H416-IF('📋 سجل الأصول'!I416="",0,'📋 سجل الأصول'!I416)),('📋 سجل الأصول'!H416-IF('📋 سجل الأصول'!I416="",0,'📋 سجل الأصول'!I416))*'📋 سجل الأصول'!J416/365*MAX(0,MIN(EOMONTH(DATE(2026,2,1),0),IF('📋 سجل الأصول'!M416="",DATE(9999,12,31),'📋 سجل الأصول'!M416))-'📋 سجل الأصول'!G416+1))-MIN(('📋 سجل الأصول'!H416-IF('📋 سجل الأصول'!I416="",0,'📋 سجل الأصول'!I416)),('📋 سجل الأصول'!H416-IF('📋 سجل الأصول'!I416="",0,'📋 سجل الأصول'!I416))*'📋 سجل الأصول'!J416/365*MAX(0,MIN(EOMONTH(DATE(2026,2,1),-1),IF('📋 سجل الأصول'!M416="",DATE(9999,12,31),'📋 سجل الأصول'!M416))-'📋 سجل الأصول'!G416+1))),0))</f>
        <v/>
      </c>
      <c r="I416" s="33" t="str">
        <f>IF('📋 سجل الأصول'!C416="","",IFERROR(MAX(0,MIN(('📋 سجل الأصول'!H416-IF('📋 سجل الأصول'!I416="",0,'📋 سجل الأصول'!I416)),('📋 سجل الأصول'!H416-IF('📋 سجل الأصول'!I416="",0,'📋 سجل الأصول'!I416))*'📋 سجل الأصول'!J416/365*MAX(0,MIN(EOMONTH(DATE(2026,3,1),0),IF('📋 سجل الأصول'!M416="",DATE(9999,12,31),'📋 سجل الأصول'!M416))-'📋 سجل الأصول'!G416+1))-MIN(('📋 سجل الأصول'!H416-IF('📋 سجل الأصول'!I416="",0,'📋 سجل الأصول'!I416)),('📋 سجل الأصول'!H416-IF('📋 سجل الأصول'!I416="",0,'📋 سجل الأصول'!I416))*'📋 سجل الأصول'!J416/365*MAX(0,MIN(EOMONTH(DATE(2026,3,1),-1),IF('📋 سجل الأصول'!M416="",DATE(9999,12,31),'📋 سجل الأصول'!M416))-'📋 سجل الأصول'!G416+1))),0))</f>
        <v/>
      </c>
      <c r="J416" s="33" t="str">
        <f>IF('📋 سجل الأصول'!C416="","",IFERROR(MAX(0,MIN(('📋 سجل الأصول'!H416-IF('📋 سجل الأصول'!I416="",0,'📋 سجل الأصول'!I416)),('📋 سجل الأصول'!H416-IF('📋 سجل الأصول'!I416="",0,'📋 سجل الأصول'!I416))*'📋 سجل الأصول'!J416/365*MAX(0,MIN(EOMONTH(DATE(2026,4,1),0),IF('📋 سجل الأصول'!M416="",DATE(9999,12,31),'📋 سجل الأصول'!M416))-'📋 سجل الأصول'!G416+1))-MIN(('📋 سجل الأصول'!H416-IF('📋 سجل الأصول'!I416="",0,'📋 سجل الأصول'!I416)),('📋 سجل الأصول'!H416-IF('📋 سجل الأصول'!I416="",0,'📋 سجل الأصول'!I416))*'📋 سجل الأصول'!J416/365*MAX(0,MIN(EOMONTH(DATE(2026,4,1),-1),IF('📋 سجل الأصول'!M416="",DATE(9999,12,31),'📋 سجل الأصول'!M416))-'📋 سجل الأصول'!G416+1))),0))</f>
        <v/>
      </c>
      <c r="K416" s="33" t="str">
        <f>IF('📋 سجل الأصول'!C416="","",IFERROR(MAX(0,MIN(('📋 سجل الأصول'!H416-IF('📋 سجل الأصول'!I416="",0,'📋 سجل الأصول'!I416)),('📋 سجل الأصول'!H416-IF('📋 سجل الأصول'!I416="",0,'📋 سجل الأصول'!I416))*'📋 سجل الأصول'!J416/365*MAX(0,MIN(EOMONTH(DATE(2026,5,1),0),IF('📋 سجل الأصول'!M416="",DATE(9999,12,31),'📋 سجل الأصول'!M416))-'📋 سجل الأصول'!G416+1))-MIN(('📋 سجل الأصول'!H416-IF('📋 سجل الأصول'!I416="",0,'📋 سجل الأصول'!I416)),('📋 سجل الأصول'!H416-IF('📋 سجل الأصول'!I416="",0,'📋 سجل الأصول'!I416))*'📋 سجل الأصول'!J416/365*MAX(0,MIN(EOMONTH(DATE(2026,5,1),-1),IF('📋 سجل الأصول'!M416="",DATE(9999,12,31),'📋 سجل الأصول'!M416))-'📋 سجل الأصول'!G416+1))),0))</f>
        <v/>
      </c>
      <c r="L416" s="33" t="str">
        <f>IF('📋 سجل الأصول'!C416="","",IFERROR(MAX(0,MIN(('📋 سجل الأصول'!H416-IF('📋 سجل الأصول'!I416="",0,'📋 سجل الأصول'!I416)),('📋 سجل الأصول'!H416-IF('📋 سجل الأصول'!I416="",0,'📋 سجل الأصول'!I416))*'📋 سجل الأصول'!J416/365*MAX(0,MIN(EOMONTH(DATE(2026,6,1),0),IF('📋 سجل الأصول'!M416="",DATE(9999,12,31),'📋 سجل الأصول'!M416))-'📋 سجل الأصول'!G416+1))-MIN(('📋 سجل الأصول'!H416-IF('📋 سجل الأصول'!I416="",0,'📋 سجل الأصول'!I416)),('📋 سجل الأصول'!H416-IF('📋 سجل الأصول'!I416="",0,'📋 سجل الأصول'!I416))*'📋 سجل الأصول'!J416/365*MAX(0,MIN(EOMONTH(DATE(2026,6,1),-1),IF('📋 سجل الأصول'!M416="",DATE(9999,12,31),'📋 سجل الأصول'!M416))-'📋 سجل الأصول'!G416+1))),0))</f>
        <v/>
      </c>
      <c r="M416" s="33" t="str">
        <f>IF('📋 سجل الأصول'!C416="","",IFERROR(MAX(0,MIN(('📋 سجل الأصول'!H416-IF('📋 سجل الأصول'!I416="",0,'📋 سجل الأصول'!I416)),('📋 سجل الأصول'!H416-IF('📋 سجل الأصول'!I416="",0,'📋 سجل الأصول'!I416))*'📋 سجل الأصول'!J416/365*MAX(0,MIN(EOMONTH(DATE(2026,7,1),0),IF('📋 سجل الأصول'!M416="",DATE(9999,12,31),'📋 سجل الأصول'!M416))-'📋 سجل الأصول'!G416+1))-MIN(('📋 سجل الأصول'!H416-IF('📋 سجل الأصول'!I416="",0,'📋 سجل الأصول'!I416)),('📋 سجل الأصول'!H416-IF('📋 سجل الأصول'!I416="",0,'📋 سجل الأصول'!I416))*'📋 سجل الأصول'!J416/365*MAX(0,MIN(EOMONTH(DATE(2026,7,1),-1),IF('📋 سجل الأصول'!M416="",DATE(9999,12,31),'📋 سجل الأصول'!M416))-'📋 سجل الأصول'!G416+1))),0))</f>
        <v/>
      </c>
      <c r="N416" s="33" t="str">
        <f>IF('📋 سجل الأصول'!C416="","",IFERROR(MAX(0,MIN(('📋 سجل الأصول'!H416-IF('📋 سجل الأصول'!I416="",0,'📋 سجل الأصول'!I416)),('📋 سجل الأصول'!H416-IF('📋 سجل الأصول'!I416="",0,'📋 سجل الأصول'!I416))*'📋 سجل الأصول'!J416/365*MAX(0,MIN(EOMONTH(DATE(2026,8,1),0),IF('📋 سجل الأصول'!M416="",DATE(9999,12,31),'📋 سجل الأصول'!M416))-'📋 سجل الأصول'!G416+1))-MIN(('📋 سجل الأصول'!H416-IF('📋 سجل الأصول'!I416="",0,'📋 سجل الأصول'!I416)),('📋 سجل الأصول'!H416-IF('📋 سجل الأصول'!I416="",0,'📋 سجل الأصول'!I416))*'📋 سجل الأصول'!J416/365*MAX(0,MIN(EOMONTH(DATE(2026,8,1),-1),IF('📋 سجل الأصول'!M416="",DATE(9999,12,31),'📋 سجل الأصول'!M416))-'📋 سجل الأصول'!G416+1))),0))</f>
        <v/>
      </c>
      <c r="O416" s="33" t="str">
        <f>IF('📋 سجل الأصول'!C416="","",IFERROR(MAX(0,MIN(('📋 سجل الأصول'!H416-IF('📋 سجل الأصول'!I416="",0,'📋 سجل الأصول'!I416)),('📋 سجل الأصول'!H416-IF('📋 سجل الأصول'!I416="",0,'📋 سجل الأصول'!I416))*'📋 سجل الأصول'!J416/365*MAX(0,MIN(EOMONTH(DATE(2026,9,1),0),IF('📋 سجل الأصول'!M416="",DATE(9999,12,31),'📋 سجل الأصول'!M416))-'📋 سجل الأصول'!G416+1))-MIN(('📋 سجل الأصول'!H416-IF('📋 سجل الأصول'!I416="",0,'📋 سجل الأصول'!I416)),('📋 سجل الأصول'!H416-IF('📋 سجل الأصول'!I416="",0,'📋 سجل الأصول'!I416))*'📋 سجل الأصول'!J416/365*MAX(0,MIN(EOMONTH(DATE(2026,9,1),-1),IF('📋 سجل الأصول'!M416="",DATE(9999,12,31),'📋 سجل الأصول'!M416))-'📋 سجل الأصول'!G416+1))),0))</f>
        <v/>
      </c>
      <c r="P416" s="33" t="str">
        <f>IF('📋 سجل الأصول'!C416="","",IFERROR(MAX(0,MIN(('📋 سجل الأصول'!H416-IF('📋 سجل الأصول'!I416="",0,'📋 سجل الأصول'!I416)),('📋 سجل الأصول'!H416-IF('📋 سجل الأصول'!I416="",0,'📋 سجل الأصول'!I416))*'📋 سجل الأصول'!J416/365*MAX(0,MIN(EOMONTH(DATE(2026,10,1),0),IF('📋 سجل الأصول'!M416="",DATE(9999,12,31),'📋 سجل الأصول'!M416))-'📋 سجل الأصول'!G416+1))-MIN(('📋 سجل الأصول'!H416-IF('📋 سجل الأصول'!I416="",0,'📋 سجل الأصول'!I416)),('📋 سجل الأصول'!H416-IF('📋 سجل الأصول'!I416="",0,'📋 سجل الأصول'!I416))*'📋 سجل الأصول'!J416/365*MAX(0,MIN(EOMONTH(DATE(2026,10,1),-1),IF('📋 سجل الأصول'!M416="",DATE(9999,12,31),'📋 سجل الأصول'!M416))-'📋 سجل الأصول'!G416+1))),0))</f>
        <v/>
      </c>
      <c r="Q416" s="33" t="str">
        <f>IF('📋 سجل الأصول'!C416="","",IFERROR(MAX(0,MIN(('📋 سجل الأصول'!H416-IF('📋 سجل الأصول'!I416="",0,'📋 سجل الأصول'!I416)),('📋 سجل الأصول'!H416-IF('📋 سجل الأصول'!I416="",0,'📋 سجل الأصول'!I416))*'📋 سجل الأصول'!J416/365*MAX(0,MIN(EOMONTH(DATE(2026,11,1),0),IF('📋 سجل الأصول'!M416="",DATE(9999,12,31),'📋 سجل الأصول'!M416))-'📋 سجل الأصول'!G416+1))-MIN(('📋 سجل الأصول'!H416-IF('📋 سجل الأصول'!I416="",0,'📋 سجل الأصول'!I416)),('📋 سجل الأصول'!H416-IF('📋 سجل الأصول'!I416="",0,'📋 سجل الأصول'!I416))*'📋 سجل الأصول'!J416/365*MAX(0,MIN(EOMONTH(DATE(2026,11,1),-1),IF('📋 سجل الأصول'!M416="",DATE(9999,12,31),'📋 سجل الأصول'!M416))-'📋 سجل الأصول'!G416+1))),0))</f>
        <v/>
      </c>
      <c r="R416" s="33" t="str">
        <f>IF('📋 سجل الأصول'!C416="","",IFERROR(MAX(0,MIN(('📋 سجل الأصول'!H416-IF('📋 سجل الأصول'!I416="",0,'📋 سجل الأصول'!I416)),('📋 سجل الأصول'!H416-IF('📋 سجل الأصول'!I416="",0,'📋 سجل الأصول'!I416))*'📋 سجل الأصول'!J416/365*MAX(0,MIN(EOMONTH(DATE(2026,12,1),0),IF('📋 سجل الأصول'!M416="",DATE(9999,12,31),'📋 سجل الأصول'!M416))-'📋 سجل الأصول'!G416+1))-MIN(('📋 سجل الأصول'!H416-IF('📋 سجل الأصول'!I416="",0,'📋 سجل الأصول'!I416)),('📋 سجل الأصول'!H416-IF('📋 سجل الأصول'!I416="",0,'📋 سجل الأصول'!I416))*'📋 سجل الأصول'!J416/365*MAX(0,MIN(EOMONTH(DATE(2026,12,1),-1),IF('📋 سجل الأصول'!M416="",DATE(9999,12,31),'📋 سجل الأصول'!M416))-'📋 سجل الأصول'!G416+1))),0))</f>
        <v/>
      </c>
    </row>
    <row r="417" spans="1:18" ht="24.75" customHeight="1" x14ac:dyDescent="0.25">
      <c r="A417" s="18" t="str">
        <f>IF('📋 سجل الأصول'!C417="","",'📋 سجل الأصول'!A417)</f>
        <v/>
      </c>
      <c r="B417" s="18" t="str">
        <f>IF('📋 سجل الأصول'!C417="","",'📋 سجل الأصول'!B417)</f>
        <v/>
      </c>
      <c r="C417" s="36" t="str">
        <f>IF('📋 سجل الأصول'!C417="","",'📋 سجل الأصول'!C417)</f>
        <v/>
      </c>
      <c r="D417" s="18" t="str">
        <f>IF('📋 سجل الأصول'!C417="","",'📋 سجل الأصول'!E417)</f>
        <v/>
      </c>
      <c r="E417" s="37" t="str">
        <f>IF('📋 سجل الأصول'!C417="","",'📋 سجل الأصول'!G417)</f>
        <v/>
      </c>
      <c r="F417" s="25" t="str">
        <f>IF('📋 سجل الأصول'!C417="","",'📋 سجل الأصول'!H417)</f>
        <v/>
      </c>
      <c r="G417" s="25" t="str">
        <f>IF('📋 سجل الأصول'!C417="","",IFERROR(MAX(0,MIN(('📋 سجل الأصول'!H417-IF('📋 سجل الأصول'!I417="",0,'📋 سجل الأصول'!I417)),('📋 سجل الأصول'!H417-IF('📋 سجل الأصول'!I417="",0,'📋 سجل الأصول'!I417))*'📋 سجل الأصول'!J417/365*MAX(0,MIN(EOMONTH(DATE(2026,1,1),0),IF('📋 سجل الأصول'!M417="",DATE(9999,12,31),'📋 سجل الأصول'!M417))-'📋 سجل الأصول'!G417+1))-MIN(('📋 سجل الأصول'!H417-IF('📋 سجل الأصول'!I417="",0,'📋 سجل الأصول'!I417)),('📋 سجل الأصول'!H417-IF('📋 سجل الأصول'!I417="",0,'📋 سجل الأصول'!I417))*'📋 سجل الأصول'!J417/365*MAX(0,MIN(EOMONTH(DATE(2026,1,1),-1),IF('📋 سجل الأصول'!M417="",DATE(9999,12,31),'📋 سجل الأصول'!M417))-'📋 سجل الأصول'!G417+1))),0))</f>
        <v/>
      </c>
      <c r="H417" s="25" t="str">
        <f>IF('📋 سجل الأصول'!C417="","",IFERROR(MAX(0,MIN(('📋 سجل الأصول'!H417-IF('📋 سجل الأصول'!I417="",0,'📋 سجل الأصول'!I417)),('📋 سجل الأصول'!H417-IF('📋 سجل الأصول'!I417="",0,'📋 سجل الأصول'!I417))*'📋 سجل الأصول'!J417/365*MAX(0,MIN(EOMONTH(DATE(2026,2,1),0),IF('📋 سجل الأصول'!M417="",DATE(9999,12,31),'📋 سجل الأصول'!M417))-'📋 سجل الأصول'!G417+1))-MIN(('📋 سجل الأصول'!H417-IF('📋 سجل الأصول'!I417="",0,'📋 سجل الأصول'!I417)),('📋 سجل الأصول'!H417-IF('📋 سجل الأصول'!I417="",0,'📋 سجل الأصول'!I417))*'📋 سجل الأصول'!J417/365*MAX(0,MIN(EOMONTH(DATE(2026,2,1),-1),IF('📋 سجل الأصول'!M417="",DATE(9999,12,31),'📋 سجل الأصول'!M417))-'📋 سجل الأصول'!G417+1))),0))</f>
        <v/>
      </c>
      <c r="I417" s="25" t="str">
        <f>IF('📋 سجل الأصول'!C417="","",IFERROR(MAX(0,MIN(('📋 سجل الأصول'!H417-IF('📋 سجل الأصول'!I417="",0,'📋 سجل الأصول'!I417)),('📋 سجل الأصول'!H417-IF('📋 سجل الأصول'!I417="",0,'📋 سجل الأصول'!I417))*'📋 سجل الأصول'!J417/365*MAX(0,MIN(EOMONTH(DATE(2026,3,1),0),IF('📋 سجل الأصول'!M417="",DATE(9999,12,31),'📋 سجل الأصول'!M417))-'📋 سجل الأصول'!G417+1))-MIN(('📋 سجل الأصول'!H417-IF('📋 سجل الأصول'!I417="",0,'📋 سجل الأصول'!I417)),('📋 سجل الأصول'!H417-IF('📋 سجل الأصول'!I417="",0,'📋 سجل الأصول'!I417))*'📋 سجل الأصول'!J417/365*MAX(0,MIN(EOMONTH(DATE(2026,3,1),-1),IF('📋 سجل الأصول'!M417="",DATE(9999,12,31),'📋 سجل الأصول'!M417))-'📋 سجل الأصول'!G417+1))),0))</f>
        <v/>
      </c>
      <c r="J417" s="25" t="str">
        <f>IF('📋 سجل الأصول'!C417="","",IFERROR(MAX(0,MIN(('📋 سجل الأصول'!H417-IF('📋 سجل الأصول'!I417="",0,'📋 سجل الأصول'!I417)),('📋 سجل الأصول'!H417-IF('📋 سجل الأصول'!I417="",0,'📋 سجل الأصول'!I417))*'📋 سجل الأصول'!J417/365*MAX(0,MIN(EOMONTH(DATE(2026,4,1),0),IF('📋 سجل الأصول'!M417="",DATE(9999,12,31),'📋 سجل الأصول'!M417))-'📋 سجل الأصول'!G417+1))-MIN(('📋 سجل الأصول'!H417-IF('📋 سجل الأصول'!I417="",0,'📋 سجل الأصول'!I417)),('📋 سجل الأصول'!H417-IF('📋 سجل الأصول'!I417="",0,'📋 سجل الأصول'!I417))*'📋 سجل الأصول'!J417/365*MAX(0,MIN(EOMONTH(DATE(2026,4,1),-1),IF('📋 سجل الأصول'!M417="",DATE(9999,12,31),'📋 سجل الأصول'!M417))-'📋 سجل الأصول'!G417+1))),0))</f>
        <v/>
      </c>
      <c r="K417" s="25" t="str">
        <f>IF('📋 سجل الأصول'!C417="","",IFERROR(MAX(0,MIN(('📋 سجل الأصول'!H417-IF('📋 سجل الأصول'!I417="",0,'📋 سجل الأصول'!I417)),('📋 سجل الأصول'!H417-IF('📋 سجل الأصول'!I417="",0,'📋 سجل الأصول'!I417))*'📋 سجل الأصول'!J417/365*MAX(0,MIN(EOMONTH(DATE(2026,5,1),0),IF('📋 سجل الأصول'!M417="",DATE(9999,12,31),'📋 سجل الأصول'!M417))-'📋 سجل الأصول'!G417+1))-MIN(('📋 سجل الأصول'!H417-IF('📋 سجل الأصول'!I417="",0,'📋 سجل الأصول'!I417)),('📋 سجل الأصول'!H417-IF('📋 سجل الأصول'!I417="",0,'📋 سجل الأصول'!I417))*'📋 سجل الأصول'!J417/365*MAX(0,MIN(EOMONTH(DATE(2026,5,1),-1),IF('📋 سجل الأصول'!M417="",DATE(9999,12,31),'📋 سجل الأصول'!M417))-'📋 سجل الأصول'!G417+1))),0))</f>
        <v/>
      </c>
      <c r="L417" s="25" t="str">
        <f>IF('📋 سجل الأصول'!C417="","",IFERROR(MAX(0,MIN(('📋 سجل الأصول'!H417-IF('📋 سجل الأصول'!I417="",0,'📋 سجل الأصول'!I417)),('📋 سجل الأصول'!H417-IF('📋 سجل الأصول'!I417="",0,'📋 سجل الأصول'!I417))*'📋 سجل الأصول'!J417/365*MAX(0,MIN(EOMONTH(DATE(2026,6,1),0),IF('📋 سجل الأصول'!M417="",DATE(9999,12,31),'📋 سجل الأصول'!M417))-'📋 سجل الأصول'!G417+1))-MIN(('📋 سجل الأصول'!H417-IF('📋 سجل الأصول'!I417="",0,'📋 سجل الأصول'!I417)),('📋 سجل الأصول'!H417-IF('📋 سجل الأصول'!I417="",0,'📋 سجل الأصول'!I417))*'📋 سجل الأصول'!J417/365*MAX(0,MIN(EOMONTH(DATE(2026,6,1),-1),IF('📋 سجل الأصول'!M417="",DATE(9999,12,31),'📋 سجل الأصول'!M417))-'📋 سجل الأصول'!G417+1))),0))</f>
        <v/>
      </c>
      <c r="M417" s="25" t="str">
        <f>IF('📋 سجل الأصول'!C417="","",IFERROR(MAX(0,MIN(('📋 سجل الأصول'!H417-IF('📋 سجل الأصول'!I417="",0,'📋 سجل الأصول'!I417)),('📋 سجل الأصول'!H417-IF('📋 سجل الأصول'!I417="",0,'📋 سجل الأصول'!I417))*'📋 سجل الأصول'!J417/365*MAX(0,MIN(EOMONTH(DATE(2026,7,1),0),IF('📋 سجل الأصول'!M417="",DATE(9999,12,31),'📋 سجل الأصول'!M417))-'📋 سجل الأصول'!G417+1))-MIN(('📋 سجل الأصول'!H417-IF('📋 سجل الأصول'!I417="",0,'📋 سجل الأصول'!I417)),('📋 سجل الأصول'!H417-IF('📋 سجل الأصول'!I417="",0,'📋 سجل الأصول'!I417))*'📋 سجل الأصول'!J417/365*MAX(0,MIN(EOMONTH(DATE(2026,7,1),-1),IF('📋 سجل الأصول'!M417="",DATE(9999,12,31),'📋 سجل الأصول'!M417))-'📋 سجل الأصول'!G417+1))),0))</f>
        <v/>
      </c>
      <c r="N417" s="25" t="str">
        <f>IF('📋 سجل الأصول'!C417="","",IFERROR(MAX(0,MIN(('📋 سجل الأصول'!H417-IF('📋 سجل الأصول'!I417="",0,'📋 سجل الأصول'!I417)),('📋 سجل الأصول'!H417-IF('📋 سجل الأصول'!I417="",0,'📋 سجل الأصول'!I417))*'📋 سجل الأصول'!J417/365*MAX(0,MIN(EOMONTH(DATE(2026,8,1),0),IF('📋 سجل الأصول'!M417="",DATE(9999,12,31),'📋 سجل الأصول'!M417))-'📋 سجل الأصول'!G417+1))-MIN(('📋 سجل الأصول'!H417-IF('📋 سجل الأصول'!I417="",0,'📋 سجل الأصول'!I417)),('📋 سجل الأصول'!H417-IF('📋 سجل الأصول'!I417="",0,'📋 سجل الأصول'!I417))*'📋 سجل الأصول'!J417/365*MAX(0,MIN(EOMONTH(DATE(2026,8,1),-1),IF('📋 سجل الأصول'!M417="",DATE(9999,12,31),'📋 سجل الأصول'!M417))-'📋 سجل الأصول'!G417+1))),0))</f>
        <v/>
      </c>
      <c r="O417" s="25" t="str">
        <f>IF('📋 سجل الأصول'!C417="","",IFERROR(MAX(0,MIN(('📋 سجل الأصول'!H417-IF('📋 سجل الأصول'!I417="",0,'📋 سجل الأصول'!I417)),('📋 سجل الأصول'!H417-IF('📋 سجل الأصول'!I417="",0,'📋 سجل الأصول'!I417))*'📋 سجل الأصول'!J417/365*MAX(0,MIN(EOMONTH(DATE(2026,9,1),0),IF('📋 سجل الأصول'!M417="",DATE(9999,12,31),'📋 سجل الأصول'!M417))-'📋 سجل الأصول'!G417+1))-MIN(('📋 سجل الأصول'!H417-IF('📋 سجل الأصول'!I417="",0,'📋 سجل الأصول'!I417)),('📋 سجل الأصول'!H417-IF('📋 سجل الأصول'!I417="",0,'📋 سجل الأصول'!I417))*'📋 سجل الأصول'!J417/365*MAX(0,MIN(EOMONTH(DATE(2026,9,1),-1),IF('📋 سجل الأصول'!M417="",DATE(9999,12,31),'📋 سجل الأصول'!M417))-'📋 سجل الأصول'!G417+1))),0))</f>
        <v/>
      </c>
      <c r="P417" s="25" t="str">
        <f>IF('📋 سجل الأصول'!C417="","",IFERROR(MAX(0,MIN(('📋 سجل الأصول'!H417-IF('📋 سجل الأصول'!I417="",0,'📋 سجل الأصول'!I417)),('📋 سجل الأصول'!H417-IF('📋 سجل الأصول'!I417="",0,'📋 سجل الأصول'!I417))*'📋 سجل الأصول'!J417/365*MAX(0,MIN(EOMONTH(DATE(2026,10,1),0),IF('📋 سجل الأصول'!M417="",DATE(9999,12,31),'📋 سجل الأصول'!M417))-'📋 سجل الأصول'!G417+1))-MIN(('📋 سجل الأصول'!H417-IF('📋 سجل الأصول'!I417="",0,'📋 سجل الأصول'!I417)),('📋 سجل الأصول'!H417-IF('📋 سجل الأصول'!I417="",0,'📋 سجل الأصول'!I417))*'📋 سجل الأصول'!J417/365*MAX(0,MIN(EOMONTH(DATE(2026,10,1),-1),IF('📋 سجل الأصول'!M417="",DATE(9999,12,31),'📋 سجل الأصول'!M417))-'📋 سجل الأصول'!G417+1))),0))</f>
        <v/>
      </c>
      <c r="Q417" s="25" t="str">
        <f>IF('📋 سجل الأصول'!C417="","",IFERROR(MAX(0,MIN(('📋 سجل الأصول'!H417-IF('📋 سجل الأصول'!I417="",0,'📋 سجل الأصول'!I417)),('📋 سجل الأصول'!H417-IF('📋 سجل الأصول'!I417="",0,'📋 سجل الأصول'!I417))*'📋 سجل الأصول'!J417/365*MAX(0,MIN(EOMONTH(DATE(2026,11,1),0),IF('📋 سجل الأصول'!M417="",DATE(9999,12,31),'📋 سجل الأصول'!M417))-'📋 سجل الأصول'!G417+1))-MIN(('📋 سجل الأصول'!H417-IF('📋 سجل الأصول'!I417="",0,'📋 سجل الأصول'!I417)),('📋 سجل الأصول'!H417-IF('📋 سجل الأصول'!I417="",0,'📋 سجل الأصول'!I417))*'📋 سجل الأصول'!J417/365*MAX(0,MIN(EOMONTH(DATE(2026,11,1),-1),IF('📋 سجل الأصول'!M417="",DATE(9999,12,31),'📋 سجل الأصول'!M417))-'📋 سجل الأصول'!G417+1))),0))</f>
        <v/>
      </c>
      <c r="R417" s="25" t="str">
        <f>IF('📋 سجل الأصول'!C417="","",IFERROR(MAX(0,MIN(('📋 سجل الأصول'!H417-IF('📋 سجل الأصول'!I417="",0,'📋 سجل الأصول'!I417)),('📋 سجل الأصول'!H417-IF('📋 سجل الأصول'!I417="",0,'📋 سجل الأصول'!I417))*'📋 سجل الأصول'!J417/365*MAX(0,MIN(EOMONTH(DATE(2026,12,1),0),IF('📋 سجل الأصول'!M417="",DATE(9999,12,31),'📋 سجل الأصول'!M417))-'📋 سجل الأصول'!G417+1))-MIN(('📋 سجل الأصول'!H417-IF('📋 سجل الأصول'!I417="",0,'📋 سجل الأصول'!I417)),('📋 سجل الأصول'!H417-IF('📋 سجل الأصول'!I417="",0,'📋 سجل الأصول'!I417))*'📋 سجل الأصول'!J417/365*MAX(0,MIN(EOMONTH(DATE(2026,12,1),-1),IF('📋 سجل الأصول'!M417="",DATE(9999,12,31),'📋 سجل الأصول'!M417))-'📋 سجل الأصول'!G417+1))),0))</f>
        <v/>
      </c>
    </row>
    <row r="418" spans="1:18" ht="24.75" customHeight="1" x14ac:dyDescent="0.25">
      <c r="A418" s="26" t="str">
        <f>IF('📋 سجل الأصول'!C418="","",'📋 سجل الأصول'!A418)</f>
        <v/>
      </c>
      <c r="B418" s="26" t="str">
        <f>IF('📋 سجل الأصول'!C418="","",'📋 سجل الأصول'!B418)</f>
        <v/>
      </c>
      <c r="C418" s="38" t="str">
        <f>IF('📋 سجل الأصول'!C418="","",'📋 سجل الأصول'!C418)</f>
        <v/>
      </c>
      <c r="D418" s="26" t="str">
        <f>IF('📋 سجل الأصول'!C418="","",'📋 سجل الأصول'!E418)</f>
        <v/>
      </c>
      <c r="E418" s="39" t="str">
        <f>IF('📋 سجل الأصول'!C418="","",'📋 سجل الأصول'!G418)</f>
        <v/>
      </c>
      <c r="F418" s="33" t="str">
        <f>IF('📋 سجل الأصول'!C418="","",'📋 سجل الأصول'!H418)</f>
        <v/>
      </c>
      <c r="G418" s="33" t="str">
        <f>IF('📋 سجل الأصول'!C418="","",IFERROR(MAX(0,MIN(('📋 سجل الأصول'!H418-IF('📋 سجل الأصول'!I418="",0,'📋 سجل الأصول'!I418)),('📋 سجل الأصول'!H418-IF('📋 سجل الأصول'!I418="",0,'📋 سجل الأصول'!I418))*'📋 سجل الأصول'!J418/365*MAX(0,MIN(EOMONTH(DATE(2026,1,1),0),IF('📋 سجل الأصول'!M418="",DATE(9999,12,31),'📋 سجل الأصول'!M418))-'📋 سجل الأصول'!G418+1))-MIN(('📋 سجل الأصول'!H418-IF('📋 سجل الأصول'!I418="",0,'📋 سجل الأصول'!I418)),('📋 سجل الأصول'!H418-IF('📋 سجل الأصول'!I418="",0,'📋 سجل الأصول'!I418))*'📋 سجل الأصول'!J418/365*MAX(0,MIN(EOMONTH(DATE(2026,1,1),-1),IF('📋 سجل الأصول'!M418="",DATE(9999,12,31),'📋 سجل الأصول'!M418))-'📋 سجل الأصول'!G418+1))),0))</f>
        <v/>
      </c>
      <c r="H418" s="33" t="str">
        <f>IF('📋 سجل الأصول'!C418="","",IFERROR(MAX(0,MIN(('📋 سجل الأصول'!H418-IF('📋 سجل الأصول'!I418="",0,'📋 سجل الأصول'!I418)),('📋 سجل الأصول'!H418-IF('📋 سجل الأصول'!I418="",0,'📋 سجل الأصول'!I418))*'📋 سجل الأصول'!J418/365*MAX(0,MIN(EOMONTH(DATE(2026,2,1),0),IF('📋 سجل الأصول'!M418="",DATE(9999,12,31),'📋 سجل الأصول'!M418))-'📋 سجل الأصول'!G418+1))-MIN(('📋 سجل الأصول'!H418-IF('📋 سجل الأصول'!I418="",0,'📋 سجل الأصول'!I418)),('📋 سجل الأصول'!H418-IF('📋 سجل الأصول'!I418="",0,'📋 سجل الأصول'!I418))*'📋 سجل الأصول'!J418/365*MAX(0,MIN(EOMONTH(DATE(2026,2,1),-1),IF('📋 سجل الأصول'!M418="",DATE(9999,12,31),'📋 سجل الأصول'!M418))-'📋 سجل الأصول'!G418+1))),0))</f>
        <v/>
      </c>
      <c r="I418" s="33" t="str">
        <f>IF('📋 سجل الأصول'!C418="","",IFERROR(MAX(0,MIN(('📋 سجل الأصول'!H418-IF('📋 سجل الأصول'!I418="",0,'📋 سجل الأصول'!I418)),('📋 سجل الأصول'!H418-IF('📋 سجل الأصول'!I418="",0,'📋 سجل الأصول'!I418))*'📋 سجل الأصول'!J418/365*MAX(0,MIN(EOMONTH(DATE(2026,3,1),0),IF('📋 سجل الأصول'!M418="",DATE(9999,12,31),'📋 سجل الأصول'!M418))-'📋 سجل الأصول'!G418+1))-MIN(('📋 سجل الأصول'!H418-IF('📋 سجل الأصول'!I418="",0,'📋 سجل الأصول'!I418)),('📋 سجل الأصول'!H418-IF('📋 سجل الأصول'!I418="",0,'📋 سجل الأصول'!I418))*'📋 سجل الأصول'!J418/365*MAX(0,MIN(EOMONTH(DATE(2026,3,1),-1),IF('📋 سجل الأصول'!M418="",DATE(9999,12,31),'📋 سجل الأصول'!M418))-'📋 سجل الأصول'!G418+1))),0))</f>
        <v/>
      </c>
      <c r="J418" s="33" t="str">
        <f>IF('📋 سجل الأصول'!C418="","",IFERROR(MAX(0,MIN(('📋 سجل الأصول'!H418-IF('📋 سجل الأصول'!I418="",0,'📋 سجل الأصول'!I418)),('📋 سجل الأصول'!H418-IF('📋 سجل الأصول'!I418="",0,'📋 سجل الأصول'!I418))*'📋 سجل الأصول'!J418/365*MAX(0,MIN(EOMONTH(DATE(2026,4,1),0),IF('📋 سجل الأصول'!M418="",DATE(9999,12,31),'📋 سجل الأصول'!M418))-'📋 سجل الأصول'!G418+1))-MIN(('📋 سجل الأصول'!H418-IF('📋 سجل الأصول'!I418="",0,'📋 سجل الأصول'!I418)),('📋 سجل الأصول'!H418-IF('📋 سجل الأصول'!I418="",0,'📋 سجل الأصول'!I418))*'📋 سجل الأصول'!J418/365*MAX(0,MIN(EOMONTH(DATE(2026,4,1),-1),IF('📋 سجل الأصول'!M418="",DATE(9999,12,31),'📋 سجل الأصول'!M418))-'📋 سجل الأصول'!G418+1))),0))</f>
        <v/>
      </c>
      <c r="K418" s="33" t="str">
        <f>IF('📋 سجل الأصول'!C418="","",IFERROR(MAX(0,MIN(('📋 سجل الأصول'!H418-IF('📋 سجل الأصول'!I418="",0,'📋 سجل الأصول'!I418)),('📋 سجل الأصول'!H418-IF('📋 سجل الأصول'!I418="",0,'📋 سجل الأصول'!I418))*'📋 سجل الأصول'!J418/365*MAX(0,MIN(EOMONTH(DATE(2026,5,1),0),IF('📋 سجل الأصول'!M418="",DATE(9999,12,31),'📋 سجل الأصول'!M418))-'📋 سجل الأصول'!G418+1))-MIN(('📋 سجل الأصول'!H418-IF('📋 سجل الأصول'!I418="",0,'📋 سجل الأصول'!I418)),('📋 سجل الأصول'!H418-IF('📋 سجل الأصول'!I418="",0,'📋 سجل الأصول'!I418))*'📋 سجل الأصول'!J418/365*MAX(0,MIN(EOMONTH(DATE(2026,5,1),-1),IF('📋 سجل الأصول'!M418="",DATE(9999,12,31),'📋 سجل الأصول'!M418))-'📋 سجل الأصول'!G418+1))),0))</f>
        <v/>
      </c>
      <c r="L418" s="33" t="str">
        <f>IF('📋 سجل الأصول'!C418="","",IFERROR(MAX(0,MIN(('📋 سجل الأصول'!H418-IF('📋 سجل الأصول'!I418="",0,'📋 سجل الأصول'!I418)),('📋 سجل الأصول'!H418-IF('📋 سجل الأصول'!I418="",0,'📋 سجل الأصول'!I418))*'📋 سجل الأصول'!J418/365*MAX(0,MIN(EOMONTH(DATE(2026,6,1),0),IF('📋 سجل الأصول'!M418="",DATE(9999,12,31),'📋 سجل الأصول'!M418))-'📋 سجل الأصول'!G418+1))-MIN(('📋 سجل الأصول'!H418-IF('📋 سجل الأصول'!I418="",0,'📋 سجل الأصول'!I418)),('📋 سجل الأصول'!H418-IF('📋 سجل الأصول'!I418="",0,'📋 سجل الأصول'!I418))*'📋 سجل الأصول'!J418/365*MAX(0,MIN(EOMONTH(DATE(2026,6,1),-1),IF('📋 سجل الأصول'!M418="",DATE(9999,12,31),'📋 سجل الأصول'!M418))-'📋 سجل الأصول'!G418+1))),0))</f>
        <v/>
      </c>
      <c r="M418" s="33" t="str">
        <f>IF('📋 سجل الأصول'!C418="","",IFERROR(MAX(0,MIN(('📋 سجل الأصول'!H418-IF('📋 سجل الأصول'!I418="",0,'📋 سجل الأصول'!I418)),('📋 سجل الأصول'!H418-IF('📋 سجل الأصول'!I418="",0,'📋 سجل الأصول'!I418))*'📋 سجل الأصول'!J418/365*MAX(0,MIN(EOMONTH(DATE(2026,7,1),0),IF('📋 سجل الأصول'!M418="",DATE(9999,12,31),'📋 سجل الأصول'!M418))-'📋 سجل الأصول'!G418+1))-MIN(('📋 سجل الأصول'!H418-IF('📋 سجل الأصول'!I418="",0,'📋 سجل الأصول'!I418)),('📋 سجل الأصول'!H418-IF('📋 سجل الأصول'!I418="",0,'📋 سجل الأصول'!I418))*'📋 سجل الأصول'!J418/365*MAX(0,MIN(EOMONTH(DATE(2026,7,1),-1),IF('📋 سجل الأصول'!M418="",DATE(9999,12,31),'📋 سجل الأصول'!M418))-'📋 سجل الأصول'!G418+1))),0))</f>
        <v/>
      </c>
      <c r="N418" s="33" t="str">
        <f>IF('📋 سجل الأصول'!C418="","",IFERROR(MAX(0,MIN(('📋 سجل الأصول'!H418-IF('📋 سجل الأصول'!I418="",0,'📋 سجل الأصول'!I418)),('📋 سجل الأصول'!H418-IF('📋 سجل الأصول'!I418="",0,'📋 سجل الأصول'!I418))*'📋 سجل الأصول'!J418/365*MAX(0,MIN(EOMONTH(DATE(2026,8,1),0),IF('📋 سجل الأصول'!M418="",DATE(9999,12,31),'📋 سجل الأصول'!M418))-'📋 سجل الأصول'!G418+1))-MIN(('📋 سجل الأصول'!H418-IF('📋 سجل الأصول'!I418="",0,'📋 سجل الأصول'!I418)),('📋 سجل الأصول'!H418-IF('📋 سجل الأصول'!I418="",0,'📋 سجل الأصول'!I418))*'📋 سجل الأصول'!J418/365*MAX(0,MIN(EOMONTH(DATE(2026,8,1),-1),IF('📋 سجل الأصول'!M418="",DATE(9999,12,31),'📋 سجل الأصول'!M418))-'📋 سجل الأصول'!G418+1))),0))</f>
        <v/>
      </c>
      <c r="O418" s="33" t="str">
        <f>IF('📋 سجل الأصول'!C418="","",IFERROR(MAX(0,MIN(('📋 سجل الأصول'!H418-IF('📋 سجل الأصول'!I418="",0,'📋 سجل الأصول'!I418)),('📋 سجل الأصول'!H418-IF('📋 سجل الأصول'!I418="",0,'📋 سجل الأصول'!I418))*'📋 سجل الأصول'!J418/365*MAX(0,MIN(EOMONTH(DATE(2026,9,1),0),IF('📋 سجل الأصول'!M418="",DATE(9999,12,31),'📋 سجل الأصول'!M418))-'📋 سجل الأصول'!G418+1))-MIN(('📋 سجل الأصول'!H418-IF('📋 سجل الأصول'!I418="",0,'📋 سجل الأصول'!I418)),('📋 سجل الأصول'!H418-IF('📋 سجل الأصول'!I418="",0,'📋 سجل الأصول'!I418))*'📋 سجل الأصول'!J418/365*MAX(0,MIN(EOMONTH(DATE(2026,9,1),-1),IF('📋 سجل الأصول'!M418="",DATE(9999,12,31),'📋 سجل الأصول'!M418))-'📋 سجل الأصول'!G418+1))),0))</f>
        <v/>
      </c>
      <c r="P418" s="33" t="str">
        <f>IF('📋 سجل الأصول'!C418="","",IFERROR(MAX(0,MIN(('📋 سجل الأصول'!H418-IF('📋 سجل الأصول'!I418="",0,'📋 سجل الأصول'!I418)),('📋 سجل الأصول'!H418-IF('📋 سجل الأصول'!I418="",0,'📋 سجل الأصول'!I418))*'📋 سجل الأصول'!J418/365*MAX(0,MIN(EOMONTH(DATE(2026,10,1),0),IF('📋 سجل الأصول'!M418="",DATE(9999,12,31),'📋 سجل الأصول'!M418))-'📋 سجل الأصول'!G418+1))-MIN(('📋 سجل الأصول'!H418-IF('📋 سجل الأصول'!I418="",0,'📋 سجل الأصول'!I418)),('📋 سجل الأصول'!H418-IF('📋 سجل الأصول'!I418="",0,'📋 سجل الأصول'!I418))*'📋 سجل الأصول'!J418/365*MAX(0,MIN(EOMONTH(DATE(2026,10,1),-1),IF('📋 سجل الأصول'!M418="",DATE(9999,12,31),'📋 سجل الأصول'!M418))-'📋 سجل الأصول'!G418+1))),0))</f>
        <v/>
      </c>
      <c r="Q418" s="33" t="str">
        <f>IF('📋 سجل الأصول'!C418="","",IFERROR(MAX(0,MIN(('📋 سجل الأصول'!H418-IF('📋 سجل الأصول'!I418="",0,'📋 سجل الأصول'!I418)),('📋 سجل الأصول'!H418-IF('📋 سجل الأصول'!I418="",0,'📋 سجل الأصول'!I418))*'📋 سجل الأصول'!J418/365*MAX(0,MIN(EOMONTH(DATE(2026,11,1),0),IF('📋 سجل الأصول'!M418="",DATE(9999,12,31),'📋 سجل الأصول'!M418))-'📋 سجل الأصول'!G418+1))-MIN(('📋 سجل الأصول'!H418-IF('📋 سجل الأصول'!I418="",0,'📋 سجل الأصول'!I418)),('📋 سجل الأصول'!H418-IF('📋 سجل الأصول'!I418="",0,'📋 سجل الأصول'!I418))*'📋 سجل الأصول'!J418/365*MAX(0,MIN(EOMONTH(DATE(2026,11,1),-1),IF('📋 سجل الأصول'!M418="",DATE(9999,12,31),'📋 سجل الأصول'!M418))-'📋 سجل الأصول'!G418+1))),0))</f>
        <v/>
      </c>
      <c r="R418" s="33" t="str">
        <f>IF('📋 سجل الأصول'!C418="","",IFERROR(MAX(0,MIN(('📋 سجل الأصول'!H418-IF('📋 سجل الأصول'!I418="",0,'📋 سجل الأصول'!I418)),('📋 سجل الأصول'!H418-IF('📋 سجل الأصول'!I418="",0,'📋 سجل الأصول'!I418))*'📋 سجل الأصول'!J418/365*MAX(0,MIN(EOMONTH(DATE(2026,12,1),0),IF('📋 سجل الأصول'!M418="",DATE(9999,12,31),'📋 سجل الأصول'!M418))-'📋 سجل الأصول'!G418+1))-MIN(('📋 سجل الأصول'!H418-IF('📋 سجل الأصول'!I418="",0,'📋 سجل الأصول'!I418)),('📋 سجل الأصول'!H418-IF('📋 سجل الأصول'!I418="",0,'📋 سجل الأصول'!I418))*'📋 سجل الأصول'!J418/365*MAX(0,MIN(EOMONTH(DATE(2026,12,1),-1),IF('📋 سجل الأصول'!M418="",DATE(9999,12,31),'📋 سجل الأصول'!M418))-'📋 سجل الأصول'!G418+1))),0))</f>
        <v/>
      </c>
    </row>
    <row r="419" spans="1:18" ht="24.75" customHeight="1" x14ac:dyDescent="0.25">
      <c r="A419" s="18" t="str">
        <f>IF('📋 سجل الأصول'!C419="","",'📋 سجل الأصول'!A419)</f>
        <v/>
      </c>
      <c r="B419" s="18" t="str">
        <f>IF('📋 سجل الأصول'!C419="","",'📋 سجل الأصول'!B419)</f>
        <v/>
      </c>
      <c r="C419" s="36" t="str">
        <f>IF('📋 سجل الأصول'!C419="","",'📋 سجل الأصول'!C419)</f>
        <v/>
      </c>
      <c r="D419" s="18" t="str">
        <f>IF('📋 سجل الأصول'!C419="","",'📋 سجل الأصول'!E419)</f>
        <v/>
      </c>
      <c r="E419" s="37" t="str">
        <f>IF('📋 سجل الأصول'!C419="","",'📋 سجل الأصول'!G419)</f>
        <v/>
      </c>
      <c r="F419" s="25" t="str">
        <f>IF('📋 سجل الأصول'!C419="","",'📋 سجل الأصول'!H419)</f>
        <v/>
      </c>
      <c r="G419" s="25" t="str">
        <f>IF('📋 سجل الأصول'!C419="","",IFERROR(MAX(0,MIN(('📋 سجل الأصول'!H419-IF('📋 سجل الأصول'!I419="",0,'📋 سجل الأصول'!I419)),('📋 سجل الأصول'!H419-IF('📋 سجل الأصول'!I419="",0,'📋 سجل الأصول'!I419))*'📋 سجل الأصول'!J419/365*MAX(0,MIN(EOMONTH(DATE(2026,1,1),0),IF('📋 سجل الأصول'!M419="",DATE(9999,12,31),'📋 سجل الأصول'!M419))-'📋 سجل الأصول'!G419+1))-MIN(('📋 سجل الأصول'!H419-IF('📋 سجل الأصول'!I419="",0,'📋 سجل الأصول'!I419)),('📋 سجل الأصول'!H419-IF('📋 سجل الأصول'!I419="",0,'📋 سجل الأصول'!I419))*'📋 سجل الأصول'!J419/365*MAX(0,MIN(EOMONTH(DATE(2026,1,1),-1),IF('📋 سجل الأصول'!M419="",DATE(9999,12,31),'📋 سجل الأصول'!M419))-'📋 سجل الأصول'!G419+1))),0))</f>
        <v/>
      </c>
      <c r="H419" s="25" t="str">
        <f>IF('📋 سجل الأصول'!C419="","",IFERROR(MAX(0,MIN(('📋 سجل الأصول'!H419-IF('📋 سجل الأصول'!I419="",0,'📋 سجل الأصول'!I419)),('📋 سجل الأصول'!H419-IF('📋 سجل الأصول'!I419="",0,'📋 سجل الأصول'!I419))*'📋 سجل الأصول'!J419/365*MAX(0,MIN(EOMONTH(DATE(2026,2,1),0),IF('📋 سجل الأصول'!M419="",DATE(9999,12,31),'📋 سجل الأصول'!M419))-'📋 سجل الأصول'!G419+1))-MIN(('📋 سجل الأصول'!H419-IF('📋 سجل الأصول'!I419="",0,'📋 سجل الأصول'!I419)),('📋 سجل الأصول'!H419-IF('📋 سجل الأصول'!I419="",0,'📋 سجل الأصول'!I419))*'📋 سجل الأصول'!J419/365*MAX(0,MIN(EOMONTH(DATE(2026,2,1),-1),IF('📋 سجل الأصول'!M419="",DATE(9999,12,31),'📋 سجل الأصول'!M419))-'📋 سجل الأصول'!G419+1))),0))</f>
        <v/>
      </c>
      <c r="I419" s="25" t="str">
        <f>IF('📋 سجل الأصول'!C419="","",IFERROR(MAX(0,MIN(('📋 سجل الأصول'!H419-IF('📋 سجل الأصول'!I419="",0,'📋 سجل الأصول'!I419)),('📋 سجل الأصول'!H419-IF('📋 سجل الأصول'!I419="",0,'📋 سجل الأصول'!I419))*'📋 سجل الأصول'!J419/365*MAX(0,MIN(EOMONTH(DATE(2026,3,1),0),IF('📋 سجل الأصول'!M419="",DATE(9999,12,31),'📋 سجل الأصول'!M419))-'📋 سجل الأصول'!G419+1))-MIN(('📋 سجل الأصول'!H419-IF('📋 سجل الأصول'!I419="",0,'📋 سجل الأصول'!I419)),('📋 سجل الأصول'!H419-IF('📋 سجل الأصول'!I419="",0,'📋 سجل الأصول'!I419))*'📋 سجل الأصول'!J419/365*MAX(0,MIN(EOMONTH(DATE(2026,3,1),-1),IF('📋 سجل الأصول'!M419="",DATE(9999,12,31),'📋 سجل الأصول'!M419))-'📋 سجل الأصول'!G419+1))),0))</f>
        <v/>
      </c>
      <c r="J419" s="25" t="str">
        <f>IF('📋 سجل الأصول'!C419="","",IFERROR(MAX(0,MIN(('📋 سجل الأصول'!H419-IF('📋 سجل الأصول'!I419="",0,'📋 سجل الأصول'!I419)),('📋 سجل الأصول'!H419-IF('📋 سجل الأصول'!I419="",0,'📋 سجل الأصول'!I419))*'📋 سجل الأصول'!J419/365*MAX(0,MIN(EOMONTH(DATE(2026,4,1),0),IF('📋 سجل الأصول'!M419="",DATE(9999,12,31),'📋 سجل الأصول'!M419))-'📋 سجل الأصول'!G419+1))-MIN(('📋 سجل الأصول'!H419-IF('📋 سجل الأصول'!I419="",0,'📋 سجل الأصول'!I419)),('📋 سجل الأصول'!H419-IF('📋 سجل الأصول'!I419="",0,'📋 سجل الأصول'!I419))*'📋 سجل الأصول'!J419/365*MAX(0,MIN(EOMONTH(DATE(2026,4,1),-1),IF('📋 سجل الأصول'!M419="",DATE(9999,12,31),'📋 سجل الأصول'!M419))-'📋 سجل الأصول'!G419+1))),0))</f>
        <v/>
      </c>
      <c r="K419" s="25" t="str">
        <f>IF('📋 سجل الأصول'!C419="","",IFERROR(MAX(0,MIN(('📋 سجل الأصول'!H419-IF('📋 سجل الأصول'!I419="",0,'📋 سجل الأصول'!I419)),('📋 سجل الأصول'!H419-IF('📋 سجل الأصول'!I419="",0,'📋 سجل الأصول'!I419))*'📋 سجل الأصول'!J419/365*MAX(0,MIN(EOMONTH(DATE(2026,5,1),0),IF('📋 سجل الأصول'!M419="",DATE(9999,12,31),'📋 سجل الأصول'!M419))-'📋 سجل الأصول'!G419+1))-MIN(('📋 سجل الأصول'!H419-IF('📋 سجل الأصول'!I419="",0,'📋 سجل الأصول'!I419)),('📋 سجل الأصول'!H419-IF('📋 سجل الأصول'!I419="",0,'📋 سجل الأصول'!I419))*'📋 سجل الأصول'!J419/365*MAX(0,MIN(EOMONTH(DATE(2026,5,1),-1),IF('📋 سجل الأصول'!M419="",DATE(9999,12,31),'📋 سجل الأصول'!M419))-'📋 سجل الأصول'!G419+1))),0))</f>
        <v/>
      </c>
      <c r="L419" s="25" t="str">
        <f>IF('📋 سجل الأصول'!C419="","",IFERROR(MAX(0,MIN(('📋 سجل الأصول'!H419-IF('📋 سجل الأصول'!I419="",0,'📋 سجل الأصول'!I419)),('📋 سجل الأصول'!H419-IF('📋 سجل الأصول'!I419="",0,'📋 سجل الأصول'!I419))*'📋 سجل الأصول'!J419/365*MAX(0,MIN(EOMONTH(DATE(2026,6,1),0),IF('📋 سجل الأصول'!M419="",DATE(9999,12,31),'📋 سجل الأصول'!M419))-'📋 سجل الأصول'!G419+1))-MIN(('📋 سجل الأصول'!H419-IF('📋 سجل الأصول'!I419="",0,'📋 سجل الأصول'!I419)),('📋 سجل الأصول'!H419-IF('📋 سجل الأصول'!I419="",0,'📋 سجل الأصول'!I419))*'📋 سجل الأصول'!J419/365*MAX(0,MIN(EOMONTH(DATE(2026,6,1),-1),IF('📋 سجل الأصول'!M419="",DATE(9999,12,31),'📋 سجل الأصول'!M419))-'📋 سجل الأصول'!G419+1))),0))</f>
        <v/>
      </c>
      <c r="M419" s="25" t="str">
        <f>IF('📋 سجل الأصول'!C419="","",IFERROR(MAX(0,MIN(('📋 سجل الأصول'!H419-IF('📋 سجل الأصول'!I419="",0,'📋 سجل الأصول'!I419)),('📋 سجل الأصول'!H419-IF('📋 سجل الأصول'!I419="",0,'📋 سجل الأصول'!I419))*'📋 سجل الأصول'!J419/365*MAX(0,MIN(EOMONTH(DATE(2026,7,1),0),IF('📋 سجل الأصول'!M419="",DATE(9999,12,31),'📋 سجل الأصول'!M419))-'📋 سجل الأصول'!G419+1))-MIN(('📋 سجل الأصول'!H419-IF('📋 سجل الأصول'!I419="",0,'📋 سجل الأصول'!I419)),('📋 سجل الأصول'!H419-IF('📋 سجل الأصول'!I419="",0,'📋 سجل الأصول'!I419))*'📋 سجل الأصول'!J419/365*MAX(0,MIN(EOMONTH(DATE(2026,7,1),-1),IF('📋 سجل الأصول'!M419="",DATE(9999,12,31),'📋 سجل الأصول'!M419))-'📋 سجل الأصول'!G419+1))),0))</f>
        <v/>
      </c>
      <c r="N419" s="25" t="str">
        <f>IF('📋 سجل الأصول'!C419="","",IFERROR(MAX(0,MIN(('📋 سجل الأصول'!H419-IF('📋 سجل الأصول'!I419="",0,'📋 سجل الأصول'!I419)),('📋 سجل الأصول'!H419-IF('📋 سجل الأصول'!I419="",0,'📋 سجل الأصول'!I419))*'📋 سجل الأصول'!J419/365*MAX(0,MIN(EOMONTH(DATE(2026,8,1),0),IF('📋 سجل الأصول'!M419="",DATE(9999,12,31),'📋 سجل الأصول'!M419))-'📋 سجل الأصول'!G419+1))-MIN(('📋 سجل الأصول'!H419-IF('📋 سجل الأصول'!I419="",0,'📋 سجل الأصول'!I419)),('📋 سجل الأصول'!H419-IF('📋 سجل الأصول'!I419="",0,'📋 سجل الأصول'!I419))*'📋 سجل الأصول'!J419/365*MAX(0,MIN(EOMONTH(DATE(2026,8,1),-1),IF('📋 سجل الأصول'!M419="",DATE(9999,12,31),'📋 سجل الأصول'!M419))-'📋 سجل الأصول'!G419+1))),0))</f>
        <v/>
      </c>
      <c r="O419" s="25" t="str">
        <f>IF('📋 سجل الأصول'!C419="","",IFERROR(MAX(0,MIN(('📋 سجل الأصول'!H419-IF('📋 سجل الأصول'!I419="",0,'📋 سجل الأصول'!I419)),('📋 سجل الأصول'!H419-IF('📋 سجل الأصول'!I419="",0,'📋 سجل الأصول'!I419))*'📋 سجل الأصول'!J419/365*MAX(0,MIN(EOMONTH(DATE(2026,9,1),0),IF('📋 سجل الأصول'!M419="",DATE(9999,12,31),'📋 سجل الأصول'!M419))-'📋 سجل الأصول'!G419+1))-MIN(('📋 سجل الأصول'!H419-IF('📋 سجل الأصول'!I419="",0,'📋 سجل الأصول'!I419)),('📋 سجل الأصول'!H419-IF('📋 سجل الأصول'!I419="",0,'📋 سجل الأصول'!I419))*'📋 سجل الأصول'!J419/365*MAX(0,MIN(EOMONTH(DATE(2026,9,1),-1),IF('📋 سجل الأصول'!M419="",DATE(9999,12,31),'📋 سجل الأصول'!M419))-'📋 سجل الأصول'!G419+1))),0))</f>
        <v/>
      </c>
      <c r="P419" s="25" t="str">
        <f>IF('📋 سجل الأصول'!C419="","",IFERROR(MAX(0,MIN(('📋 سجل الأصول'!H419-IF('📋 سجل الأصول'!I419="",0,'📋 سجل الأصول'!I419)),('📋 سجل الأصول'!H419-IF('📋 سجل الأصول'!I419="",0,'📋 سجل الأصول'!I419))*'📋 سجل الأصول'!J419/365*MAX(0,MIN(EOMONTH(DATE(2026,10,1),0),IF('📋 سجل الأصول'!M419="",DATE(9999,12,31),'📋 سجل الأصول'!M419))-'📋 سجل الأصول'!G419+1))-MIN(('📋 سجل الأصول'!H419-IF('📋 سجل الأصول'!I419="",0,'📋 سجل الأصول'!I419)),('📋 سجل الأصول'!H419-IF('📋 سجل الأصول'!I419="",0,'📋 سجل الأصول'!I419))*'📋 سجل الأصول'!J419/365*MAX(0,MIN(EOMONTH(DATE(2026,10,1),-1),IF('📋 سجل الأصول'!M419="",DATE(9999,12,31),'📋 سجل الأصول'!M419))-'📋 سجل الأصول'!G419+1))),0))</f>
        <v/>
      </c>
      <c r="Q419" s="25" t="str">
        <f>IF('📋 سجل الأصول'!C419="","",IFERROR(MAX(0,MIN(('📋 سجل الأصول'!H419-IF('📋 سجل الأصول'!I419="",0,'📋 سجل الأصول'!I419)),('📋 سجل الأصول'!H419-IF('📋 سجل الأصول'!I419="",0,'📋 سجل الأصول'!I419))*'📋 سجل الأصول'!J419/365*MAX(0,MIN(EOMONTH(DATE(2026,11,1),0),IF('📋 سجل الأصول'!M419="",DATE(9999,12,31),'📋 سجل الأصول'!M419))-'📋 سجل الأصول'!G419+1))-MIN(('📋 سجل الأصول'!H419-IF('📋 سجل الأصول'!I419="",0,'📋 سجل الأصول'!I419)),('📋 سجل الأصول'!H419-IF('📋 سجل الأصول'!I419="",0,'📋 سجل الأصول'!I419))*'📋 سجل الأصول'!J419/365*MAX(0,MIN(EOMONTH(DATE(2026,11,1),-1),IF('📋 سجل الأصول'!M419="",DATE(9999,12,31),'📋 سجل الأصول'!M419))-'📋 سجل الأصول'!G419+1))),0))</f>
        <v/>
      </c>
      <c r="R419" s="25" t="str">
        <f>IF('📋 سجل الأصول'!C419="","",IFERROR(MAX(0,MIN(('📋 سجل الأصول'!H419-IF('📋 سجل الأصول'!I419="",0,'📋 سجل الأصول'!I419)),('📋 سجل الأصول'!H419-IF('📋 سجل الأصول'!I419="",0,'📋 سجل الأصول'!I419))*'📋 سجل الأصول'!J419/365*MAX(0,MIN(EOMONTH(DATE(2026,12,1),0),IF('📋 سجل الأصول'!M419="",DATE(9999,12,31),'📋 سجل الأصول'!M419))-'📋 سجل الأصول'!G419+1))-MIN(('📋 سجل الأصول'!H419-IF('📋 سجل الأصول'!I419="",0,'📋 سجل الأصول'!I419)),('📋 سجل الأصول'!H419-IF('📋 سجل الأصول'!I419="",0,'📋 سجل الأصول'!I419))*'📋 سجل الأصول'!J419/365*MAX(0,MIN(EOMONTH(DATE(2026,12,1),-1),IF('📋 سجل الأصول'!M419="",DATE(9999,12,31),'📋 سجل الأصول'!M419))-'📋 سجل الأصول'!G419+1))),0))</f>
        <v/>
      </c>
    </row>
    <row r="420" spans="1:18" ht="24.75" customHeight="1" x14ac:dyDescent="0.25">
      <c r="A420" s="26" t="str">
        <f>IF('📋 سجل الأصول'!C420="","",'📋 سجل الأصول'!A420)</f>
        <v/>
      </c>
      <c r="B420" s="26" t="str">
        <f>IF('📋 سجل الأصول'!C420="","",'📋 سجل الأصول'!B420)</f>
        <v/>
      </c>
      <c r="C420" s="38" t="str">
        <f>IF('📋 سجل الأصول'!C420="","",'📋 سجل الأصول'!C420)</f>
        <v/>
      </c>
      <c r="D420" s="26" t="str">
        <f>IF('📋 سجل الأصول'!C420="","",'📋 سجل الأصول'!E420)</f>
        <v/>
      </c>
      <c r="E420" s="39" t="str">
        <f>IF('📋 سجل الأصول'!C420="","",'📋 سجل الأصول'!G420)</f>
        <v/>
      </c>
      <c r="F420" s="33" t="str">
        <f>IF('📋 سجل الأصول'!C420="","",'📋 سجل الأصول'!H420)</f>
        <v/>
      </c>
      <c r="G420" s="33" t="str">
        <f>IF('📋 سجل الأصول'!C420="","",IFERROR(MAX(0,MIN(('📋 سجل الأصول'!H420-IF('📋 سجل الأصول'!I420="",0,'📋 سجل الأصول'!I420)),('📋 سجل الأصول'!H420-IF('📋 سجل الأصول'!I420="",0,'📋 سجل الأصول'!I420))*'📋 سجل الأصول'!J420/365*MAX(0,MIN(EOMONTH(DATE(2026,1,1),0),IF('📋 سجل الأصول'!M420="",DATE(9999,12,31),'📋 سجل الأصول'!M420))-'📋 سجل الأصول'!G420+1))-MIN(('📋 سجل الأصول'!H420-IF('📋 سجل الأصول'!I420="",0,'📋 سجل الأصول'!I420)),('📋 سجل الأصول'!H420-IF('📋 سجل الأصول'!I420="",0,'📋 سجل الأصول'!I420))*'📋 سجل الأصول'!J420/365*MAX(0,MIN(EOMONTH(DATE(2026,1,1),-1),IF('📋 سجل الأصول'!M420="",DATE(9999,12,31),'📋 سجل الأصول'!M420))-'📋 سجل الأصول'!G420+1))),0))</f>
        <v/>
      </c>
      <c r="H420" s="33" t="str">
        <f>IF('📋 سجل الأصول'!C420="","",IFERROR(MAX(0,MIN(('📋 سجل الأصول'!H420-IF('📋 سجل الأصول'!I420="",0,'📋 سجل الأصول'!I420)),('📋 سجل الأصول'!H420-IF('📋 سجل الأصول'!I420="",0,'📋 سجل الأصول'!I420))*'📋 سجل الأصول'!J420/365*MAX(0,MIN(EOMONTH(DATE(2026,2,1),0),IF('📋 سجل الأصول'!M420="",DATE(9999,12,31),'📋 سجل الأصول'!M420))-'📋 سجل الأصول'!G420+1))-MIN(('📋 سجل الأصول'!H420-IF('📋 سجل الأصول'!I420="",0,'📋 سجل الأصول'!I420)),('📋 سجل الأصول'!H420-IF('📋 سجل الأصول'!I420="",0,'📋 سجل الأصول'!I420))*'📋 سجل الأصول'!J420/365*MAX(0,MIN(EOMONTH(DATE(2026,2,1),-1),IF('📋 سجل الأصول'!M420="",DATE(9999,12,31),'📋 سجل الأصول'!M420))-'📋 سجل الأصول'!G420+1))),0))</f>
        <v/>
      </c>
      <c r="I420" s="33" t="str">
        <f>IF('📋 سجل الأصول'!C420="","",IFERROR(MAX(0,MIN(('📋 سجل الأصول'!H420-IF('📋 سجل الأصول'!I420="",0,'📋 سجل الأصول'!I420)),('📋 سجل الأصول'!H420-IF('📋 سجل الأصول'!I420="",0,'📋 سجل الأصول'!I420))*'📋 سجل الأصول'!J420/365*MAX(0,MIN(EOMONTH(DATE(2026,3,1),0),IF('📋 سجل الأصول'!M420="",DATE(9999,12,31),'📋 سجل الأصول'!M420))-'📋 سجل الأصول'!G420+1))-MIN(('📋 سجل الأصول'!H420-IF('📋 سجل الأصول'!I420="",0,'📋 سجل الأصول'!I420)),('📋 سجل الأصول'!H420-IF('📋 سجل الأصول'!I420="",0,'📋 سجل الأصول'!I420))*'📋 سجل الأصول'!J420/365*MAX(0,MIN(EOMONTH(DATE(2026,3,1),-1),IF('📋 سجل الأصول'!M420="",DATE(9999,12,31),'📋 سجل الأصول'!M420))-'📋 سجل الأصول'!G420+1))),0))</f>
        <v/>
      </c>
      <c r="J420" s="33" t="str">
        <f>IF('📋 سجل الأصول'!C420="","",IFERROR(MAX(0,MIN(('📋 سجل الأصول'!H420-IF('📋 سجل الأصول'!I420="",0,'📋 سجل الأصول'!I420)),('📋 سجل الأصول'!H420-IF('📋 سجل الأصول'!I420="",0,'📋 سجل الأصول'!I420))*'📋 سجل الأصول'!J420/365*MAX(0,MIN(EOMONTH(DATE(2026,4,1),0),IF('📋 سجل الأصول'!M420="",DATE(9999,12,31),'📋 سجل الأصول'!M420))-'📋 سجل الأصول'!G420+1))-MIN(('📋 سجل الأصول'!H420-IF('📋 سجل الأصول'!I420="",0,'📋 سجل الأصول'!I420)),('📋 سجل الأصول'!H420-IF('📋 سجل الأصول'!I420="",0,'📋 سجل الأصول'!I420))*'📋 سجل الأصول'!J420/365*MAX(0,MIN(EOMONTH(DATE(2026,4,1),-1),IF('📋 سجل الأصول'!M420="",DATE(9999,12,31),'📋 سجل الأصول'!M420))-'📋 سجل الأصول'!G420+1))),0))</f>
        <v/>
      </c>
      <c r="K420" s="33" t="str">
        <f>IF('📋 سجل الأصول'!C420="","",IFERROR(MAX(0,MIN(('📋 سجل الأصول'!H420-IF('📋 سجل الأصول'!I420="",0,'📋 سجل الأصول'!I420)),('📋 سجل الأصول'!H420-IF('📋 سجل الأصول'!I420="",0,'📋 سجل الأصول'!I420))*'📋 سجل الأصول'!J420/365*MAX(0,MIN(EOMONTH(DATE(2026,5,1),0),IF('📋 سجل الأصول'!M420="",DATE(9999,12,31),'📋 سجل الأصول'!M420))-'📋 سجل الأصول'!G420+1))-MIN(('📋 سجل الأصول'!H420-IF('📋 سجل الأصول'!I420="",0,'📋 سجل الأصول'!I420)),('📋 سجل الأصول'!H420-IF('📋 سجل الأصول'!I420="",0,'📋 سجل الأصول'!I420))*'📋 سجل الأصول'!J420/365*MAX(0,MIN(EOMONTH(DATE(2026,5,1),-1),IF('📋 سجل الأصول'!M420="",DATE(9999,12,31),'📋 سجل الأصول'!M420))-'📋 سجل الأصول'!G420+1))),0))</f>
        <v/>
      </c>
      <c r="L420" s="33" t="str">
        <f>IF('📋 سجل الأصول'!C420="","",IFERROR(MAX(0,MIN(('📋 سجل الأصول'!H420-IF('📋 سجل الأصول'!I420="",0,'📋 سجل الأصول'!I420)),('📋 سجل الأصول'!H420-IF('📋 سجل الأصول'!I420="",0,'📋 سجل الأصول'!I420))*'📋 سجل الأصول'!J420/365*MAX(0,MIN(EOMONTH(DATE(2026,6,1),0),IF('📋 سجل الأصول'!M420="",DATE(9999,12,31),'📋 سجل الأصول'!M420))-'📋 سجل الأصول'!G420+1))-MIN(('📋 سجل الأصول'!H420-IF('📋 سجل الأصول'!I420="",0,'📋 سجل الأصول'!I420)),('📋 سجل الأصول'!H420-IF('📋 سجل الأصول'!I420="",0,'📋 سجل الأصول'!I420))*'📋 سجل الأصول'!J420/365*MAX(0,MIN(EOMONTH(DATE(2026,6,1),-1),IF('📋 سجل الأصول'!M420="",DATE(9999,12,31),'📋 سجل الأصول'!M420))-'📋 سجل الأصول'!G420+1))),0))</f>
        <v/>
      </c>
      <c r="M420" s="33" t="str">
        <f>IF('📋 سجل الأصول'!C420="","",IFERROR(MAX(0,MIN(('📋 سجل الأصول'!H420-IF('📋 سجل الأصول'!I420="",0,'📋 سجل الأصول'!I420)),('📋 سجل الأصول'!H420-IF('📋 سجل الأصول'!I420="",0,'📋 سجل الأصول'!I420))*'📋 سجل الأصول'!J420/365*MAX(0,MIN(EOMONTH(DATE(2026,7,1),0),IF('📋 سجل الأصول'!M420="",DATE(9999,12,31),'📋 سجل الأصول'!M420))-'📋 سجل الأصول'!G420+1))-MIN(('📋 سجل الأصول'!H420-IF('📋 سجل الأصول'!I420="",0,'📋 سجل الأصول'!I420)),('📋 سجل الأصول'!H420-IF('📋 سجل الأصول'!I420="",0,'📋 سجل الأصول'!I420))*'📋 سجل الأصول'!J420/365*MAX(0,MIN(EOMONTH(DATE(2026,7,1),-1),IF('📋 سجل الأصول'!M420="",DATE(9999,12,31),'📋 سجل الأصول'!M420))-'📋 سجل الأصول'!G420+1))),0))</f>
        <v/>
      </c>
      <c r="N420" s="33" t="str">
        <f>IF('📋 سجل الأصول'!C420="","",IFERROR(MAX(0,MIN(('📋 سجل الأصول'!H420-IF('📋 سجل الأصول'!I420="",0,'📋 سجل الأصول'!I420)),('📋 سجل الأصول'!H420-IF('📋 سجل الأصول'!I420="",0,'📋 سجل الأصول'!I420))*'📋 سجل الأصول'!J420/365*MAX(0,MIN(EOMONTH(DATE(2026,8,1),0),IF('📋 سجل الأصول'!M420="",DATE(9999,12,31),'📋 سجل الأصول'!M420))-'📋 سجل الأصول'!G420+1))-MIN(('📋 سجل الأصول'!H420-IF('📋 سجل الأصول'!I420="",0,'📋 سجل الأصول'!I420)),('📋 سجل الأصول'!H420-IF('📋 سجل الأصول'!I420="",0,'📋 سجل الأصول'!I420))*'📋 سجل الأصول'!J420/365*MAX(0,MIN(EOMONTH(DATE(2026,8,1),-1),IF('📋 سجل الأصول'!M420="",DATE(9999,12,31),'📋 سجل الأصول'!M420))-'📋 سجل الأصول'!G420+1))),0))</f>
        <v/>
      </c>
      <c r="O420" s="33" t="str">
        <f>IF('📋 سجل الأصول'!C420="","",IFERROR(MAX(0,MIN(('📋 سجل الأصول'!H420-IF('📋 سجل الأصول'!I420="",0,'📋 سجل الأصول'!I420)),('📋 سجل الأصول'!H420-IF('📋 سجل الأصول'!I420="",0,'📋 سجل الأصول'!I420))*'📋 سجل الأصول'!J420/365*MAX(0,MIN(EOMONTH(DATE(2026,9,1),0),IF('📋 سجل الأصول'!M420="",DATE(9999,12,31),'📋 سجل الأصول'!M420))-'📋 سجل الأصول'!G420+1))-MIN(('📋 سجل الأصول'!H420-IF('📋 سجل الأصول'!I420="",0,'📋 سجل الأصول'!I420)),('📋 سجل الأصول'!H420-IF('📋 سجل الأصول'!I420="",0,'📋 سجل الأصول'!I420))*'📋 سجل الأصول'!J420/365*MAX(0,MIN(EOMONTH(DATE(2026,9,1),-1),IF('📋 سجل الأصول'!M420="",DATE(9999,12,31),'📋 سجل الأصول'!M420))-'📋 سجل الأصول'!G420+1))),0))</f>
        <v/>
      </c>
      <c r="P420" s="33" t="str">
        <f>IF('📋 سجل الأصول'!C420="","",IFERROR(MAX(0,MIN(('📋 سجل الأصول'!H420-IF('📋 سجل الأصول'!I420="",0,'📋 سجل الأصول'!I420)),('📋 سجل الأصول'!H420-IF('📋 سجل الأصول'!I420="",0,'📋 سجل الأصول'!I420))*'📋 سجل الأصول'!J420/365*MAX(0,MIN(EOMONTH(DATE(2026,10,1),0),IF('📋 سجل الأصول'!M420="",DATE(9999,12,31),'📋 سجل الأصول'!M420))-'📋 سجل الأصول'!G420+1))-MIN(('📋 سجل الأصول'!H420-IF('📋 سجل الأصول'!I420="",0,'📋 سجل الأصول'!I420)),('📋 سجل الأصول'!H420-IF('📋 سجل الأصول'!I420="",0,'📋 سجل الأصول'!I420))*'📋 سجل الأصول'!J420/365*MAX(0,MIN(EOMONTH(DATE(2026,10,1),-1),IF('📋 سجل الأصول'!M420="",DATE(9999,12,31),'📋 سجل الأصول'!M420))-'📋 سجل الأصول'!G420+1))),0))</f>
        <v/>
      </c>
      <c r="Q420" s="33" t="str">
        <f>IF('📋 سجل الأصول'!C420="","",IFERROR(MAX(0,MIN(('📋 سجل الأصول'!H420-IF('📋 سجل الأصول'!I420="",0,'📋 سجل الأصول'!I420)),('📋 سجل الأصول'!H420-IF('📋 سجل الأصول'!I420="",0,'📋 سجل الأصول'!I420))*'📋 سجل الأصول'!J420/365*MAX(0,MIN(EOMONTH(DATE(2026,11,1),0),IF('📋 سجل الأصول'!M420="",DATE(9999,12,31),'📋 سجل الأصول'!M420))-'📋 سجل الأصول'!G420+1))-MIN(('📋 سجل الأصول'!H420-IF('📋 سجل الأصول'!I420="",0,'📋 سجل الأصول'!I420)),('📋 سجل الأصول'!H420-IF('📋 سجل الأصول'!I420="",0,'📋 سجل الأصول'!I420))*'📋 سجل الأصول'!J420/365*MAX(0,MIN(EOMONTH(DATE(2026,11,1),-1),IF('📋 سجل الأصول'!M420="",DATE(9999,12,31),'📋 سجل الأصول'!M420))-'📋 سجل الأصول'!G420+1))),0))</f>
        <v/>
      </c>
      <c r="R420" s="33" t="str">
        <f>IF('📋 سجل الأصول'!C420="","",IFERROR(MAX(0,MIN(('📋 سجل الأصول'!H420-IF('📋 سجل الأصول'!I420="",0,'📋 سجل الأصول'!I420)),('📋 سجل الأصول'!H420-IF('📋 سجل الأصول'!I420="",0,'📋 سجل الأصول'!I420))*'📋 سجل الأصول'!J420/365*MAX(0,MIN(EOMONTH(DATE(2026,12,1),0),IF('📋 سجل الأصول'!M420="",DATE(9999,12,31),'📋 سجل الأصول'!M420))-'📋 سجل الأصول'!G420+1))-MIN(('📋 سجل الأصول'!H420-IF('📋 سجل الأصول'!I420="",0,'📋 سجل الأصول'!I420)),('📋 سجل الأصول'!H420-IF('📋 سجل الأصول'!I420="",0,'📋 سجل الأصول'!I420))*'📋 سجل الأصول'!J420/365*MAX(0,MIN(EOMONTH(DATE(2026,12,1),-1),IF('📋 سجل الأصول'!M420="",DATE(9999,12,31),'📋 سجل الأصول'!M420))-'📋 سجل الأصول'!G420+1))),0))</f>
        <v/>
      </c>
    </row>
    <row r="421" spans="1:18" ht="24.75" customHeight="1" x14ac:dyDescent="0.25">
      <c r="A421" s="18" t="str">
        <f>IF('📋 سجل الأصول'!C421="","",'📋 سجل الأصول'!A421)</f>
        <v/>
      </c>
      <c r="B421" s="18" t="str">
        <f>IF('📋 سجل الأصول'!C421="","",'📋 سجل الأصول'!B421)</f>
        <v/>
      </c>
      <c r="C421" s="36" t="str">
        <f>IF('📋 سجل الأصول'!C421="","",'📋 سجل الأصول'!C421)</f>
        <v/>
      </c>
      <c r="D421" s="18" t="str">
        <f>IF('📋 سجل الأصول'!C421="","",'📋 سجل الأصول'!E421)</f>
        <v/>
      </c>
      <c r="E421" s="37" t="str">
        <f>IF('📋 سجل الأصول'!C421="","",'📋 سجل الأصول'!G421)</f>
        <v/>
      </c>
      <c r="F421" s="25" t="str">
        <f>IF('📋 سجل الأصول'!C421="","",'📋 سجل الأصول'!H421)</f>
        <v/>
      </c>
      <c r="G421" s="25" t="str">
        <f>IF('📋 سجل الأصول'!C421="","",IFERROR(MAX(0,MIN(('📋 سجل الأصول'!H421-IF('📋 سجل الأصول'!I421="",0,'📋 سجل الأصول'!I421)),('📋 سجل الأصول'!H421-IF('📋 سجل الأصول'!I421="",0,'📋 سجل الأصول'!I421))*'📋 سجل الأصول'!J421/365*MAX(0,MIN(EOMONTH(DATE(2026,1,1),0),IF('📋 سجل الأصول'!M421="",DATE(9999,12,31),'📋 سجل الأصول'!M421))-'📋 سجل الأصول'!G421+1))-MIN(('📋 سجل الأصول'!H421-IF('📋 سجل الأصول'!I421="",0,'📋 سجل الأصول'!I421)),('📋 سجل الأصول'!H421-IF('📋 سجل الأصول'!I421="",0,'📋 سجل الأصول'!I421))*'📋 سجل الأصول'!J421/365*MAX(0,MIN(EOMONTH(DATE(2026,1,1),-1),IF('📋 سجل الأصول'!M421="",DATE(9999,12,31),'📋 سجل الأصول'!M421))-'📋 سجل الأصول'!G421+1))),0))</f>
        <v/>
      </c>
      <c r="H421" s="25" t="str">
        <f>IF('📋 سجل الأصول'!C421="","",IFERROR(MAX(0,MIN(('📋 سجل الأصول'!H421-IF('📋 سجل الأصول'!I421="",0,'📋 سجل الأصول'!I421)),('📋 سجل الأصول'!H421-IF('📋 سجل الأصول'!I421="",0,'📋 سجل الأصول'!I421))*'📋 سجل الأصول'!J421/365*MAX(0,MIN(EOMONTH(DATE(2026,2,1),0),IF('📋 سجل الأصول'!M421="",DATE(9999,12,31),'📋 سجل الأصول'!M421))-'📋 سجل الأصول'!G421+1))-MIN(('📋 سجل الأصول'!H421-IF('📋 سجل الأصول'!I421="",0,'📋 سجل الأصول'!I421)),('📋 سجل الأصول'!H421-IF('📋 سجل الأصول'!I421="",0,'📋 سجل الأصول'!I421))*'📋 سجل الأصول'!J421/365*MAX(0,MIN(EOMONTH(DATE(2026,2,1),-1),IF('📋 سجل الأصول'!M421="",DATE(9999,12,31),'📋 سجل الأصول'!M421))-'📋 سجل الأصول'!G421+1))),0))</f>
        <v/>
      </c>
      <c r="I421" s="25" t="str">
        <f>IF('📋 سجل الأصول'!C421="","",IFERROR(MAX(0,MIN(('📋 سجل الأصول'!H421-IF('📋 سجل الأصول'!I421="",0,'📋 سجل الأصول'!I421)),('📋 سجل الأصول'!H421-IF('📋 سجل الأصول'!I421="",0,'📋 سجل الأصول'!I421))*'📋 سجل الأصول'!J421/365*MAX(0,MIN(EOMONTH(DATE(2026,3,1),0),IF('📋 سجل الأصول'!M421="",DATE(9999,12,31),'📋 سجل الأصول'!M421))-'📋 سجل الأصول'!G421+1))-MIN(('📋 سجل الأصول'!H421-IF('📋 سجل الأصول'!I421="",0,'📋 سجل الأصول'!I421)),('📋 سجل الأصول'!H421-IF('📋 سجل الأصول'!I421="",0,'📋 سجل الأصول'!I421))*'📋 سجل الأصول'!J421/365*MAX(0,MIN(EOMONTH(DATE(2026,3,1),-1),IF('📋 سجل الأصول'!M421="",DATE(9999,12,31),'📋 سجل الأصول'!M421))-'📋 سجل الأصول'!G421+1))),0))</f>
        <v/>
      </c>
      <c r="J421" s="25" t="str">
        <f>IF('📋 سجل الأصول'!C421="","",IFERROR(MAX(0,MIN(('📋 سجل الأصول'!H421-IF('📋 سجل الأصول'!I421="",0,'📋 سجل الأصول'!I421)),('📋 سجل الأصول'!H421-IF('📋 سجل الأصول'!I421="",0,'📋 سجل الأصول'!I421))*'📋 سجل الأصول'!J421/365*MAX(0,MIN(EOMONTH(DATE(2026,4,1),0),IF('📋 سجل الأصول'!M421="",DATE(9999,12,31),'📋 سجل الأصول'!M421))-'📋 سجل الأصول'!G421+1))-MIN(('📋 سجل الأصول'!H421-IF('📋 سجل الأصول'!I421="",0,'📋 سجل الأصول'!I421)),('📋 سجل الأصول'!H421-IF('📋 سجل الأصول'!I421="",0,'📋 سجل الأصول'!I421))*'📋 سجل الأصول'!J421/365*MAX(0,MIN(EOMONTH(DATE(2026,4,1),-1),IF('📋 سجل الأصول'!M421="",DATE(9999,12,31),'📋 سجل الأصول'!M421))-'📋 سجل الأصول'!G421+1))),0))</f>
        <v/>
      </c>
      <c r="K421" s="25" t="str">
        <f>IF('📋 سجل الأصول'!C421="","",IFERROR(MAX(0,MIN(('📋 سجل الأصول'!H421-IF('📋 سجل الأصول'!I421="",0,'📋 سجل الأصول'!I421)),('📋 سجل الأصول'!H421-IF('📋 سجل الأصول'!I421="",0,'📋 سجل الأصول'!I421))*'📋 سجل الأصول'!J421/365*MAX(0,MIN(EOMONTH(DATE(2026,5,1),0),IF('📋 سجل الأصول'!M421="",DATE(9999,12,31),'📋 سجل الأصول'!M421))-'📋 سجل الأصول'!G421+1))-MIN(('📋 سجل الأصول'!H421-IF('📋 سجل الأصول'!I421="",0,'📋 سجل الأصول'!I421)),('📋 سجل الأصول'!H421-IF('📋 سجل الأصول'!I421="",0,'📋 سجل الأصول'!I421))*'📋 سجل الأصول'!J421/365*MAX(0,MIN(EOMONTH(DATE(2026,5,1),-1),IF('📋 سجل الأصول'!M421="",DATE(9999,12,31),'📋 سجل الأصول'!M421))-'📋 سجل الأصول'!G421+1))),0))</f>
        <v/>
      </c>
      <c r="L421" s="25" t="str">
        <f>IF('📋 سجل الأصول'!C421="","",IFERROR(MAX(0,MIN(('📋 سجل الأصول'!H421-IF('📋 سجل الأصول'!I421="",0,'📋 سجل الأصول'!I421)),('📋 سجل الأصول'!H421-IF('📋 سجل الأصول'!I421="",0,'📋 سجل الأصول'!I421))*'📋 سجل الأصول'!J421/365*MAX(0,MIN(EOMONTH(DATE(2026,6,1),0),IF('📋 سجل الأصول'!M421="",DATE(9999,12,31),'📋 سجل الأصول'!M421))-'📋 سجل الأصول'!G421+1))-MIN(('📋 سجل الأصول'!H421-IF('📋 سجل الأصول'!I421="",0,'📋 سجل الأصول'!I421)),('📋 سجل الأصول'!H421-IF('📋 سجل الأصول'!I421="",0,'📋 سجل الأصول'!I421))*'📋 سجل الأصول'!J421/365*MAX(0,MIN(EOMONTH(DATE(2026,6,1),-1),IF('📋 سجل الأصول'!M421="",DATE(9999,12,31),'📋 سجل الأصول'!M421))-'📋 سجل الأصول'!G421+1))),0))</f>
        <v/>
      </c>
      <c r="M421" s="25" t="str">
        <f>IF('📋 سجل الأصول'!C421="","",IFERROR(MAX(0,MIN(('📋 سجل الأصول'!H421-IF('📋 سجل الأصول'!I421="",0,'📋 سجل الأصول'!I421)),('📋 سجل الأصول'!H421-IF('📋 سجل الأصول'!I421="",0,'📋 سجل الأصول'!I421))*'📋 سجل الأصول'!J421/365*MAX(0,MIN(EOMONTH(DATE(2026,7,1),0),IF('📋 سجل الأصول'!M421="",DATE(9999,12,31),'📋 سجل الأصول'!M421))-'📋 سجل الأصول'!G421+1))-MIN(('📋 سجل الأصول'!H421-IF('📋 سجل الأصول'!I421="",0,'📋 سجل الأصول'!I421)),('📋 سجل الأصول'!H421-IF('📋 سجل الأصول'!I421="",0,'📋 سجل الأصول'!I421))*'📋 سجل الأصول'!J421/365*MAX(0,MIN(EOMONTH(DATE(2026,7,1),-1),IF('📋 سجل الأصول'!M421="",DATE(9999,12,31),'📋 سجل الأصول'!M421))-'📋 سجل الأصول'!G421+1))),0))</f>
        <v/>
      </c>
      <c r="N421" s="25" t="str">
        <f>IF('📋 سجل الأصول'!C421="","",IFERROR(MAX(0,MIN(('📋 سجل الأصول'!H421-IF('📋 سجل الأصول'!I421="",0,'📋 سجل الأصول'!I421)),('📋 سجل الأصول'!H421-IF('📋 سجل الأصول'!I421="",0,'📋 سجل الأصول'!I421))*'📋 سجل الأصول'!J421/365*MAX(0,MIN(EOMONTH(DATE(2026,8,1),0),IF('📋 سجل الأصول'!M421="",DATE(9999,12,31),'📋 سجل الأصول'!M421))-'📋 سجل الأصول'!G421+1))-MIN(('📋 سجل الأصول'!H421-IF('📋 سجل الأصول'!I421="",0,'📋 سجل الأصول'!I421)),('📋 سجل الأصول'!H421-IF('📋 سجل الأصول'!I421="",0,'📋 سجل الأصول'!I421))*'📋 سجل الأصول'!J421/365*MAX(0,MIN(EOMONTH(DATE(2026,8,1),-1),IF('📋 سجل الأصول'!M421="",DATE(9999,12,31),'📋 سجل الأصول'!M421))-'📋 سجل الأصول'!G421+1))),0))</f>
        <v/>
      </c>
      <c r="O421" s="25" t="str">
        <f>IF('📋 سجل الأصول'!C421="","",IFERROR(MAX(0,MIN(('📋 سجل الأصول'!H421-IF('📋 سجل الأصول'!I421="",0,'📋 سجل الأصول'!I421)),('📋 سجل الأصول'!H421-IF('📋 سجل الأصول'!I421="",0,'📋 سجل الأصول'!I421))*'📋 سجل الأصول'!J421/365*MAX(0,MIN(EOMONTH(DATE(2026,9,1),0),IF('📋 سجل الأصول'!M421="",DATE(9999,12,31),'📋 سجل الأصول'!M421))-'📋 سجل الأصول'!G421+1))-MIN(('📋 سجل الأصول'!H421-IF('📋 سجل الأصول'!I421="",0,'📋 سجل الأصول'!I421)),('📋 سجل الأصول'!H421-IF('📋 سجل الأصول'!I421="",0,'📋 سجل الأصول'!I421))*'📋 سجل الأصول'!J421/365*MAX(0,MIN(EOMONTH(DATE(2026,9,1),-1),IF('📋 سجل الأصول'!M421="",DATE(9999,12,31),'📋 سجل الأصول'!M421))-'📋 سجل الأصول'!G421+1))),0))</f>
        <v/>
      </c>
      <c r="P421" s="25" t="str">
        <f>IF('📋 سجل الأصول'!C421="","",IFERROR(MAX(0,MIN(('📋 سجل الأصول'!H421-IF('📋 سجل الأصول'!I421="",0,'📋 سجل الأصول'!I421)),('📋 سجل الأصول'!H421-IF('📋 سجل الأصول'!I421="",0,'📋 سجل الأصول'!I421))*'📋 سجل الأصول'!J421/365*MAX(0,MIN(EOMONTH(DATE(2026,10,1),0),IF('📋 سجل الأصول'!M421="",DATE(9999,12,31),'📋 سجل الأصول'!M421))-'📋 سجل الأصول'!G421+1))-MIN(('📋 سجل الأصول'!H421-IF('📋 سجل الأصول'!I421="",0,'📋 سجل الأصول'!I421)),('📋 سجل الأصول'!H421-IF('📋 سجل الأصول'!I421="",0,'📋 سجل الأصول'!I421))*'📋 سجل الأصول'!J421/365*MAX(0,MIN(EOMONTH(DATE(2026,10,1),-1),IF('📋 سجل الأصول'!M421="",DATE(9999,12,31),'📋 سجل الأصول'!M421))-'📋 سجل الأصول'!G421+1))),0))</f>
        <v/>
      </c>
      <c r="Q421" s="25" t="str">
        <f>IF('📋 سجل الأصول'!C421="","",IFERROR(MAX(0,MIN(('📋 سجل الأصول'!H421-IF('📋 سجل الأصول'!I421="",0,'📋 سجل الأصول'!I421)),('📋 سجل الأصول'!H421-IF('📋 سجل الأصول'!I421="",0,'📋 سجل الأصول'!I421))*'📋 سجل الأصول'!J421/365*MAX(0,MIN(EOMONTH(DATE(2026,11,1),0),IF('📋 سجل الأصول'!M421="",DATE(9999,12,31),'📋 سجل الأصول'!M421))-'📋 سجل الأصول'!G421+1))-MIN(('📋 سجل الأصول'!H421-IF('📋 سجل الأصول'!I421="",0,'📋 سجل الأصول'!I421)),('📋 سجل الأصول'!H421-IF('📋 سجل الأصول'!I421="",0,'📋 سجل الأصول'!I421))*'📋 سجل الأصول'!J421/365*MAX(0,MIN(EOMONTH(DATE(2026,11,1),-1),IF('📋 سجل الأصول'!M421="",DATE(9999,12,31),'📋 سجل الأصول'!M421))-'📋 سجل الأصول'!G421+1))),0))</f>
        <v/>
      </c>
      <c r="R421" s="25" t="str">
        <f>IF('📋 سجل الأصول'!C421="","",IFERROR(MAX(0,MIN(('📋 سجل الأصول'!H421-IF('📋 سجل الأصول'!I421="",0,'📋 سجل الأصول'!I421)),('📋 سجل الأصول'!H421-IF('📋 سجل الأصول'!I421="",0,'📋 سجل الأصول'!I421))*'📋 سجل الأصول'!J421/365*MAX(0,MIN(EOMONTH(DATE(2026,12,1),0),IF('📋 سجل الأصول'!M421="",DATE(9999,12,31),'📋 سجل الأصول'!M421))-'📋 سجل الأصول'!G421+1))-MIN(('📋 سجل الأصول'!H421-IF('📋 سجل الأصول'!I421="",0,'📋 سجل الأصول'!I421)),('📋 سجل الأصول'!H421-IF('📋 سجل الأصول'!I421="",0,'📋 سجل الأصول'!I421))*'📋 سجل الأصول'!J421/365*MAX(0,MIN(EOMONTH(DATE(2026,12,1),-1),IF('📋 سجل الأصول'!M421="",DATE(9999,12,31),'📋 سجل الأصول'!M421))-'📋 سجل الأصول'!G421+1))),0))</f>
        <v/>
      </c>
    </row>
    <row r="422" spans="1:18" ht="24.75" customHeight="1" x14ac:dyDescent="0.25">
      <c r="A422" s="26" t="str">
        <f>IF('📋 سجل الأصول'!C422="","",'📋 سجل الأصول'!A422)</f>
        <v/>
      </c>
      <c r="B422" s="26" t="str">
        <f>IF('📋 سجل الأصول'!C422="","",'📋 سجل الأصول'!B422)</f>
        <v/>
      </c>
      <c r="C422" s="38" t="str">
        <f>IF('📋 سجل الأصول'!C422="","",'📋 سجل الأصول'!C422)</f>
        <v/>
      </c>
      <c r="D422" s="26" t="str">
        <f>IF('📋 سجل الأصول'!C422="","",'📋 سجل الأصول'!E422)</f>
        <v/>
      </c>
      <c r="E422" s="39" t="str">
        <f>IF('📋 سجل الأصول'!C422="","",'📋 سجل الأصول'!G422)</f>
        <v/>
      </c>
      <c r="F422" s="33" t="str">
        <f>IF('📋 سجل الأصول'!C422="","",'📋 سجل الأصول'!H422)</f>
        <v/>
      </c>
      <c r="G422" s="33" t="str">
        <f>IF('📋 سجل الأصول'!C422="","",IFERROR(MAX(0,MIN(('📋 سجل الأصول'!H422-IF('📋 سجل الأصول'!I422="",0,'📋 سجل الأصول'!I422)),('📋 سجل الأصول'!H422-IF('📋 سجل الأصول'!I422="",0,'📋 سجل الأصول'!I422))*'📋 سجل الأصول'!J422/365*MAX(0,MIN(EOMONTH(DATE(2026,1,1),0),IF('📋 سجل الأصول'!M422="",DATE(9999,12,31),'📋 سجل الأصول'!M422))-'📋 سجل الأصول'!G422+1))-MIN(('📋 سجل الأصول'!H422-IF('📋 سجل الأصول'!I422="",0,'📋 سجل الأصول'!I422)),('📋 سجل الأصول'!H422-IF('📋 سجل الأصول'!I422="",0,'📋 سجل الأصول'!I422))*'📋 سجل الأصول'!J422/365*MAX(0,MIN(EOMONTH(DATE(2026,1,1),-1),IF('📋 سجل الأصول'!M422="",DATE(9999,12,31),'📋 سجل الأصول'!M422))-'📋 سجل الأصول'!G422+1))),0))</f>
        <v/>
      </c>
      <c r="H422" s="33" t="str">
        <f>IF('📋 سجل الأصول'!C422="","",IFERROR(MAX(0,MIN(('📋 سجل الأصول'!H422-IF('📋 سجل الأصول'!I422="",0,'📋 سجل الأصول'!I422)),('📋 سجل الأصول'!H422-IF('📋 سجل الأصول'!I422="",0,'📋 سجل الأصول'!I422))*'📋 سجل الأصول'!J422/365*MAX(0,MIN(EOMONTH(DATE(2026,2,1),0),IF('📋 سجل الأصول'!M422="",DATE(9999,12,31),'📋 سجل الأصول'!M422))-'📋 سجل الأصول'!G422+1))-MIN(('📋 سجل الأصول'!H422-IF('📋 سجل الأصول'!I422="",0,'📋 سجل الأصول'!I422)),('📋 سجل الأصول'!H422-IF('📋 سجل الأصول'!I422="",0,'📋 سجل الأصول'!I422))*'📋 سجل الأصول'!J422/365*MAX(0,MIN(EOMONTH(DATE(2026,2,1),-1),IF('📋 سجل الأصول'!M422="",DATE(9999,12,31),'📋 سجل الأصول'!M422))-'📋 سجل الأصول'!G422+1))),0))</f>
        <v/>
      </c>
      <c r="I422" s="33" t="str">
        <f>IF('📋 سجل الأصول'!C422="","",IFERROR(MAX(0,MIN(('📋 سجل الأصول'!H422-IF('📋 سجل الأصول'!I422="",0,'📋 سجل الأصول'!I422)),('📋 سجل الأصول'!H422-IF('📋 سجل الأصول'!I422="",0,'📋 سجل الأصول'!I422))*'📋 سجل الأصول'!J422/365*MAX(0,MIN(EOMONTH(DATE(2026,3,1),0),IF('📋 سجل الأصول'!M422="",DATE(9999,12,31),'📋 سجل الأصول'!M422))-'📋 سجل الأصول'!G422+1))-MIN(('📋 سجل الأصول'!H422-IF('📋 سجل الأصول'!I422="",0,'📋 سجل الأصول'!I422)),('📋 سجل الأصول'!H422-IF('📋 سجل الأصول'!I422="",0,'📋 سجل الأصول'!I422))*'📋 سجل الأصول'!J422/365*MAX(0,MIN(EOMONTH(DATE(2026,3,1),-1),IF('📋 سجل الأصول'!M422="",DATE(9999,12,31),'📋 سجل الأصول'!M422))-'📋 سجل الأصول'!G422+1))),0))</f>
        <v/>
      </c>
      <c r="J422" s="33" t="str">
        <f>IF('📋 سجل الأصول'!C422="","",IFERROR(MAX(0,MIN(('📋 سجل الأصول'!H422-IF('📋 سجل الأصول'!I422="",0,'📋 سجل الأصول'!I422)),('📋 سجل الأصول'!H422-IF('📋 سجل الأصول'!I422="",0,'📋 سجل الأصول'!I422))*'📋 سجل الأصول'!J422/365*MAX(0,MIN(EOMONTH(DATE(2026,4,1),0),IF('📋 سجل الأصول'!M422="",DATE(9999,12,31),'📋 سجل الأصول'!M422))-'📋 سجل الأصول'!G422+1))-MIN(('📋 سجل الأصول'!H422-IF('📋 سجل الأصول'!I422="",0,'📋 سجل الأصول'!I422)),('📋 سجل الأصول'!H422-IF('📋 سجل الأصول'!I422="",0,'📋 سجل الأصول'!I422))*'📋 سجل الأصول'!J422/365*MAX(0,MIN(EOMONTH(DATE(2026,4,1),-1),IF('📋 سجل الأصول'!M422="",DATE(9999,12,31),'📋 سجل الأصول'!M422))-'📋 سجل الأصول'!G422+1))),0))</f>
        <v/>
      </c>
      <c r="K422" s="33" t="str">
        <f>IF('📋 سجل الأصول'!C422="","",IFERROR(MAX(0,MIN(('📋 سجل الأصول'!H422-IF('📋 سجل الأصول'!I422="",0,'📋 سجل الأصول'!I422)),('📋 سجل الأصول'!H422-IF('📋 سجل الأصول'!I422="",0,'📋 سجل الأصول'!I422))*'📋 سجل الأصول'!J422/365*MAX(0,MIN(EOMONTH(DATE(2026,5,1),0),IF('📋 سجل الأصول'!M422="",DATE(9999,12,31),'📋 سجل الأصول'!M422))-'📋 سجل الأصول'!G422+1))-MIN(('📋 سجل الأصول'!H422-IF('📋 سجل الأصول'!I422="",0,'📋 سجل الأصول'!I422)),('📋 سجل الأصول'!H422-IF('📋 سجل الأصول'!I422="",0,'📋 سجل الأصول'!I422))*'📋 سجل الأصول'!J422/365*MAX(0,MIN(EOMONTH(DATE(2026,5,1),-1),IF('📋 سجل الأصول'!M422="",DATE(9999,12,31),'📋 سجل الأصول'!M422))-'📋 سجل الأصول'!G422+1))),0))</f>
        <v/>
      </c>
      <c r="L422" s="33" t="str">
        <f>IF('📋 سجل الأصول'!C422="","",IFERROR(MAX(0,MIN(('📋 سجل الأصول'!H422-IF('📋 سجل الأصول'!I422="",0,'📋 سجل الأصول'!I422)),('📋 سجل الأصول'!H422-IF('📋 سجل الأصول'!I422="",0,'📋 سجل الأصول'!I422))*'📋 سجل الأصول'!J422/365*MAX(0,MIN(EOMONTH(DATE(2026,6,1),0),IF('📋 سجل الأصول'!M422="",DATE(9999,12,31),'📋 سجل الأصول'!M422))-'📋 سجل الأصول'!G422+1))-MIN(('📋 سجل الأصول'!H422-IF('📋 سجل الأصول'!I422="",0,'📋 سجل الأصول'!I422)),('📋 سجل الأصول'!H422-IF('📋 سجل الأصول'!I422="",0,'📋 سجل الأصول'!I422))*'📋 سجل الأصول'!J422/365*MAX(0,MIN(EOMONTH(DATE(2026,6,1),-1),IF('📋 سجل الأصول'!M422="",DATE(9999,12,31),'📋 سجل الأصول'!M422))-'📋 سجل الأصول'!G422+1))),0))</f>
        <v/>
      </c>
      <c r="M422" s="33" t="str">
        <f>IF('📋 سجل الأصول'!C422="","",IFERROR(MAX(0,MIN(('📋 سجل الأصول'!H422-IF('📋 سجل الأصول'!I422="",0,'📋 سجل الأصول'!I422)),('📋 سجل الأصول'!H422-IF('📋 سجل الأصول'!I422="",0,'📋 سجل الأصول'!I422))*'📋 سجل الأصول'!J422/365*MAX(0,MIN(EOMONTH(DATE(2026,7,1),0),IF('📋 سجل الأصول'!M422="",DATE(9999,12,31),'📋 سجل الأصول'!M422))-'📋 سجل الأصول'!G422+1))-MIN(('📋 سجل الأصول'!H422-IF('📋 سجل الأصول'!I422="",0,'📋 سجل الأصول'!I422)),('📋 سجل الأصول'!H422-IF('📋 سجل الأصول'!I422="",0,'📋 سجل الأصول'!I422))*'📋 سجل الأصول'!J422/365*MAX(0,MIN(EOMONTH(DATE(2026,7,1),-1),IF('📋 سجل الأصول'!M422="",DATE(9999,12,31),'📋 سجل الأصول'!M422))-'📋 سجل الأصول'!G422+1))),0))</f>
        <v/>
      </c>
      <c r="N422" s="33" t="str">
        <f>IF('📋 سجل الأصول'!C422="","",IFERROR(MAX(0,MIN(('📋 سجل الأصول'!H422-IF('📋 سجل الأصول'!I422="",0,'📋 سجل الأصول'!I422)),('📋 سجل الأصول'!H422-IF('📋 سجل الأصول'!I422="",0,'📋 سجل الأصول'!I422))*'📋 سجل الأصول'!J422/365*MAX(0,MIN(EOMONTH(DATE(2026,8,1),0),IF('📋 سجل الأصول'!M422="",DATE(9999,12,31),'📋 سجل الأصول'!M422))-'📋 سجل الأصول'!G422+1))-MIN(('📋 سجل الأصول'!H422-IF('📋 سجل الأصول'!I422="",0,'📋 سجل الأصول'!I422)),('📋 سجل الأصول'!H422-IF('📋 سجل الأصول'!I422="",0,'📋 سجل الأصول'!I422))*'📋 سجل الأصول'!J422/365*MAX(0,MIN(EOMONTH(DATE(2026,8,1),-1),IF('📋 سجل الأصول'!M422="",DATE(9999,12,31),'📋 سجل الأصول'!M422))-'📋 سجل الأصول'!G422+1))),0))</f>
        <v/>
      </c>
      <c r="O422" s="33" t="str">
        <f>IF('📋 سجل الأصول'!C422="","",IFERROR(MAX(0,MIN(('📋 سجل الأصول'!H422-IF('📋 سجل الأصول'!I422="",0,'📋 سجل الأصول'!I422)),('📋 سجل الأصول'!H422-IF('📋 سجل الأصول'!I422="",0,'📋 سجل الأصول'!I422))*'📋 سجل الأصول'!J422/365*MAX(0,MIN(EOMONTH(DATE(2026,9,1),0),IF('📋 سجل الأصول'!M422="",DATE(9999,12,31),'📋 سجل الأصول'!M422))-'📋 سجل الأصول'!G422+1))-MIN(('📋 سجل الأصول'!H422-IF('📋 سجل الأصول'!I422="",0,'📋 سجل الأصول'!I422)),('📋 سجل الأصول'!H422-IF('📋 سجل الأصول'!I422="",0,'📋 سجل الأصول'!I422))*'📋 سجل الأصول'!J422/365*MAX(0,MIN(EOMONTH(DATE(2026,9,1),-1),IF('📋 سجل الأصول'!M422="",DATE(9999,12,31),'📋 سجل الأصول'!M422))-'📋 سجل الأصول'!G422+1))),0))</f>
        <v/>
      </c>
      <c r="P422" s="33" t="str">
        <f>IF('📋 سجل الأصول'!C422="","",IFERROR(MAX(0,MIN(('📋 سجل الأصول'!H422-IF('📋 سجل الأصول'!I422="",0,'📋 سجل الأصول'!I422)),('📋 سجل الأصول'!H422-IF('📋 سجل الأصول'!I422="",0,'📋 سجل الأصول'!I422))*'📋 سجل الأصول'!J422/365*MAX(0,MIN(EOMONTH(DATE(2026,10,1),0),IF('📋 سجل الأصول'!M422="",DATE(9999,12,31),'📋 سجل الأصول'!M422))-'📋 سجل الأصول'!G422+1))-MIN(('📋 سجل الأصول'!H422-IF('📋 سجل الأصول'!I422="",0,'📋 سجل الأصول'!I422)),('📋 سجل الأصول'!H422-IF('📋 سجل الأصول'!I422="",0,'📋 سجل الأصول'!I422))*'📋 سجل الأصول'!J422/365*MAX(0,MIN(EOMONTH(DATE(2026,10,1),-1),IF('📋 سجل الأصول'!M422="",DATE(9999,12,31),'📋 سجل الأصول'!M422))-'📋 سجل الأصول'!G422+1))),0))</f>
        <v/>
      </c>
      <c r="Q422" s="33" t="str">
        <f>IF('📋 سجل الأصول'!C422="","",IFERROR(MAX(0,MIN(('📋 سجل الأصول'!H422-IF('📋 سجل الأصول'!I422="",0,'📋 سجل الأصول'!I422)),('📋 سجل الأصول'!H422-IF('📋 سجل الأصول'!I422="",0,'📋 سجل الأصول'!I422))*'📋 سجل الأصول'!J422/365*MAX(0,MIN(EOMONTH(DATE(2026,11,1),0),IF('📋 سجل الأصول'!M422="",DATE(9999,12,31),'📋 سجل الأصول'!M422))-'📋 سجل الأصول'!G422+1))-MIN(('📋 سجل الأصول'!H422-IF('📋 سجل الأصول'!I422="",0,'📋 سجل الأصول'!I422)),('📋 سجل الأصول'!H422-IF('📋 سجل الأصول'!I422="",0,'📋 سجل الأصول'!I422))*'📋 سجل الأصول'!J422/365*MAX(0,MIN(EOMONTH(DATE(2026,11,1),-1),IF('📋 سجل الأصول'!M422="",DATE(9999,12,31),'📋 سجل الأصول'!M422))-'📋 سجل الأصول'!G422+1))),0))</f>
        <v/>
      </c>
      <c r="R422" s="33" t="str">
        <f>IF('📋 سجل الأصول'!C422="","",IFERROR(MAX(0,MIN(('📋 سجل الأصول'!H422-IF('📋 سجل الأصول'!I422="",0,'📋 سجل الأصول'!I422)),('📋 سجل الأصول'!H422-IF('📋 سجل الأصول'!I422="",0,'📋 سجل الأصول'!I422))*'📋 سجل الأصول'!J422/365*MAX(0,MIN(EOMONTH(DATE(2026,12,1),0),IF('📋 سجل الأصول'!M422="",DATE(9999,12,31),'📋 سجل الأصول'!M422))-'📋 سجل الأصول'!G422+1))-MIN(('📋 سجل الأصول'!H422-IF('📋 سجل الأصول'!I422="",0,'📋 سجل الأصول'!I422)),('📋 سجل الأصول'!H422-IF('📋 سجل الأصول'!I422="",0,'📋 سجل الأصول'!I422))*'📋 سجل الأصول'!J422/365*MAX(0,MIN(EOMONTH(DATE(2026,12,1),-1),IF('📋 سجل الأصول'!M422="",DATE(9999,12,31),'📋 سجل الأصول'!M422))-'📋 سجل الأصول'!G422+1))),0))</f>
        <v/>
      </c>
    </row>
    <row r="423" spans="1:18" ht="24.75" customHeight="1" x14ac:dyDescent="0.25">
      <c r="A423" s="18" t="str">
        <f>IF('📋 سجل الأصول'!C423="","",'📋 سجل الأصول'!A423)</f>
        <v/>
      </c>
      <c r="B423" s="18" t="str">
        <f>IF('📋 سجل الأصول'!C423="","",'📋 سجل الأصول'!B423)</f>
        <v/>
      </c>
      <c r="C423" s="36" t="str">
        <f>IF('📋 سجل الأصول'!C423="","",'📋 سجل الأصول'!C423)</f>
        <v/>
      </c>
      <c r="D423" s="18" t="str">
        <f>IF('📋 سجل الأصول'!C423="","",'📋 سجل الأصول'!E423)</f>
        <v/>
      </c>
      <c r="E423" s="37" t="str">
        <f>IF('📋 سجل الأصول'!C423="","",'📋 سجل الأصول'!G423)</f>
        <v/>
      </c>
      <c r="F423" s="25" t="str">
        <f>IF('📋 سجل الأصول'!C423="","",'📋 سجل الأصول'!H423)</f>
        <v/>
      </c>
      <c r="G423" s="25" t="str">
        <f>IF('📋 سجل الأصول'!C423="","",IFERROR(MAX(0,MIN(('📋 سجل الأصول'!H423-IF('📋 سجل الأصول'!I423="",0,'📋 سجل الأصول'!I423)),('📋 سجل الأصول'!H423-IF('📋 سجل الأصول'!I423="",0,'📋 سجل الأصول'!I423))*'📋 سجل الأصول'!J423/365*MAX(0,MIN(EOMONTH(DATE(2026,1,1),0),IF('📋 سجل الأصول'!M423="",DATE(9999,12,31),'📋 سجل الأصول'!M423))-'📋 سجل الأصول'!G423+1))-MIN(('📋 سجل الأصول'!H423-IF('📋 سجل الأصول'!I423="",0,'📋 سجل الأصول'!I423)),('📋 سجل الأصول'!H423-IF('📋 سجل الأصول'!I423="",0,'📋 سجل الأصول'!I423))*'📋 سجل الأصول'!J423/365*MAX(0,MIN(EOMONTH(DATE(2026,1,1),-1),IF('📋 سجل الأصول'!M423="",DATE(9999,12,31),'📋 سجل الأصول'!M423))-'📋 سجل الأصول'!G423+1))),0))</f>
        <v/>
      </c>
      <c r="H423" s="25" t="str">
        <f>IF('📋 سجل الأصول'!C423="","",IFERROR(MAX(0,MIN(('📋 سجل الأصول'!H423-IF('📋 سجل الأصول'!I423="",0,'📋 سجل الأصول'!I423)),('📋 سجل الأصول'!H423-IF('📋 سجل الأصول'!I423="",0,'📋 سجل الأصول'!I423))*'📋 سجل الأصول'!J423/365*MAX(0,MIN(EOMONTH(DATE(2026,2,1),0),IF('📋 سجل الأصول'!M423="",DATE(9999,12,31),'📋 سجل الأصول'!M423))-'📋 سجل الأصول'!G423+1))-MIN(('📋 سجل الأصول'!H423-IF('📋 سجل الأصول'!I423="",0,'📋 سجل الأصول'!I423)),('📋 سجل الأصول'!H423-IF('📋 سجل الأصول'!I423="",0,'📋 سجل الأصول'!I423))*'📋 سجل الأصول'!J423/365*MAX(0,MIN(EOMONTH(DATE(2026,2,1),-1),IF('📋 سجل الأصول'!M423="",DATE(9999,12,31),'📋 سجل الأصول'!M423))-'📋 سجل الأصول'!G423+1))),0))</f>
        <v/>
      </c>
      <c r="I423" s="25" t="str">
        <f>IF('📋 سجل الأصول'!C423="","",IFERROR(MAX(0,MIN(('📋 سجل الأصول'!H423-IF('📋 سجل الأصول'!I423="",0,'📋 سجل الأصول'!I423)),('📋 سجل الأصول'!H423-IF('📋 سجل الأصول'!I423="",0,'📋 سجل الأصول'!I423))*'📋 سجل الأصول'!J423/365*MAX(0,MIN(EOMONTH(DATE(2026,3,1),0),IF('📋 سجل الأصول'!M423="",DATE(9999,12,31),'📋 سجل الأصول'!M423))-'📋 سجل الأصول'!G423+1))-MIN(('📋 سجل الأصول'!H423-IF('📋 سجل الأصول'!I423="",0,'📋 سجل الأصول'!I423)),('📋 سجل الأصول'!H423-IF('📋 سجل الأصول'!I423="",0,'📋 سجل الأصول'!I423))*'📋 سجل الأصول'!J423/365*MAX(0,MIN(EOMONTH(DATE(2026,3,1),-1),IF('📋 سجل الأصول'!M423="",DATE(9999,12,31),'📋 سجل الأصول'!M423))-'📋 سجل الأصول'!G423+1))),0))</f>
        <v/>
      </c>
      <c r="J423" s="25" t="str">
        <f>IF('📋 سجل الأصول'!C423="","",IFERROR(MAX(0,MIN(('📋 سجل الأصول'!H423-IF('📋 سجل الأصول'!I423="",0,'📋 سجل الأصول'!I423)),('📋 سجل الأصول'!H423-IF('📋 سجل الأصول'!I423="",0,'📋 سجل الأصول'!I423))*'📋 سجل الأصول'!J423/365*MAX(0,MIN(EOMONTH(DATE(2026,4,1),0),IF('📋 سجل الأصول'!M423="",DATE(9999,12,31),'📋 سجل الأصول'!M423))-'📋 سجل الأصول'!G423+1))-MIN(('📋 سجل الأصول'!H423-IF('📋 سجل الأصول'!I423="",0,'📋 سجل الأصول'!I423)),('📋 سجل الأصول'!H423-IF('📋 سجل الأصول'!I423="",0,'📋 سجل الأصول'!I423))*'📋 سجل الأصول'!J423/365*MAX(0,MIN(EOMONTH(DATE(2026,4,1),-1),IF('📋 سجل الأصول'!M423="",DATE(9999,12,31),'📋 سجل الأصول'!M423))-'📋 سجل الأصول'!G423+1))),0))</f>
        <v/>
      </c>
      <c r="K423" s="25" t="str">
        <f>IF('📋 سجل الأصول'!C423="","",IFERROR(MAX(0,MIN(('📋 سجل الأصول'!H423-IF('📋 سجل الأصول'!I423="",0,'📋 سجل الأصول'!I423)),('📋 سجل الأصول'!H423-IF('📋 سجل الأصول'!I423="",0,'📋 سجل الأصول'!I423))*'📋 سجل الأصول'!J423/365*MAX(0,MIN(EOMONTH(DATE(2026,5,1),0),IF('📋 سجل الأصول'!M423="",DATE(9999,12,31),'📋 سجل الأصول'!M423))-'📋 سجل الأصول'!G423+1))-MIN(('📋 سجل الأصول'!H423-IF('📋 سجل الأصول'!I423="",0,'📋 سجل الأصول'!I423)),('📋 سجل الأصول'!H423-IF('📋 سجل الأصول'!I423="",0,'📋 سجل الأصول'!I423))*'📋 سجل الأصول'!J423/365*MAX(0,MIN(EOMONTH(DATE(2026,5,1),-1),IF('📋 سجل الأصول'!M423="",DATE(9999,12,31),'📋 سجل الأصول'!M423))-'📋 سجل الأصول'!G423+1))),0))</f>
        <v/>
      </c>
      <c r="L423" s="25" t="str">
        <f>IF('📋 سجل الأصول'!C423="","",IFERROR(MAX(0,MIN(('📋 سجل الأصول'!H423-IF('📋 سجل الأصول'!I423="",0,'📋 سجل الأصول'!I423)),('📋 سجل الأصول'!H423-IF('📋 سجل الأصول'!I423="",0,'📋 سجل الأصول'!I423))*'📋 سجل الأصول'!J423/365*MAX(0,MIN(EOMONTH(DATE(2026,6,1),0),IF('📋 سجل الأصول'!M423="",DATE(9999,12,31),'📋 سجل الأصول'!M423))-'📋 سجل الأصول'!G423+1))-MIN(('📋 سجل الأصول'!H423-IF('📋 سجل الأصول'!I423="",0,'📋 سجل الأصول'!I423)),('📋 سجل الأصول'!H423-IF('📋 سجل الأصول'!I423="",0,'📋 سجل الأصول'!I423))*'📋 سجل الأصول'!J423/365*MAX(0,MIN(EOMONTH(DATE(2026,6,1),-1),IF('📋 سجل الأصول'!M423="",DATE(9999,12,31),'📋 سجل الأصول'!M423))-'📋 سجل الأصول'!G423+1))),0))</f>
        <v/>
      </c>
      <c r="M423" s="25" t="str">
        <f>IF('📋 سجل الأصول'!C423="","",IFERROR(MAX(0,MIN(('📋 سجل الأصول'!H423-IF('📋 سجل الأصول'!I423="",0,'📋 سجل الأصول'!I423)),('📋 سجل الأصول'!H423-IF('📋 سجل الأصول'!I423="",0,'📋 سجل الأصول'!I423))*'📋 سجل الأصول'!J423/365*MAX(0,MIN(EOMONTH(DATE(2026,7,1),0),IF('📋 سجل الأصول'!M423="",DATE(9999,12,31),'📋 سجل الأصول'!M423))-'📋 سجل الأصول'!G423+1))-MIN(('📋 سجل الأصول'!H423-IF('📋 سجل الأصول'!I423="",0,'📋 سجل الأصول'!I423)),('📋 سجل الأصول'!H423-IF('📋 سجل الأصول'!I423="",0,'📋 سجل الأصول'!I423))*'📋 سجل الأصول'!J423/365*MAX(0,MIN(EOMONTH(DATE(2026,7,1),-1),IF('📋 سجل الأصول'!M423="",DATE(9999,12,31),'📋 سجل الأصول'!M423))-'📋 سجل الأصول'!G423+1))),0))</f>
        <v/>
      </c>
      <c r="N423" s="25" t="str">
        <f>IF('📋 سجل الأصول'!C423="","",IFERROR(MAX(0,MIN(('📋 سجل الأصول'!H423-IF('📋 سجل الأصول'!I423="",0,'📋 سجل الأصول'!I423)),('📋 سجل الأصول'!H423-IF('📋 سجل الأصول'!I423="",0,'📋 سجل الأصول'!I423))*'📋 سجل الأصول'!J423/365*MAX(0,MIN(EOMONTH(DATE(2026,8,1),0),IF('📋 سجل الأصول'!M423="",DATE(9999,12,31),'📋 سجل الأصول'!M423))-'📋 سجل الأصول'!G423+1))-MIN(('📋 سجل الأصول'!H423-IF('📋 سجل الأصول'!I423="",0,'📋 سجل الأصول'!I423)),('📋 سجل الأصول'!H423-IF('📋 سجل الأصول'!I423="",0,'📋 سجل الأصول'!I423))*'📋 سجل الأصول'!J423/365*MAX(0,MIN(EOMONTH(DATE(2026,8,1),-1),IF('📋 سجل الأصول'!M423="",DATE(9999,12,31),'📋 سجل الأصول'!M423))-'📋 سجل الأصول'!G423+1))),0))</f>
        <v/>
      </c>
      <c r="O423" s="25" t="str">
        <f>IF('📋 سجل الأصول'!C423="","",IFERROR(MAX(0,MIN(('📋 سجل الأصول'!H423-IF('📋 سجل الأصول'!I423="",0,'📋 سجل الأصول'!I423)),('📋 سجل الأصول'!H423-IF('📋 سجل الأصول'!I423="",0,'📋 سجل الأصول'!I423))*'📋 سجل الأصول'!J423/365*MAX(0,MIN(EOMONTH(DATE(2026,9,1),0),IF('📋 سجل الأصول'!M423="",DATE(9999,12,31),'📋 سجل الأصول'!M423))-'📋 سجل الأصول'!G423+1))-MIN(('📋 سجل الأصول'!H423-IF('📋 سجل الأصول'!I423="",0,'📋 سجل الأصول'!I423)),('📋 سجل الأصول'!H423-IF('📋 سجل الأصول'!I423="",0,'📋 سجل الأصول'!I423))*'📋 سجل الأصول'!J423/365*MAX(0,MIN(EOMONTH(DATE(2026,9,1),-1),IF('📋 سجل الأصول'!M423="",DATE(9999,12,31),'📋 سجل الأصول'!M423))-'📋 سجل الأصول'!G423+1))),0))</f>
        <v/>
      </c>
      <c r="P423" s="25" t="str">
        <f>IF('📋 سجل الأصول'!C423="","",IFERROR(MAX(0,MIN(('📋 سجل الأصول'!H423-IF('📋 سجل الأصول'!I423="",0,'📋 سجل الأصول'!I423)),('📋 سجل الأصول'!H423-IF('📋 سجل الأصول'!I423="",0,'📋 سجل الأصول'!I423))*'📋 سجل الأصول'!J423/365*MAX(0,MIN(EOMONTH(DATE(2026,10,1),0),IF('📋 سجل الأصول'!M423="",DATE(9999,12,31),'📋 سجل الأصول'!M423))-'📋 سجل الأصول'!G423+1))-MIN(('📋 سجل الأصول'!H423-IF('📋 سجل الأصول'!I423="",0,'📋 سجل الأصول'!I423)),('📋 سجل الأصول'!H423-IF('📋 سجل الأصول'!I423="",0,'📋 سجل الأصول'!I423))*'📋 سجل الأصول'!J423/365*MAX(0,MIN(EOMONTH(DATE(2026,10,1),-1),IF('📋 سجل الأصول'!M423="",DATE(9999,12,31),'📋 سجل الأصول'!M423))-'📋 سجل الأصول'!G423+1))),0))</f>
        <v/>
      </c>
      <c r="Q423" s="25" t="str">
        <f>IF('📋 سجل الأصول'!C423="","",IFERROR(MAX(0,MIN(('📋 سجل الأصول'!H423-IF('📋 سجل الأصول'!I423="",0,'📋 سجل الأصول'!I423)),('📋 سجل الأصول'!H423-IF('📋 سجل الأصول'!I423="",0,'📋 سجل الأصول'!I423))*'📋 سجل الأصول'!J423/365*MAX(0,MIN(EOMONTH(DATE(2026,11,1),0),IF('📋 سجل الأصول'!M423="",DATE(9999,12,31),'📋 سجل الأصول'!M423))-'📋 سجل الأصول'!G423+1))-MIN(('📋 سجل الأصول'!H423-IF('📋 سجل الأصول'!I423="",0,'📋 سجل الأصول'!I423)),('📋 سجل الأصول'!H423-IF('📋 سجل الأصول'!I423="",0,'📋 سجل الأصول'!I423))*'📋 سجل الأصول'!J423/365*MAX(0,MIN(EOMONTH(DATE(2026,11,1),-1),IF('📋 سجل الأصول'!M423="",DATE(9999,12,31),'📋 سجل الأصول'!M423))-'📋 سجل الأصول'!G423+1))),0))</f>
        <v/>
      </c>
      <c r="R423" s="25" t="str">
        <f>IF('📋 سجل الأصول'!C423="","",IFERROR(MAX(0,MIN(('📋 سجل الأصول'!H423-IF('📋 سجل الأصول'!I423="",0,'📋 سجل الأصول'!I423)),('📋 سجل الأصول'!H423-IF('📋 سجل الأصول'!I423="",0,'📋 سجل الأصول'!I423))*'📋 سجل الأصول'!J423/365*MAX(0,MIN(EOMONTH(DATE(2026,12,1),0),IF('📋 سجل الأصول'!M423="",DATE(9999,12,31),'📋 سجل الأصول'!M423))-'📋 سجل الأصول'!G423+1))-MIN(('📋 سجل الأصول'!H423-IF('📋 سجل الأصول'!I423="",0,'📋 سجل الأصول'!I423)),('📋 سجل الأصول'!H423-IF('📋 سجل الأصول'!I423="",0,'📋 سجل الأصول'!I423))*'📋 سجل الأصول'!J423/365*MAX(0,MIN(EOMONTH(DATE(2026,12,1),-1),IF('📋 سجل الأصول'!M423="",DATE(9999,12,31),'📋 سجل الأصول'!M423))-'📋 سجل الأصول'!G423+1))),0))</f>
        <v/>
      </c>
    </row>
    <row r="424" spans="1:18" ht="24.75" customHeight="1" x14ac:dyDescent="0.25">
      <c r="A424" s="26" t="str">
        <f>IF('📋 سجل الأصول'!C424="","",'📋 سجل الأصول'!A424)</f>
        <v/>
      </c>
      <c r="B424" s="26" t="str">
        <f>IF('📋 سجل الأصول'!C424="","",'📋 سجل الأصول'!B424)</f>
        <v/>
      </c>
      <c r="C424" s="38" t="str">
        <f>IF('📋 سجل الأصول'!C424="","",'📋 سجل الأصول'!C424)</f>
        <v/>
      </c>
      <c r="D424" s="26" t="str">
        <f>IF('📋 سجل الأصول'!C424="","",'📋 سجل الأصول'!E424)</f>
        <v/>
      </c>
      <c r="E424" s="39" t="str">
        <f>IF('📋 سجل الأصول'!C424="","",'📋 سجل الأصول'!G424)</f>
        <v/>
      </c>
      <c r="F424" s="33" t="str">
        <f>IF('📋 سجل الأصول'!C424="","",'📋 سجل الأصول'!H424)</f>
        <v/>
      </c>
      <c r="G424" s="33" t="str">
        <f>IF('📋 سجل الأصول'!C424="","",IFERROR(MAX(0,MIN(('📋 سجل الأصول'!H424-IF('📋 سجل الأصول'!I424="",0,'📋 سجل الأصول'!I424)),('📋 سجل الأصول'!H424-IF('📋 سجل الأصول'!I424="",0,'📋 سجل الأصول'!I424))*'📋 سجل الأصول'!J424/365*MAX(0,MIN(EOMONTH(DATE(2026,1,1),0),IF('📋 سجل الأصول'!M424="",DATE(9999,12,31),'📋 سجل الأصول'!M424))-'📋 سجل الأصول'!G424+1))-MIN(('📋 سجل الأصول'!H424-IF('📋 سجل الأصول'!I424="",0,'📋 سجل الأصول'!I424)),('📋 سجل الأصول'!H424-IF('📋 سجل الأصول'!I424="",0,'📋 سجل الأصول'!I424))*'📋 سجل الأصول'!J424/365*MAX(0,MIN(EOMONTH(DATE(2026,1,1),-1),IF('📋 سجل الأصول'!M424="",DATE(9999,12,31),'📋 سجل الأصول'!M424))-'📋 سجل الأصول'!G424+1))),0))</f>
        <v/>
      </c>
      <c r="H424" s="33" t="str">
        <f>IF('📋 سجل الأصول'!C424="","",IFERROR(MAX(0,MIN(('📋 سجل الأصول'!H424-IF('📋 سجل الأصول'!I424="",0,'📋 سجل الأصول'!I424)),('📋 سجل الأصول'!H424-IF('📋 سجل الأصول'!I424="",0,'📋 سجل الأصول'!I424))*'📋 سجل الأصول'!J424/365*MAX(0,MIN(EOMONTH(DATE(2026,2,1),0),IF('📋 سجل الأصول'!M424="",DATE(9999,12,31),'📋 سجل الأصول'!M424))-'📋 سجل الأصول'!G424+1))-MIN(('📋 سجل الأصول'!H424-IF('📋 سجل الأصول'!I424="",0,'📋 سجل الأصول'!I424)),('📋 سجل الأصول'!H424-IF('📋 سجل الأصول'!I424="",0,'📋 سجل الأصول'!I424))*'📋 سجل الأصول'!J424/365*MAX(0,MIN(EOMONTH(DATE(2026,2,1),-1),IF('📋 سجل الأصول'!M424="",DATE(9999,12,31),'📋 سجل الأصول'!M424))-'📋 سجل الأصول'!G424+1))),0))</f>
        <v/>
      </c>
      <c r="I424" s="33" t="str">
        <f>IF('📋 سجل الأصول'!C424="","",IFERROR(MAX(0,MIN(('📋 سجل الأصول'!H424-IF('📋 سجل الأصول'!I424="",0,'📋 سجل الأصول'!I424)),('📋 سجل الأصول'!H424-IF('📋 سجل الأصول'!I424="",0,'📋 سجل الأصول'!I424))*'📋 سجل الأصول'!J424/365*MAX(0,MIN(EOMONTH(DATE(2026,3,1),0),IF('📋 سجل الأصول'!M424="",DATE(9999,12,31),'📋 سجل الأصول'!M424))-'📋 سجل الأصول'!G424+1))-MIN(('📋 سجل الأصول'!H424-IF('📋 سجل الأصول'!I424="",0,'📋 سجل الأصول'!I424)),('📋 سجل الأصول'!H424-IF('📋 سجل الأصول'!I424="",0,'📋 سجل الأصول'!I424))*'📋 سجل الأصول'!J424/365*MAX(0,MIN(EOMONTH(DATE(2026,3,1),-1),IF('📋 سجل الأصول'!M424="",DATE(9999,12,31),'📋 سجل الأصول'!M424))-'📋 سجل الأصول'!G424+1))),0))</f>
        <v/>
      </c>
      <c r="J424" s="33" t="str">
        <f>IF('📋 سجل الأصول'!C424="","",IFERROR(MAX(0,MIN(('📋 سجل الأصول'!H424-IF('📋 سجل الأصول'!I424="",0,'📋 سجل الأصول'!I424)),('📋 سجل الأصول'!H424-IF('📋 سجل الأصول'!I424="",0,'📋 سجل الأصول'!I424))*'📋 سجل الأصول'!J424/365*MAX(0,MIN(EOMONTH(DATE(2026,4,1),0),IF('📋 سجل الأصول'!M424="",DATE(9999,12,31),'📋 سجل الأصول'!M424))-'📋 سجل الأصول'!G424+1))-MIN(('📋 سجل الأصول'!H424-IF('📋 سجل الأصول'!I424="",0,'📋 سجل الأصول'!I424)),('📋 سجل الأصول'!H424-IF('📋 سجل الأصول'!I424="",0,'📋 سجل الأصول'!I424))*'📋 سجل الأصول'!J424/365*MAX(0,MIN(EOMONTH(DATE(2026,4,1),-1),IF('📋 سجل الأصول'!M424="",DATE(9999,12,31),'📋 سجل الأصول'!M424))-'📋 سجل الأصول'!G424+1))),0))</f>
        <v/>
      </c>
      <c r="K424" s="33" t="str">
        <f>IF('📋 سجل الأصول'!C424="","",IFERROR(MAX(0,MIN(('📋 سجل الأصول'!H424-IF('📋 سجل الأصول'!I424="",0,'📋 سجل الأصول'!I424)),('📋 سجل الأصول'!H424-IF('📋 سجل الأصول'!I424="",0,'📋 سجل الأصول'!I424))*'📋 سجل الأصول'!J424/365*MAX(0,MIN(EOMONTH(DATE(2026,5,1),0),IF('📋 سجل الأصول'!M424="",DATE(9999,12,31),'📋 سجل الأصول'!M424))-'📋 سجل الأصول'!G424+1))-MIN(('📋 سجل الأصول'!H424-IF('📋 سجل الأصول'!I424="",0,'📋 سجل الأصول'!I424)),('📋 سجل الأصول'!H424-IF('📋 سجل الأصول'!I424="",0,'📋 سجل الأصول'!I424))*'📋 سجل الأصول'!J424/365*MAX(0,MIN(EOMONTH(DATE(2026,5,1),-1),IF('📋 سجل الأصول'!M424="",DATE(9999,12,31),'📋 سجل الأصول'!M424))-'📋 سجل الأصول'!G424+1))),0))</f>
        <v/>
      </c>
      <c r="L424" s="33" t="str">
        <f>IF('📋 سجل الأصول'!C424="","",IFERROR(MAX(0,MIN(('📋 سجل الأصول'!H424-IF('📋 سجل الأصول'!I424="",0,'📋 سجل الأصول'!I424)),('📋 سجل الأصول'!H424-IF('📋 سجل الأصول'!I424="",0,'📋 سجل الأصول'!I424))*'📋 سجل الأصول'!J424/365*MAX(0,MIN(EOMONTH(DATE(2026,6,1),0),IF('📋 سجل الأصول'!M424="",DATE(9999,12,31),'📋 سجل الأصول'!M424))-'📋 سجل الأصول'!G424+1))-MIN(('📋 سجل الأصول'!H424-IF('📋 سجل الأصول'!I424="",0,'📋 سجل الأصول'!I424)),('📋 سجل الأصول'!H424-IF('📋 سجل الأصول'!I424="",0,'📋 سجل الأصول'!I424))*'📋 سجل الأصول'!J424/365*MAX(0,MIN(EOMONTH(DATE(2026,6,1),-1),IF('📋 سجل الأصول'!M424="",DATE(9999,12,31),'📋 سجل الأصول'!M424))-'📋 سجل الأصول'!G424+1))),0))</f>
        <v/>
      </c>
      <c r="M424" s="33" t="str">
        <f>IF('📋 سجل الأصول'!C424="","",IFERROR(MAX(0,MIN(('📋 سجل الأصول'!H424-IF('📋 سجل الأصول'!I424="",0,'📋 سجل الأصول'!I424)),('📋 سجل الأصول'!H424-IF('📋 سجل الأصول'!I424="",0,'📋 سجل الأصول'!I424))*'📋 سجل الأصول'!J424/365*MAX(0,MIN(EOMONTH(DATE(2026,7,1),0),IF('📋 سجل الأصول'!M424="",DATE(9999,12,31),'📋 سجل الأصول'!M424))-'📋 سجل الأصول'!G424+1))-MIN(('📋 سجل الأصول'!H424-IF('📋 سجل الأصول'!I424="",0,'📋 سجل الأصول'!I424)),('📋 سجل الأصول'!H424-IF('📋 سجل الأصول'!I424="",0,'📋 سجل الأصول'!I424))*'📋 سجل الأصول'!J424/365*MAX(0,MIN(EOMONTH(DATE(2026,7,1),-1),IF('📋 سجل الأصول'!M424="",DATE(9999,12,31),'📋 سجل الأصول'!M424))-'📋 سجل الأصول'!G424+1))),0))</f>
        <v/>
      </c>
      <c r="N424" s="33" t="str">
        <f>IF('📋 سجل الأصول'!C424="","",IFERROR(MAX(0,MIN(('📋 سجل الأصول'!H424-IF('📋 سجل الأصول'!I424="",0,'📋 سجل الأصول'!I424)),('📋 سجل الأصول'!H424-IF('📋 سجل الأصول'!I424="",0,'📋 سجل الأصول'!I424))*'📋 سجل الأصول'!J424/365*MAX(0,MIN(EOMONTH(DATE(2026,8,1),0),IF('📋 سجل الأصول'!M424="",DATE(9999,12,31),'📋 سجل الأصول'!M424))-'📋 سجل الأصول'!G424+1))-MIN(('📋 سجل الأصول'!H424-IF('📋 سجل الأصول'!I424="",0,'📋 سجل الأصول'!I424)),('📋 سجل الأصول'!H424-IF('📋 سجل الأصول'!I424="",0,'📋 سجل الأصول'!I424))*'📋 سجل الأصول'!J424/365*MAX(0,MIN(EOMONTH(DATE(2026,8,1),-1),IF('📋 سجل الأصول'!M424="",DATE(9999,12,31),'📋 سجل الأصول'!M424))-'📋 سجل الأصول'!G424+1))),0))</f>
        <v/>
      </c>
      <c r="O424" s="33" t="str">
        <f>IF('📋 سجل الأصول'!C424="","",IFERROR(MAX(0,MIN(('📋 سجل الأصول'!H424-IF('📋 سجل الأصول'!I424="",0,'📋 سجل الأصول'!I424)),('📋 سجل الأصول'!H424-IF('📋 سجل الأصول'!I424="",0,'📋 سجل الأصول'!I424))*'📋 سجل الأصول'!J424/365*MAX(0,MIN(EOMONTH(DATE(2026,9,1),0),IF('📋 سجل الأصول'!M424="",DATE(9999,12,31),'📋 سجل الأصول'!M424))-'📋 سجل الأصول'!G424+1))-MIN(('📋 سجل الأصول'!H424-IF('📋 سجل الأصول'!I424="",0,'📋 سجل الأصول'!I424)),('📋 سجل الأصول'!H424-IF('📋 سجل الأصول'!I424="",0,'📋 سجل الأصول'!I424))*'📋 سجل الأصول'!J424/365*MAX(0,MIN(EOMONTH(DATE(2026,9,1),-1),IF('📋 سجل الأصول'!M424="",DATE(9999,12,31),'📋 سجل الأصول'!M424))-'📋 سجل الأصول'!G424+1))),0))</f>
        <v/>
      </c>
      <c r="P424" s="33" t="str">
        <f>IF('📋 سجل الأصول'!C424="","",IFERROR(MAX(0,MIN(('📋 سجل الأصول'!H424-IF('📋 سجل الأصول'!I424="",0,'📋 سجل الأصول'!I424)),('📋 سجل الأصول'!H424-IF('📋 سجل الأصول'!I424="",0,'📋 سجل الأصول'!I424))*'📋 سجل الأصول'!J424/365*MAX(0,MIN(EOMONTH(DATE(2026,10,1),0),IF('📋 سجل الأصول'!M424="",DATE(9999,12,31),'📋 سجل الأصول'!M424))-'📋 سجل الأصول'!G424+1))-MIN(('📋 سجل الأصول'!H424-IF('📋 سجل الأصول'!I424="",0,'📋 سجل الأصول'!I424)),('📋 سجل الأصول'!H424-IF('📋 سجل الأصول'!I424="",0,'📋 سجل الأصول'!I424))*'📋 سجل الأصول'!J424/365*MAX(0,MIN(EOMONTH(DATE(2026,10,1),-1),IF('📋 سجل الأصول'!M424="",DATE(9999,12,31),'📋 سجل الأصول'!M424))-'📋 سجل الأصول'!G424+1))),0))</f>
        <v/>
      </c>
      <c r="Q424" s="33" t="str">
        <f>IF('📋 سجل الأصول'!C424="","",IFERROR(MAX(0,MIN(('📋 سجل الأصول'!H424-IF('📋 سجل الأصول'!I424="",0,'📋 سجل الأصول'!I424)),('📋 سجل الأصول'!H424-IF('📋 سجل الأصول'!I424="",0,'📋 سجل الأصول'!I424))*'📋 سجل الأصول'!J424/365*MAX(0,MIN(EOMONTH(DATE(2026,11,1),0),IF('📋 سجل الأصول'!M424="",DATE(9999,12,31),'📋 سجل الأصول'!M424))-'📋 سجل الأصول'!G424+1))-MIN(('📋 سجل الأصول'!H424-IF('📋 سجل الأصول'!I424="",0,'📋 سجل الأصول'!I424)),('📋 سجل الأصول'!H424-IF('📋 سجل الأصول'!I424="",0,'📋 سجل الأصول'!I424))*'📋 سجل الأصول'!J424/365*MAX(0,MIN(EOMONTH(DATE(2026,11,1),-1),IF('📋 سجل الأصول'!M424="",DATE(9999,12,31),'📋 سجل الأصول'!M424))-'📋 سجل الأصول'!G424+1))),0))</f>
        <v/>
      </c>
      <c r="R424" s="33" t="str">
        <f>IF('📋 سجل الأصول'!C424="","",IFERROR(MAX(0,MIN(('📋 سجل الأصول'!H424-IF('📋 سجل الأصول'!I424="",0,'📋 سجل الأصول'!I424)),('📋 سجل الأصول'!H424-IF('📋 سجل الأصول'!I424="",0,'📋 سجل الأصول'!I424))*'📋 سجل الأصول'!J424/365*MAX(0,MIN(EOMONTH(DATE(2026,12,1),0),IF('📋 سجل الأصول'!M424="",DATE(9999,12,31),'📋 سجل الأصول'!M424))-'📋 سجل الأصول'!G424+1))-MIN(('📋 سجل الأصول'!H424-IF('📋 سجل الأصول'!I424="",0,'📋 سجل الأصول'!I424)),('📋 سجل الأصول'!H424-IF('📋 سجل الأصول'!I424="",0,'📋 سجل الأصول'!I424))*'📋 سجل الأصول'!J424/365*MAX(0,MIN(EOMONTH(DATE(2026,12,1),-1),IF('📋 سجل الأصول'!M424="",DATE(9999,12,31),'📋 سجل الأصول'!M424))-'📋 سجل الأصول'!G424+1))),0))</f>
        <v/>
      </c>
    </row>
    <row r="425" spans="1:18" ht="24.75" customHeight="1" x14ac:dyDescent="0.25">
      <c r="A425" s="18" t="str">
        <f>IF('📋 سجل الأصول'!C425="","",'📋 سجل الأصول'!A425)</f>
        <v/>
      </c>
      <c r="B425" s="18" t="str">
        <f>IF('📋 سجل الأصول'!C425="","",'📋 سجل الأصول'!B425)</f>
        <v/>
      </c>
      <c r="C425" s="36" t="str">
        <f>IF('📋 سجل الأصول'!C425="","",'📋 سجل الأصول'!C425)</f>
        <v/>
      </c>
      <c r="D425" s="18" t="str">
        <f>IF('📋 سجل الأصول'!C425="","",'📋 سجل الأصول'!E425)</f>
        <v/>
      </c>
      <c r="E425" s="37" t="str">
        <f>IF('📋 سجل الأصول'!C425="","",'📋 سجل الأصول'!G425)</f>
        <v/>
      </c>
      <c r="F425" s="25" t="str">
        <f>IF('📋 سجل الأصول'!C425="","",'📋 سجل الأصول'!H425)</f>
        <v/>
      </c>
      <c r="G425" s="25" t="str">
        <f>IF('📋 سجل الأصول'!C425="","",IFERROR(MAX(0,MIN(('📋 سجل الأصول'!H425-IF('📋 سجل الأصول'!I425="",0,'📋 سجل الأصول'!I425)),('📋 سجل الأصول'!H425-IF('📋 سجل الأصول'!I425="",0,'📋 سجل الأصول'!I425))*'📋 سجل الأصول'!J425/365*MAX(0,MIN(EOMONTH(DATE(2026,1,1),0),IF('📋 سجل الأصول'!M425="",DATE(9999,12,31),'📋 سجل الأصول'!M425))-'📋 سجل الأصول'!G425+1))-MIN(('📋 سجل الأصول'!H425-IF('📋 سجل الأصول'!I425="",0,'📋 سجل الأصول'!I425)),('📋 سجل الأصول'!H425-IF('📋 سجل الأصول'!I425="",0,'📋 سجل الأصول'!I425))*'📋 سجل الأصول'!J425/365*MAX(0,MIN(EOMONTH(DATE(2026,1,1),-1),IF('📋 سجل الأصول'!M425="",DATE(9999,12,31),'📋 سجل الأصول'!M425))-'📋 سجل الأصول'!G425+1))),0))</f>
        <v/>
      </c>
      <c r="H425" s="25" t="str">
        <f>IF('📋 سجل الأصول'!C425="","",IFERROR(MAX(0,MIN(('📋 سجل الأصول'!H425-IF('📋 سجل الأصول'!I425="",0,'📋 سجل الأصول'!I425)),('📋 سجل الأصول'!H425-IF('📋 سجل الأصول'!I425="",0,'📋 سجل الأصول'!I425))*'📋 سجل الأصول'!J425/365*MAX(0,MIN(EOMONTH(DATE(2026,2,1),0),IF('📋 سجل الأصول'!M425="",DATE(9999,12,31),'📋 سجل الأصول'!M425))-'📋 سجل الأصول'!G425+1))-MIN(('📋 سجل الأصول'!H425-IF('📋 سجل الأصول'!I425="",0,'📋 سجل الأصول'!I425)),('📋 سجل الأصول'!H425-IF('📋 سجل الأصول'!I425="",0,'📋 سجل الأصول'!I425))*'📋 سجل الأصول'!J425/365*MAX(0,MIN(EOMONTH(DATE(2026,2,1),-1),IF('📋 سجل الأصول'!M425="",DATE(9999,12,31),'📋 سجل الأصول'!M425))-'📋 سجل الأصول'!G425+1))),0))</f>
        <v/>
      </c>
      <c r="I425" s="25" t="str">
        <f>IF('📋 سجل الأصول'!C425="","",IFERROR(MAX(0,MIN(('📋 سجل الأصول'!H425-IF('📋 سجل الأصول'!I425="",0,'📋 سجل الأصول'!I425)),('📋 سجل الأصول'!H425-IF('📋 سجل الأصول'!I425="",0,'📋 سجل الأصول'!I425))*'📋 سجل الأصول'!J425/365*MAX(0,MIN(EOMONTH(DATE(2026,3,1),0),IF('📋 سجل الأصول'!M425="",DATE(9999,12,31),'📋 سجل الأصول'!M425))-'📋 سجل الأصول'!G425+1))-MIN(('📋 سجل الأصول'!H425-IF('📋 سجل الأصول'!I425="",0,'📋 سجل الأصول'!I425)),('📋 سجل الأصول'!H425-IF('📋 سجل الأصول'!I425="",0,'📋 سجل الأصول'!I425))*'📋 سجل الأصول'!J425/365*MAX(0,MIN(EOMONTH(DATE(2026,3,1),-1),IF('📋 سجل الأصول'!M425="",DATE(9999,12,31),'📋 سجل الأصول'!M425))-'📋 سجل الأصول'!G425+1))),0))</f>
        <v/>
      </c>
      <c r="J425" s="25" t="str">
        <f>IF('📋 سجل الأصول'!C425="","",IFERROR(MAX(0,MIN(('📋 سجل الأصول'!H425-IF('📋 سجل الأصول'!I425="",0,'📋 سجل الأصول'!I425)),('📋 سجل الأصول'!H425-IF('📋 سجل الأصول'!I425="",0,'📋 سجل الأصول'!I425))*'📋 سجل الأصول'!J425/365*MAX(0,MIN(EOMONTH(DATE(2026,4,1),0),IF('📋 سجل الأصول'!M425="",DATE(9999,12,31),'📋 سجل الأصول'!M425))-'📋 سجل الأصول'!G425+1))-MIN(('📋 سجل الأصول'!H425-IF('📋 سجل الأصول'!I425="",0,'📋 سجل الأصول'!I425)),('📋 سجل الأصول'!H425-IF('📋 سجل الأصول'!I425="",0,'📋 سجل الأصول'!I425))*'📋 سجل الأصول'!J425/365*MAX(0,MIN(EOMONTH(DATE(2026,4,1),-1),IF('📋 سجل الأصول'!M425="",DATE(9999,12,31),'📋 سجل الأصول'!M425))-'📋 سجل الأصول'!G425+1))),0))</f>
        <v/>
      </c>
      <c r="K425" s="25" t="str">
        <f>IF('📋 سجل الأصول'!C425="","",IFERROR(MAX(0,MIN(('📋 سجل الأصول'!H425-IF('📋 سجل الأصول'!I425="",0,'📋 سجل الأصول'!I425)),('📋 سجل الأصول'!H425-IF('📋 سجل الأصول'!I425="",0,'📋 سجل الأصول'!I425))*'📋 سجل الأصول'!J425/365*MAX(0,MIN(EOMONTH(DATE(2026,5,1),0),IF('📋 سجل الأصول'!M425="",DATE(9999,12,31),'📋 سجل الأصول'!M425))-'📋 سجل الأصول'!G425+1))-MIN(('📋 سجل الأصول'!H425-IF('📋 سجل الأصول'!I425="",0,'📋 سجل الأصول'!I425)),('📋 سجل الأصول'!H425-IF('📋 سجل الأصول'!I425="",0,'📋 سجل الأصول'!I425))*'📋 سجل الأصول'!J425/365*MAX(0,MIN(EOMONTH(DATE(2026,5,1),-1),IF('📋 سجل الأصول'!M425="",DATE(9999,12,31),'📋 سجل الأصول'!M425))-'📋 سجل الأصول'!G425+1))),0))</f>
        <v/>
      </c>
      <c r="L425" s="25" t="str">
        <f>IF('📋 سجل الأصول'!C425="","",IFERROR(MAX(0,MIN(('📋 سجل الأصول'!H425-IF('📋 سجل الأصول'!I425="",0,'📋 سجل الأصول'!I425)),('📋 سجل الأصول'!H425-IF('📋 سجل الأصول'!I425="",0,'📋 سجل الأصول'!I425))*'📋 سجل الأصول'!J425/365*MAX(0,MIN(EOMONTH(DATE(2026,6,1),0),IF('📋 سجل الأصول'!M425="",DATE(9999,12,31),'📋 سجل الأصول'!M425))-'📋 سجل الأصول'!G425+1))-MIN(('📋 سجل الأصول'!H425-IF('📋 سجل الأصول'!I425="",0,'📋 سجل الأصول'!I425)),('📋 سجل الأصول'!H425-IF('📋 سجل الأصول'!I425="",0,'📋 سجل الأصول'!I425))*'📋 سجل الأصول'!J425/365*MAX(0,MIN(EOMONTH(DATE(2026,6,1),-1),IF('📋 سجل الأصول'!M425="",DATE(9999,12,31),'📋 سجل الأصول'!M425))-'📋 سجل الأصول'!G425+1))),0))</f>
        <v/>
      </c>
      <c r="M425" s="25" t="str">
        <f>IF('📋 سجل الأصول'!C425="","",IFERROR(MAX(0,MIN(('📋 سجل الأصول'!H425-IF('📋 سجل الأصول'!I425="",0,'📋 سجل الأصول'!I425)),('📋 سجل الأصول'!H425-IF('📋 سجل الأصول'!I425="",0,'📋 سجل الأصول'!I425))*'📋 سجل الأصول'!J425/365*MAX(0,MIN(EOMONTH(DATE(2026,7,1),0),IF('📋 سجل الأصول'!M425="",DATE(9999,12,31),'📋 سجل الأصول'!M425))-'📋 سجل الأصول'!G425+1))-MIN(('📋 سجل الأصول'!H425-IF('📋 سجل الأصول'!I425="",0,'📋 سجل الأصول'!I425)),('📋 سجل الأصول'!H425-IF('📋 سجل الأصول'!I425="",0,'📋 سجل الأصول'!I425))*'📋 سجل الأصول'!J425/365*MAX(0,MIN(EOMONTH(DATE(2026,7,1),-1),IF('📋 سجل الأصول'!M425="",DATE(9999,12,31),'📋 سجل الأصول'!M425))-'📋 سجل الأصول'!G425+1))),0))</f>
        <v/>
      </c>
      <c r="N425" s="25" t="str">
        <f>IF('📋 سجل الأصول'!C425="","",IFERROR(MAX(0,MIN(('📋 سجل الأصول'!H425-IF('📋 سجل الأصول'!I425="",0,'📋 سجل الأصول'!I425)),('📋 سجل الأصول'!H425-IF('📋 سجل الأصول'!I425="",0,'📋 سجل الأصول'!I425))*'📋 سجل الأصول'!J425/365*MAX(0,MIN(EOMONTH(DATE(2026,8,1),0),IF('📋 سجل الأصول'!M425="",DATE(9999,12,31),'📋 سجل الأصول'!M425))-'📋 سجل الأصول'!G425+1))-MIN(('📋 سجل الأصول'!H425-IF('📋 سجل الأصول'!I425="",0,'📋 سجل الأصول'!I425)),('📋 سجل الأصول'!H425-IF('📋 سجل الأصول'!I425="",0,'📋 سجل الأصول'!I425))*'📋 سجل الأصول'!J425/365*MAX(0,MIN(EOMONTH(DATE(2026,8,1),-1),IF('📋 سجل الأصول'!M425="",DATE(9999,12,31),'📋 سجل الأصول'!M425))-'📋 سجل الأصول'!G425+1))),0))</f>
        <v/>
      </c>
      <c r="O425" s="25" t="str">
        <f>IF('📋 سجل الأصول'!C425="","",IFERROR(MAX(0,MIN(('📋 سجل الأصول'!H425-IF('📋 سجل الأصول'!I425="",0,'📋 سجل الأصول'!I425)),('📋 سجل الأصول'!H425-IF('📋 سجل الأصول'!I425="",0,'📋 سجل الأصول'!I425))*'📋 سجل الأصول'!J425/365*MAX(0,MIN(EOMONTH(DATE(2026,9,1),0),IF('📋 سجل الأصول'!M425="",DATE(9999,12,31),'📋 سجل الأصول'!M425))-'📋 سجل الأصول'!G425+1))-MIN(('📋 سجل الأصول'!H425-IF('📋 سجل الأصول'!I425="",0,'📋 سجل الأصول'!I425)),('📋 سجل الأصول'!H425-IF('📋 سجل الأصول'!I425="",0,'📋 سجل الأصول'!I425))*'📋 سجل الأصول'!J425/365*MAX(0,MIN(EOMONTH(DATE(2026,9,1),-1),IF('📋 سجل الأصول'!M425="",DATE(9999,12,31),'📋 سجل الأصول'!M425))-'📋 سجل الأصول'!G425+1))),0))</f>
        <v/>
      </c>
      <c r="P425" s="25" t="str">
        <f>IF('📋 سجل الأصول'!C425="","",IFERROR(MAX(0,MIN(('📋 سجل الأصول'!H425-IF('📋 سجل الأصول'!I425="",0,'📋 سجل الأصول'!I425)),('📋 سجل الأصول'!H425-IF('📋 سجل الأصول'!I425="",0,'📋 سجل الأصول'!I425))*'📋 سجل الأصول'!J425/365*MAX(0,MIN(EOMONTH(DATE(2026,10,1),0),IF('📋 سجل الأصول'!M425="",DATE(9999,12,31),'📋 سجل الأصول'!M425))-'📋 سجل الأصول'!G425+1))-MIN(('📋 سجل الأصول'!H425-IF('📋 سجل الأصول'!I425="",0,'📋 سجل الأصول'!I425)),('📋 سجل الأصول'!H425-IF('📋 سجل الأصول'!I425="",0,'📋 سجل الأصول'!I425))*'📋 سجل الأصول'!J425/365*MAX(0,MIN(EOMONTH(DATE(2026,10,1),-1),IF('📋 سجل الأصول'!M425="",DATE(9999,12,31),'📋 سجل الأصول'!M425))-'📋 سجل الأصول'!G425+1))),0))</f>
        <v/>
      </c>
      <c r="Q425" s="25" t="str">
        <f>IF('📋 سجل الأصول'!C425="","",IFERROR(MAX(0,MIN(('📋 سجل الأصول'!H425-IF('📋 سجل الأصول'!I425="",0,'📋 سجل الأصول'!I425)),('📋 سجل الأصول'!H425-IF('📋 سجل الأصول'!I425="",0,'📋 سجل الأصول'!I425))*'📋 سجل الأصول'!J425/365*MAX(0,MIN(EOMONTH(DATE(2026,11,1),0),IF('📋 سجل الأصول'!M425="",DATE(9999,12,31),'📋 سجل الأصول'!M425))-'📋 سجل الأصول'!G425+1))-MIN(('📋 سجل الأصول'!H425-IF('📋 سجل الأصول'!I425="",0,'📋 سجل الأصول'!I425)),('📋 سجل الأصول'!H425-IF('📋 سجل الأصول'!I425="",0,'📋 سجل الأصول'!I425))*'📋 سجل الأصول'!J425/365*MAX(0,MIN(EOMONTH(DATE(2026,11,1),-1),IF('📋 سجل الأصول'!M425="",DATE(9999,12,31),'📋 سجل الأصول'!M425))-'📋 سجل الأصول'!G425+1))),0))</f>
        <v/>
      </c>
      <c r="R425" s="25" t="str">
        <f>IF('📋 سجل الأصول'!C425="","",IFERROR(MAX(0,MIN(('📋 سجل الأصول'!H425-IF('📋 سجل الأصول'!I425="",0,'📋 سجل الأصول'!I425)),('📋 سجل الأصول'!H425-IF('📋 سجل الأصول'!I425="",0,'📋 سجل الأصول'!I425))*'📋 سجل الأصول'!J425/365*MAX(0,MIN(EOMONTH(DATE(2026,12,1),0),IF('📋 سجل الأصول'!M425="",DATE(9999,12,31),'📋 سجل الأصول'!M425))-'📋 سجل الأصول'!G425+1))-MIN(('📋 سجل الأصول'!H425-IF('📋 سجل الأصول'!I425="",0,'📋 سجل الأصول'!I425)),('📋 سجل الأصول'!H425-IF('📋 سجل الأصول'!I425="",0,'📋 سجل الأصول'!I425))*'📋 سجل الأصول'!J425/365*MAX(0,MIN(EOMONTH(DATE(2026,12,1),-1),IF('📋 سجل الأصول'!M425="",DATE(9999,12,31),'📋 سجل الأصول'!M425))-'📋 سجل الأصول'!G425+1))),0))</f>
        <v/>
      </c>
    </row>
    <row r="426" spans="1:18" ht="24.75" customHeight="1" x14ac:dyDescent="0.25">
      <c r="A426" s="26" t="str">
        <f>IF('📋 سجل الأصول'!C426="","",'📋 سجل الأصول'!A426)</f>
        <v/>
      </c>
      <c r="B426" s="26" t="str">
        <f>IF('📋 سجل الأصول'!C426="","",'📋 سجل الأصول'!B426)</f>
        <v/>
      </c>
      <c r="C426" s="38" t="str">
        <f>IF('📋 سجل الأصول'!C426="","",'📋 سجل الأصول'!C426)</f>
        <v/>
      </c>
      <c r="D426" s="26" t="str">
        <f>IF('📋 سجل الأصول'!C426="","",'📋 سجل الأصول'!E426)</f>
        <v/>
      </c>
      <c r="E426" s="39" t="str">
        <f>IF('📋 سجل الأصول'!C426="","",'📋 سجل الأصول'!G426)</f>
        <v/>
      </c>
      <c r="F426" s="33" t="str">
        <f>IF('📋 سجل الأصول'!C426="","",'📋 سجل الأصول'!H426)</f>
        <v/>
      </c>
      <c r="G426" s="33" t="str">
        <f>IF('📋 سجل الأصول'!C426="","",IFERROR(MAX(0,MIN(('📋 سجل الأصول'!H426-IF('📋 سجل الأصول'!I426="",0,'📋 سجل الأصول'!I426)),('📋 سجل الأصول'!H426-IF('📋 سجل الأصول'!I426="",0,'📋 سجل الأصول'!I426))*'📋 سجل الأصول'!J426/365*MAX(0,MIN(EOMONTH(DATE(2026,1,1),0),IF('📋 سجل الأصول'!M426="",DATE(9999,12,31),'📋 سجل الأصول'!M426))-'📋 سجل الأصول'!G426+1))-MIN(('📋 سجل الأصول'!H426-IF('📋 سجل الأصول'!I426="",0,'📋 سجل الأصول'!I426)),('📋 سجل الأصول'!H426-IF('📋 سجل الأصول'!I426="",0,'📋 سجل الأصول'!I426))*'📋 سجل الأصول'!J426/365*MAX(0,MIN(EOMONTH(DATE(2026,1,1),-1),IF('📋 سجل الأصول'!M426="",DATE(9999,12,31),'📋 سجل الأصول'!M426))-'📋 سجل الأصول'!G426+1))),0))</f>
        <v/>
      </c>
      <c r="H426" s="33" t="str">
        <f>IF('📋 سجل الأصول'!C426="","",IFERROR(MAX(0,MIN(('📋 سجل الأصول'!H426-IF('📋 سجل الأصول'!I426="",0,'📋 سجل الأصول'!I426)),('📋 سجل الأصول'!H426-IF('📋 سجل الأصول'!I426="",0,'📋 سجل الأصول'!I426))*'📋 سجل الأصول'!J426/365*MAX(0,MIN(EOMONTH(DATE(2026,2,1),0),IF('📋 سجل الأصول'!M426="",DATE(9999,12,31),'📋 سجل الأصول'!M426))-'📋 سجل الأصول'!G426+1))-MIN(('📋 سجل الأصول'!H426-IF('📋 سجل الأصول'!I426="",0,'📋 سجل الأصول'!I426)),('📋 سجل الأصول'!H426-IF('📋 سجل الأصول'!I426="",0,'📋 سجل الأصول'!I426))*'📋 سجل الأصول'!J426/365*MAX(0,MIN(EOMONTH(DATE(2026,2,1),-1),IF('📋 سجل الأصول'!M426="",DATE(9999,12,31),'📋 سجل الأصول'!M426))-'📋 سجل الأصول'!G426+1))),0))</f>
        <v/>
      </c>
      <c r="I426" s="33" t="str">
        <f>IF('📋 سجل الأصول'!C426="","",IFERROR(MAX(0,MIN(('📋 سجل الأصول'!H426-IF('📋 سجل الأصول'!I426="",0,'📋 سجل الأصول'!I426)),('📋 سجل الأصول'!H426-IF('📋 سجل الأصول'!I426="",0,'📋 سجل الأصول'!I426))*'📋 سجل الأصول'!J426/365*MAX(0,MIN(EOMONTH(DATE(2026,3,1),0),IF('📋 سجل الأصول'!M426="",DATE(9999,12,31),'📋 سجل الأصول'!M426))-'📋 سجل الأصول'!G426+1))-MIN(('📋 سجل الأصول'!H426-IF('📋 سجل الأصول'!I426="",0,'📋 سجل الأصول'!I426)),('📋 سجل الأصول'!H426-IF('📋 سجل الأصول'!I426="",0,'📋 سجل الأصول'!I426))*'📋 سجل الأصول'!J426/365*MAX(0,MIN(EOMONTH(DATE(2026,3,1),-1),IF('📋 سجل الأصول'!M426="",DATE(9999,12,31),'📋 سجل الأصول'!M426))-'📋 سجل الأصول'!G426+1))),0))</f>
        <v/>
      </c>
      <c r="J426" s="33" t="str">
        <f>IF('📋 سجل الأصول'!C426="","",IFERROR(MAX(0,MIN(('📋 سجل الأصول'!H426-IF('📋 سجل الأصول'!I426="",0,'📋 سجل الأصول'!I426)),('📋 سجل الأصول'!H426-IF('📋 سجل الأصول'!I426="",0,'📋 سجل الأصول'!I426))*'📋 سجل الأصول'!J426/365*MAX(0,MIN(EOMONTH(DATE(2026,4,1),0),IF('📋 سجل الأصول'!M426="",DATE(9999,12,31),'📋 سجل الأصول'!M426))-'📋 سجل الأصول'!G426+1))-MIN(('📋 سجل الأصول'!H426-IF('📋 سجل الأصول'!I426="",0,'📋 سجل الأصول'!I426)),('📋 سجل الأصول'!H426-IF('📋 سجل الأصول'!I426="",0,'📋 سجل الأصول'!I426))*'📋 سجل الأصول'!J426/365*MAX(0,MIN(EOMONTH(DATE(2026,4,1),-1),IF('📋 سجل الأصول'!M426="",DATE(9999,12,31),'📋 سجل الأصول'!M426))-'📋 سجل الأصول'!G426+1))),0))</f>
        <v/>
      </c>
      <c r="K426" s="33" t="str">
        <f>IF('📋 سجل الأصول'!C426="","",IFERROR(MAX(0,MIN(('📋 سجل الأصول'!H426-IF('📋 سجل الأصول'!I426="",0,'📋 سجل الأصول'!I426)),('📋 سجل الأصول'!H426-IF('📋 سجل الأصول'!I426="",0,'📋 سجل الأصول'!I426))*'📋 سجل الأصول'!J426/365*MAX(0,MIN(EOMONTH(DATE(2026,5,1),0),IF('📋 سجل الأصول'!M426="",DATE(9999,12,31),'📋 سجل الأصول'!M426))-'📋 سجل الأصول'!G426+1))-MIN(('📋 سجل الأصول'!H426-IF('📋 سجل الأصول'!I426="",0,'📋 سجل الأصول'!I426)),('📋 سجل الأصول'!H426-IF('📋 سجل الأصول'!I426="",0,'📋 سجل الأصول'!I426))*'📋 سجل الأصول'!J426/365*MAX(0,MIN(EOMONTH(DATE(2026,5,1),-1),IF('📋 سجل الأصول'!M426="",DATE(9999,12,31),'📋 سجل الأصول'!M426))-'📋 سجل الأصول'!G426+1))),0))</f>
        <v/>
      </c>
      <c r="L426" s="33" t="str">
        <f>IF('📋 سجل الأصول'!C426="","",IFERROR(MAX(0,MIN(('📋 سجل الأصول'!H426-IF('📋 سجل الأصول'!I426="",0,'📋 سجل الأصول'!I426)),('📋 سجل الأصول'!H426-IF('📋 سجل الأصول'!I426="",0,'📋 سجل الأصول'!I426))*'📋 سجل الأصول'!J426/365*MAX(0,MIN(EOMONTH(DATE(2026,6,1),0),IF('📋 سجل الأصول'!M426="",DATE(9999,12,31),'📋 سجل الأصول'!M426))-'📋 سجل الأصول'!G426+1))-MIN(('📋 سجل الأصول'!H426-IF('📋 سجل الأصول'!I426="",0,'📋 سجل الأصول'!I426)),('📋 سجل الأصول'!H426-IF('📋 سجل الأصول'!I426="",0,'📋 سجل الأصول'!I426))*'📋 سجل الأصول'!J426/365*MAX(0,MIN(EOMONTH(DATE(2026,6,1),-1),IF('📋 سجل الأصول'!M426="",DATE(9999,12,31),'📋 سجل الأصول'!M426))-'📋 سجل الأصول'!G426+1))),0))</f>
        <v/>
      </c>
      <c r="M426" s="33" t="str">
        <f>IF('📋 سجل الأصول'!C426="","",IFERROR(MAX(0,MIN(('📋 سجل الأصول'!H426-IF('📋 سجل الأصول'!I426="",0,'📋 سجل الأصول'!I426)),('📋 سجل الأصول'!H426-IF('📋 سجل الأصول'!I426="",0,'📋 سجل الأصول'!I426))*'📋 سجل الأصول'!J426/365*MAX(0,MIN(EOMONTH(DATE(2026,7,1),0),IF('📋 سجل الأصول'!M426="",DATE(9999,12,31),'📋 سجل الأصول'!M426))-'📋 سجل الأصول'!G426+1))-MIN(('📋 سجل الأصول'!H426-IF('📋 سجل الأصول'!I426="",0,'📋 سجل الأصول'!I426)),('📋 سجل الأصول'!H426-IF('📋 سجل الأصول'!I426="",0,'📋 سجل الأصول'!I426))*'📋 سجل الأصول'!J426/365*MAX(0,MIN(EOMONTH(DATE(2026,7,1),-1),IF('📋 سجل الأصول'!M426="",DATE(9999,12,31),'📋 سجل الأصول'!M426))-'📋 سجل الأصول'!G426+1))),0))</f>
        <v/>
      </c>
      <c r="N426" s="33" t="str">
        <f>IF('📋 سجل الأصول'!C426="","",IFERROR(MAX(0,MIN(('📋 سجل الأصول'!H426-IF('📋 سجل الأصول'!I426="",0,'📋 سجل الأصول'!I426)),('📋 سجل الأصول'!H426-IF('📋 سجل الأصول'!I426="",0,'📋 سجل الأصول'!I426))*'📋 سجل الأصول'!J426/365*MAX(0,MIN(EOMONTH(DATE(2026,8,1),0),IF('📋 سجل الأصول'!M426="",DATE(9999,12,31),'📋 سجل الأصول'!M426))-'📋 سجل الأصول'!G426+1))-MIN(('📋 سجل الأصول'!H426-IF('📋 سجل الأصول'!I426="",0,'📋 سجل الأصول'!I426)),('📋 سجل الأصول'!H426-IF('📋 سجل الأصول'!I426="",0,'📋 سجل الأصول'!I426))*'📋 سجل الأصول'!J426/365*MAX(0,MIN(EOMONTH(DATE(2026,8,1),-1),IF('📋 سجل الأصول'!M426="",DATE(9999,12,31),'📋 سجل الأصول'!M426))-'📋 سجل الأصول'!G426+1))),0))</f>
        <v/>
      </c>
      <c r="O426" s="33" t="str">
        <f>IF('📋 سجل الأصول'!C426="","",IFERROR(MAX(0,MIN(('📋 سجل الأصول'!H426-IF('📋 سجل الأصول'!I426="",0,'📋 سجل الأصول'!I426)),('📋 سجل الأصول'!H426-IF('📋 سجل الأصول'!I426="",0,'📋 سجل الأصول'!I426))*'📋 سجل الأصول'!J426/365*MAX(0,MIN(EOMONTH(DATE(2026,9,1),0),IF('📋 سجل الأصول'!M426="",DATE(9999,12,31),'📋 سجل الأصول'!M426))-'📋 سجل الأصول'!G426+1))-MIN(('📋 سجل الأصول'!H426-IF('📋 سجل الأصول'!I426="",0,'📋 سجل الأصول'!I426)),('📋 سجل الأصول'!H426-IF('📋 سجل الأصول'!I426="",0,'📋 سجل الأصول'!I426))*'📋 سجل الأصول'!J426/365*MAX(0,MIN(EOMONTH(DATE(2026,9,1),-1),IF('📋 سجل الأصول'!M426="",DATE(9999,12,31),'📋 سجل الأصول'!M426))-'📋 سجل الأصول'!G426+1))),0))</f>
        <v/>
      </c>
      <c r="P426" s="33" t="str">
        <f>IF('📋 سجل الأصول'!C426="","",IFERROR(MAX(0,MIN(('📋 سجل الأصول'!H426-IF('📋 سجل الأصول'!I426="",0,'📋 سجل الأصول'!I426)),('📋 سجل الأصول'!H426-IF('📋 سجل الأصول'!I426="",0,'📋 سجل الأصول'!I426))*'📋 سجل الأصول'!J426/365*MAX(0,MIN(EOMONTH(DATE(2026,10,1),0),IF('📋 سجل الأصول'!M426="",DATE(9999,12,31),'📋 سجل الأصول'!M426))-'📋 سجل الأصول'!G426+1))-MIN(('📋 سجل الأصول'!H426-IF('📋 سجل الأصول'!I426="",0,'📋 سجل الأصول'!I426)),('📋 سجل الأصول'!H426-IF('📋 سجل الأصول'!I426="",0,'📋 سجل الأصول'!I426))*'📋 سجل الأصول'!J426/365*MAX(0,MIN(EOMONTH(DATE(2026,10,1),-1),IF('📋 سجل الأصول'!M426="",DATE(9999,12,31),'📋 سجل الأصول'!M426))-'📋 سجل الأصول'!G426+1))),0))</f>
        <v/>
      </c>
      <c r="Q426" s="33" t="str">
        <f>IF('📋 سجل الأصول'!C426="","",IFERROR(MAX(0,MIN(('📋 سجل الأصول'!H426-IF('📋 سجل الأصول'!I426="",0,'📋 سجل الأصول'!I426)),('📋 سجل الأصول'!H426-IF('📋 سجل الأصول'!I426="",0,'📋 سجل الأصول'!I426))*'📋 سجل الأصول'!J426/365*MAX(0,MIN(EOMONTH(DATE(2026,11,1),0),IF('📋 سجل الأصول'!M426="",DATE(9999,12,31),'📋 سجل الأصول'!M426))-'📋 سجل الأصول'!G426+1))-MIN(('📋 سجل الأصول'!H426-IF('📋 سجل الأصول'!I426="",0,'📋 سجل الأصول'!I426)),('📋 سجل الأصول'!H426-IF('📋 سجل الأصول'!I426="",0,'📋 سجل الأصول'!I426))*'📋 سجل الأصول'!J426/365*MAX(0,MIN(EOMONTH(DATE(2026,11,1),-1),IF('📋 سجل الأصول'!M426="",DATE(9999,12,31),'📋 سجل الأصول'!M426))-'📋 سجل الأصول'!G426+1))),0))</f>
        <v/>
      </c>
      <c r="R426" s="33" t="str">
        <f>IF('📋 سجل الأصول'!C426="","",IFERROR(MAX(0,MIN(('📋 سجل الأصول'!H426-IF('📋 سجل الأصول'!I426="",0,'📋 سجل الأصول'!I426)),('📋 سجل الأصول'!H426-IF('📋 سجل الأصول'!I426="",0,'📋 سجل الأصول'!I426))*'📋 سجل الأصول'!J426/365*MAX(0,MIN(EOMONTH(DATE(2026,12,1),0),IF('📋 سجل الأصول'!M426="",DATE(9999,12,31),'📋 سجل الأصول'!M426))-'📋 سجل الأصول'!G426+1))-MIN(('📋 سجل الأصول'!H426-IF('📋 سجل الأصول'!I426="",0,'📋 سجل الأصول'!I426)),('📋 سجل الأصول'!H426-IF('📋 سجل الأصول'!I426="",0,'📋 سجل الأصول'!I426))*'📋 سجل الأصول'!J426/365*MAX(0,MIN(EOMONTH(DATE(2026,12,1),-1),IF('📋 سجل الأصول'!M426="",DATE(9999,12,31),'📋 سجل الأصول'!M426))-'📋 سجل الأصول'!G426+1))),0))</f>
        <v/>
      </c>
    </row>
    <row r="427" spans="1:18" ht="24.75" customHeight="1" x14ac:dyDescent="0.25">
      <c r="A427" s="18" t="str">
        <f>IF('📋 سجل الأصول'!C427="","",'📋 سجل الأصول'!A427)</f>
        <v/>
      </c>
      <c r="B427" s="18" t="str">
        <f>IF('📋 سجل الأصول'!C427="","",'📋 سجل الأصول'!B427)</f>
        <v/>
      </c>
      <c r="C427" s="36" t="str">
        <f>IF('📋 سجل الأصول'!C427="","",'📋 سجل الأصول'!C427)</f>
        <v/>
      </c>
      <c r="D427" s="18" t="str">
        <f>IF('📋 سجل الأصول'!C427="","",'📋 سجل الأصول'!E427)</f>
        <v/>
      </c>
      <c r="E427" s="37" t="str">
        <f>IF('📋 سجل الأصول'!C427="","",'📋 سجل الأصول'!G427)</f>
        <v/>
      </c>
      <c r="F427" s="25" t="str">
        <f>IF('📋 سجل الأصول'!C427="","",'📋 سجل الأصول'!H427)</f>
        <v/>
      </c>
      <c r="G427" s="25" t="str">
        <f>IF('📋 سجل الأصول'!C427="","",IFERROR(MAX(0,MIN(('📋 سجل الأصول'!H427-IF('📋 سجل الأصول'!I427="",0,'📋 سجل الأصول'!I427)),('📋 سجل الأصول'!H427-IF('📋 سجل الأصول'!I427="",0,'📋 سجل الأصول'!I427))*'📋 سجل الأصول'!J427/365*MAX(0,MIN(EOMONTH(DATE(2026,1,1),0),IF('📋 سجل الأصول'!M427="",DATE(9999,12,31),'📋 سجل الأصول'!M427))-'📋 سجل الأصول'!G427+1))-MIN(('📋 سجل الأصول'!H427-IF('📋 سجل الأصول'!I427="",0,'📋 سجل الأصول'!I427)),('📋 سجل الأصول'!H427-IF('📋 سجل الأصول'!I427="",0,'📋 سجل الأصول'!I427))*'📋 سجل الأصول'!J427/365*MAX(0,MIN(EOMONTH(DATE(2026,1,1),-1),IF('📋 سجل الأصول'!M427="",DATE(9999,12,31),'📋 سجل الأصول'!M427))-'📋 سجل الأصول'!G427+1))),0))</f>
        <v/>
      </c>
      <c r="H427" s="25" t="str">
        <f>IF('📋 سجل الأصول'!C427="","",IFERROR(MAX(0,MIN(('📋 سجل الأصول'!H427-IF('📋 سجل الأصول'!I427="",0,'📋 سجل الأصول'!I427)),('📋 سجل الأصول'!H427-IF('📋 سجل الأصول'!I427="",0,'📋 سجل الأصول'!I427))*'📋 سجل الأصول'!J427/365*MAX(0,MIN(EOMONTH(DATE(2026,2,1),0),IF('📋 سجل الأصول'!M427="",DATE(9999,12,31),'📋 سجل الأصول'!M427))-'📋 سجل الأصول'!G427+1))-MIN(('📋 سجل الأصول'!H427-IF('📋 سجل الأصول'!I427="",0,'📋 سجل الأصول'!I427)),('📋 سجل الأصول'!H427-IF('📋 سجل الأصول'!I427="",0,'📋 سجل الأصول'!I427))*'📋 سجل الأصول'!J427/365*MAX(0,MIN(EOMONTH(DATE(2026,2,1),-1),IF('📋 سجل الأصول'!M427="",DATE(9999,12,31),'📋 سجل الأصول'!M427))-'📋 سجل الأصول'!G427+1))),0))</f>
        <v/>
      </c>
      <c r="I427" s="25" t="str">
        <f>IF('📋 سجل الأصول'!C427="","",IFERROR(MAX(0,MIN(('📋 سجل الأصول'!H427-IF('📋 سجل الأصول'!I427="",0,'📋 سجل الأصول'!I427)),('📋 سجل الأصول'!H427-IF('📋 سجل الأصول'!I427="",0,'📋 سجل الأصول'!I427))*'📋 سجل الأصول'!J427/365*MAX(0,MIN(EOMONTH(DATE(2026,3,1),0),IF('📋 سجل الأصول'!M427="",DATE(9999,12,31),'📋 سجل الأصول'!M427))-'📋 سجل الأصول'!G427+1))-MIN(('📋 سجل الأصول'!H427-IF('📋 سجل الأصول'!I427="",0,'📋 سجل الأصول'!I427)),('📋 سجل الأصول'!H427-IF('📋 سجل الأصول'!I427="",0,'📋 سجل الأصول'!I427))*'📋 سجل الأصول'!J427/365*MAX(0,MIN(EOMONTH(DATE(2026,3,1),-1),IF('📋 سجل الأصول'!M427="",DATE(9999,12,31),'📋 سجل الأصول'!M427))-'📋 سجل الأصول'!G427+1))),0))</f>
        <v/>
      </c>
      <c r="J427" s="25" t="str">
        <f>IF('📋 سجل الأصول'!C427="","",IFERROR(MAX(0,MIN(('📋 سجل الأصول'!H427-IF('📋 سجل الأصول'!I427="",0,'📋 سجل الأصول'!I427)),('📋 سجل الأصول'!H427-IF('📋 سجل الأصول'!I427="",0,'📋 سجل الأصول'!I427))*'📋 سجل الأصول'!J427/365*MAX(0,MIN(EOMONTH(DATE(2026,4,1),0),IF('📋 سجل الأصول'!M427="",DATE(9999,12,31),'📋 سجل الأصول'!M427))-'📋 سجل الأصول'!G427+1))-MIN(('📋 سجل الأصول'!H427-IF('📋 سجل الأصول'!I427="",0,'📋 سجل الأصول'!I427)),('📋 سجل الأصول'!H427-IF('📋 سجل الأصول'!I427="",0,'📋 سجل الأصول'!I427))*'📋 سجل الأصول'!J427/365*MAX(0,MIN(EOMONTH(DATE(2026,4,1),-1),IF('📋 سجل الأصول'!M427="",DATE(9999,12,31),'📋 سجل الأصول'!M427))-'📋 سجل الأصول'!G427+1))),0))</f>
        <v/>
      </c>
      <c r="K427" s="25" t="str">
        <f>IF('📋 سجل الأصول'!C427="","",IFERROR(MAX(0,MIN(('📋 سجل الأصول'!H427-IF('📋 سجل الأصول'!I427="",0,'📋 سجل الأصول'!I427)),('📋 سجل الأصول'!H427-IF('📋 سجل الأصول'!I427="",0,'📋 سجل الأصول'!I427))*'📋 سجل الأصول'!J427/365*MAX(0,MIN(EOMONTH(DATE(2026,5,1),0),IF('📋 سجل الأصول'!M427="",DATE(9999,12,31),'📋 سجل الأصول'!M427))-'📋 سجل الأصول'!G427+1))-MIN(('📋 سجل الأصول'!H427-IF('📋 سجل الأصول'!I427="",0,'📋 سجل الأصول'!I427)),('📋 سجل الأصول'!H427-IF('📋 سجل الأصول'!I427="",0,'📋 سجل الأصول'!I427))*'📋 سجل الأصول'!J427/365*MAX(0,MIN(EOMONTH(DATE(2026,5,1),-1),IF('📋 سجل الأصول'!M427="",DATE(9999,12,31),'📋 سجل الأصول'!M427))-'📋 سجل الأصول'!G427+1))),0))</f>
        <v/>
      </c>
      <c r="L427" s="25" t="str">
        <f>IF('📋 سجل الأصول'!C427="","",IFERROR(MAX(0,MIN(('📋 سجل الأصول'!H427-IF('📋 سجل الأصول'!I427="",0,'📋 سجل الأصول'!I427)),('📋 سجل الأصول'!H427-IF('📋 سجل الأصول'!I427="",0,'📋 سجل الأصول'!I427))*'📋 سجل الأصول'!J427/365*MAX(0,MIN(EOMONTH(DATE(2026,6,1),0),IF('📋 سجل الأصول'!M427="",DATE(9999,12,31),'📋 سجل الأصول'!M427))-'📋 سجل الأصول'!G427+1))-MIN(('📋 سجل الأصول'!H427-IF('📋 سجل الأصول'!I427="",0,'📋 سجل الأصول'!I427)),('📋 سجل الأصول'!H427-IF('📋 سجل الأصول'!I427="",0,'📋 سجل الأصول'!I427))*'📋 سجل الأصول'!J427/365*MAX(0,MIN(EOMONTH(DATE(2026,6,1),-1),IF('📋 سجل الأصول'!M427="",DATE(9999,12,31),'📋 سجل الأصول'!M427))-'📋 سجل الأصول'!G427+1))),0))</f>
        <v/>
      </c>
      <c r="M427" s="25" t="str">
        <f>IF('📋 سجل الأصول'!C427="","",IFERROR(MAX(0,MIN(('📋 سجل الأصول'!H427-IF('📋 سجل الأصول'!I427="",0,'📋 سجل الأصول'!I427)),('📋 سجل الأصول'!H427-IF('📋 سجل الأصول'!I427="",0,'📋 سجل الأصول'!I427))*'📋 سجل الأصول'!J427/365*MAX(0,MIN(EOMONTH(DATE(2026,7,1),0),IF('📋 سجل الأصول'!M427="",DATE(9999,12,31),'📋 سجل الأصول'!M427))-'📋 سجل الأصول'!G427+1))-MIN(('📋 سجل الأصول'!H427-IF('📋 سجل الأصول'!I427="",0,'📋 سجل الأصول'!I427)),('📋 سجل الأصول'!H427-IF('📋 سجل الأصول'!I427="",0,'📋 سجل الأصول'!I427))*'📋 سجل الأصول'!J427/365*MAX(0,MIN(EOMONTH(DATE(2026,7,1),-1),IF('📋 سجل الأصول'!M427="",DATE(9999,12,31),'📋 سجل الأصول'!M427))-'📋 سجل الأصول'!G427+1))),0))</f>
        <v/>
      </c>
      <c r="N427" s="25" t="str">
        <f>IF('📋 سجل الأصول'!C427="","",IFERROR(MAX(0,MIN(('📋 سجل الأصول'!H427-IF('📋 سجل الأصول'!I427="",0,'📋 سجل الأصول'!I427)),('📋 سجل الأصول'!H427-IF('📋 سجل الأصول'!I427="",0,'📋 سجل الأصول'!I427))*'📋 سجل الأصول'!J427/365*MAX(0,MIN(EOMONTH(DATE(2026,8,1),0),IF('📋 سجل الأصول'!M427="",DATE(9999,12,31),'📋 سجل الأصول'!M427))-'📋 سجل الأصول'!G427+1))-MIN(('📋 سجل الأصول'!H427-IF('📋 سجل الأصول'!I427="",0,'📋 سجل الأصول'!I427)),('📋 سجل الأصول'!H427-IF('📋 سجل الأصول'!I427="",0,'📋 سجل الأصول'!I427))*'📋 سجل الأصول'!J427/365*MAX(0,MIN(EOMONTH(DATE(2026,8,1),-1),IF('📋 سجل الأصول'!M427="",DATE(9999,12,31),'📋 سجل الأصول'!M427))-'📋 سجل الأصول'!G427+1))),0))</f>
        <v/>
      </c>
      <c r="O427" s="25" t="str">
        <f>IF('📋 سجل الأصول'!C427="","",IFERROR(MAX(0,MIN(('📋 سجل الأصول'!H427-IF('📋 سجل الأصول'!I427="",0,'📋 سجل الأصول'!I427)),('📋 سجل الأصول'!H427-IF('📋 سجل الأصول'!I427="",0,'📋 سجل الأصول'!I427))*'📋 سجل الأصول'!J427/365*MAX(0,MIN(EOMONTH(DATE(2026,9,1),0),IF('📋 سجل الأصول'!M427="",DATE(9999,12,31),'📋 سجل الأصول'!M427))-'📋 سجل الأصول'!G427+1))-MIN(('📋 سجل الأصول'!H427-IF('📋 سجل الأصول'!I427="",0,'📋 سجل الأصول'!I427)),('📋 سجل الأصول'!H427-IF('📋 سجل الأصول'!I427="",0,'📋 سجل الأصول'!I427))*'📋 سجل الأصول'!J427/365*MAX(0,MIN(EOMONTH(DATE(2026,9,1),-1),IF('📋 سجل الأصول'!M427="",DATE(9999,12,31),'📋 سجل الأصول'!M427))-'📋 سجل الأصول'!G427+1))),0))</f>
        <v/>
      </c>
      <c r="P427" s="25" t="str">
        <f>IF('📋 سجل الأصول'!C427="","",IFERROR(MAX(0,MIN(('📋 سجل الأصول'!H427-IF('📋 سجل الأصول'!I427="",0,'📋 سجل الأصول'!I427)),('📋 سجل الأصول'!H427-IF('📋 سجل الأصول'!I427="",0,'📋 سجل الأصول'!I427))*'📋 سجل الأصول'!J427/365*MAX(0,MIN(EOMONTH(DATE(2026,10,1),0),IF('📋 سجل الأصول'!M427="",DATE(9999,12,31),'📋 سجل الأصول'!M427))-'📋 سجل الأصول'!G427+1))-MIN(('📋 سجل الأصول'!H427-IF('📋 سجل الأصول'!I427="",0,'📋 سجل الأصول'!I427)),('📋 سجل الأصول'!H427-IF('📋 سجل الأصول'!I427="",0,'📋 سجل الأصول'!I427))*'📋 سجل الأصول'!J427/365*MAX(0,MIN(EOMONTH(DATE(2026,10,1),-1),IF('📋 سجل الأصول'!M427="",DATE(9999,12,31),'📋 سجل الأصول'!M427))-'📋 سجل الأصول'!G427+1))),0))</f>
        <v/>
      </c>
      <c r="Q427" s="25" t="str">
        <f>IF('📋 سجل الأصول'!C427="","",IFERROR(MAX(0,MIN(('📋 سجل الأصول'!H427-IF('📋 سجل الأصول'!I427="",0,'📋 سجل الأصول'!I427)),('📋 سجل الأصول'!H427-IF('📋 سجل الأصول'!I427="",0,'📋 سجل الأصول'!I427))*'📋 سجل الأصول'!J427/365*MAX(0,MIN(EOMONTH(DATE(2026,11,1),0),IF('📋 سجل الأصول'!M427="",DATE(9999,12,31),'📋 سجل الأصول'!M427))-'📋 سجل الأصول'!G427+1))-MIN(('📋 سجل الأصول'!H427-IF('📋 سجل الأصول'!I427="",0,'📋 سجل الأصول'!I427)),('📋 سجل الأصول'!H427-IF('📋 سجل الأصول'!I427="",0,'📋 سجل الأصول'!I427))*'📋 سجل الأصول'!J427/365*MAX(0,MIN(EOMONTH(DATE(2026,11,1),-1),IF('📋 سجل الأصول'!M427="",DATE(9999,12,31),'📋 سجل الأصول'!M427))-'📋 سجل الأصول'!G427+1))),0))</f>
        <v/>
      </c>
      <c r="R427" s="25" t="str">
        <f>IF('📋 سجل الأصول'!C427="","",IFERROR(MAX(0,MIN(('📋 سجل الأصول'!H427-IF('📋 سجل الأصول'!I427="",0,'📋 سجل الأصول'!I427)),('📋 سجل الأصول'!H427-IF('📋 سجل الأصول'!I427="",0,'📋 سجل الأصول'!I427))*'📋 سجل الأصول'!J427/365*MAX(0,MIN(EOMONTH(DATE(2026,12,1),0),IF('📋 سجل الأصول'!M427="",DATE(9999,12,31),'📋 سجل الأصول'!M427))-'📋 سجل الأصول'!G427+1))-MIN(('📋 سجل الأصول'!H427-IF('📋 سجل الأصول'!I427="",0,'📋 سجل الأصول'!I427)),('📋 سجل الأصول'!H427-IF('📋 سجل الأصول'!I427="",0,'📋 سجل الأصول'!I427))*'📋 سجل الأصول'!J427/365*MAX(0,MIN(EOMONTH(DATE(2026,12,1),-1),IF('📋 سجل الأصول'!M427="",DATE(9999,12,31),'📋 سجل الأصول'!M427))-'📋 سجل الأصول'!G427+1))),0))</f>
        <v/>
      </c>
    </row>
    <row r="428" spans="1:18" ht="24.75" customHeight="1" x14ac:dyDescent="0.25">
      <c r="A428" s="26" t="str">
        <f>IF('📋 سجل الأصول'!C428="","",'📋 سجل الأصول'!A428)</f>
        <v/>
      </c>
      <c r="B428" s="26" t="str">
        <f>IF('📋 سجل الأصول'!C428="","",'📋 سجل الأصول'!B428)</f>
        <v/>
      </c>
      <c r="C428" s="38" t="str">
        <f>IF('📋 سجل الأصول'!C428="","",'📋 سجل الأصول'!C428)</f>
        <v/>
      </c>
      <c r="D428" s="26" t="str">
        <f>IF('📋 سجل الأصول'!C428="","",'📋 سجل الأصول'!E428)</f>
        <v/>
      </c>
      <c r="E428" s="39" t="str">
        <f>IF('📋 سجل الأصول'!C428="","",'📋 سجل الأصول'!G428)</f>
        <v/>
      </c>
      <c r="F428" s="33" t="str">
        <f>IF('📋 سجل الأصول'!C428="","",'📋 سجل الأصول'!H428)</f>
        <v/>
      </c>
      <c r="G428" s="33" t="str">
        <f>IF('📋 سجل الأصول'!C428="","",IFERROR(MAX(0,MIN(('📋 سجل الأصول'!H428-IF('📋 سجل الأصول'!I428="",0,'📋 سجل الأصول'!I428)),('📋 سجل الأصول'!H428-IF('📋 سجل الأصول'!I428="",0,'📋 سجل الأصول'!I428))*'📋 سجل الأصول'!J428/365*MAX(0,MIN(EOMONTH(DATE(2026,1,1),0),IF('📋 سجل الأصول'!M428="",DATE(9999,12,31),'📋 سجل الأصول'!M428))-'📋 سجل الأصول'!G428+1))-MIN(('📋 سجل الأصول'!H428-IF('📋 سجل الأصول'!I428="",0,'📋 سجل الأصول'!I428)),('📋 سجل الأصول'!H428-IF('📋 سجل الأصول'!I428="",0,'📋 سجل الأصول'!I428))*'📋 سجل الأصول'!J428/365*MAX(0,MIN(EOMONTH(DATE(2026,1,1),-1),IF('📋 سجل الأصول'!M428="",DATE(9999,12,31),'📋 سجل الأصول'!M428))-'📋 سجل الأصول'!G428+1))),0))</f>
        <v/>
      </c>
      <c r="H428" s="33" t="str">
        <f>IF('📋 سجل الأصول'!C428="","",IFERROR(MAX(0,MIN(('📋 سجل الأصول'!H428-IF('📋 سجل الأصول'!I428="",0,'📋 سجل الأصول'!I428)),('📋 سجل الأصول'!H428-IF('📋 سجل الأصول'!I428="",0,'📋 سجل الأصول'!I428))*'📋 سجل الأصول'!J428/365*MAX(0,MIN(EOMONTH(DATE(2026,2,1),0),IF('📋 سجل الأصول'!M428="",DATE(9999,12,31),'📋 سجل الأصول'!M428))-'📋 سجل الأصول'!G428+1))-MIN(('📋 سجل الأصول'!H428-IF('📋 سجل الأصول'!I428="",0,'📋 سجل الأصول'!I428)),('📋 سجل الأصول'!H428-IF('📋 سجل الأصول'!I428="",0,'📋 سجل الأصول'!I428))*'📋 سجل الأصول'!J428/365*MAX(0,MIN(EOMONTH(DATE(2026,2,1),-1),IF('📋 سجل الأصول'!M428="",DATE(9999,12,31),'📋 سجل الأصول'!M428))-'📋 سجل الأصول'!G428+1))),0))</f>
        <v/>
      </c>
      <c r="I428" s="33" t="str">
        <f>IF('📋 سجل الأصول'!C428="","",IFERROR(MAX(0,MIN(('📋 سجل الأصول'!H428-IF('📋 سجل الأصول'!I428="",0,'📋 سجل الأصول'!I428)),('📋 سجل الأصول'!H428-IF('📋 سجل الأصول'!I428="",0,'📋 سجل الأصول'!I428))*'📋 سجل الأصول'!J428/365*MAX(0,MIN(EOMONTH(DATE(2026,3,1),0),IF('📋 سجل الأصول'!M428="",DATE(9999,12,31),'📋 سجل الأصول'!M428))-'📋 سجل الأصول'!G428+1))-MIN(('📋 سجل الأصول'!H428-IF('📋 سجل الأصول'!I428="",0,'📋 سجل الأصول'!I428)),('📋 سجل الأصول'!H428-IF('📋 سجل الأصول'!I428="",0,'📋 سجل الأصول'!I428))*'📋 سجل الأصول'!J428/365*MAX(0,MIN(EOMONTH(DATE(2026,3,1),-1),IF('📋 سجل الأصول'!M428="",DATE(9999,12,31),'📋 سجل الأصول'!M428))-'📋 سجل الأصول'!G428+1))),0))</f>
        <v/>
      </c>
      <c r="J428" s="33" t="str">
        <f>IF('📋 سجل الأصول'!C428="","",IFERROR(MAX(0,MIN(('📋 سجل الأصول'!H428-IF('📋 سجل الأصول'!I428="",0,'📋 سجل الأصول'!I428)),('📋 سجل الأصول'!H428-IF('📋 سجل الأصول'!I428="",0,'📋 سجل الأصول'!I428))*'📋 سجل الأصول'!J428/365*MAX(0,MIN(EOMONTH(DATE(2026,4,1),0),IF('📋 سجل الأصول'!M428="",DATE(9999,12,31),'📋 سجل الأصول'!M428))-'📋 سجل الأصول'!G428+1))-MIN(('📋 سجل الأصول'!H428-IF('📋 سجل الأصول'!I428="",0,'📋 سجل الأصول'!I428)),('📋 سجل الأصول'!H428-IF('📋 سجل الأصول'!I428="",0,'📋 سجل الأصول'!I428))*'📋 سجل الأصول'!J428/365*MAX(0,MIN(EOMONTH(DATE(2026,4,1),-1),IF('📋 سجل الأصول'!M428="",DATE(9999,12,31),'📋 سجل الأصول'!M428))-'📋 سجل الأصول'!G428+1))),0))</f>
        <v/>
      </c>
      <c r="K428" s="33" t="str">
        <f>IF('📋 سجل الأصول'!C428="","",IFERROR(MAX(0,MIN(('📋 سجل الأصول'!H428-IF('📋 سجل الأصول'!I428="",0,'📋 سجل الأصول'!I428)),('📋 سجل الأصول'!H428-IF('📋 سجل الأصول'!I428="",0,'📋 سجل الأصول'!I428))*'📋 سجل الأصول'!J428/365*MAX(0,MIN(EOMONTH(DATE(2026,5,1),0),IF('📋 سجل الأصول'!M428="",DATE(9999,12,31),'📋 سجل الأصول'!M428))-'📋 سجل الأصول'!G428+1))-MIN(('📋 سجل الأصول'!H428-IF('📋 سجل الأصول'!I428="",0,'📋 سجل الأصول'!I428)),('📋 سجل الأصول'!H428-IF('📋 سجل الأصول'!I428="",0,'📋 سجل الأصول'!I428))*'📋 سجل الأصول'!J428/365*MAX(0,MIN(EOMONTH(DATE(2026,5,1),-1),IF('📋 سجل الأصول'!M428="",DATE(9999,12,31),'📋 سجل الأصول'!M428))-'📋 سجل الأصول'!G428+1))),0))</f>
        <v/>
      </c>
      <c r="L428" s="33" t="str">
        <f>IF('📋 سجل الأصول'!C428="","",IFERROR(MAX(0,MIN(('📋 سجل الأصول'!H428-IF('📋 سجل الأصول'!I428="",0,'📋 سجل الأصول'!I428)),('📋 سجل الأصول'!H428-IF('📋 سجل الأصول'!I428="",0,'📋 سجل الأصول'!I428))*'📋 سجل الأصول'!J428/365*MAX(0,MIN(EOMONTH(DATE(2026,6,1),0),IF('📋 سجل الأصول'!M428="",DATE(9999,12,31),'📋 سجل الأصول'!M428))-'📋 سجل الأصول'!G428+1))-MIN(('📋 سجل الأصول'!H428-IF('📋 سجل الأصول'!I428="",0,'📋 سجل الأصول'!I428)),('📋 سجل الأصول'!H428-IF('📋 سجل الأصول'!I428="",0,'📋 سجل الأصول'!I428))*'📋 سجل الأصول'!J428/365*MAX(0,MIN(EOMONTH(DATE(2026,6,1),-1),IF('📋 سجل الأصول'!M428="",DATE(9999,12,31),'📋 سجل الأصول'!M428))-'📋 سجل الأصول'!G428+1))),0))</f>
        <v/>
      </c>
      <c r="M428" s="33" t="str">
        <f>IF('📋 سجل الأصول'!C428="","",IFERROR(MAX(0,MIN(('📋 سجل الأصول'!H428-IF('📋 سجل الأصول'!I428="",0,'📋 سجل الأصول'!I428)),('📋 سجل الأصول'!H428-IF('📋 سجل الأصول'!I428="",0,'📋 سجل الأصول'!I428))*'📋 سجل الأصول'!J428/365*MAX(0,MIN(EOMONTH(DATE(2026,7,1),0),IF('📋 سجل الأصول'!M428="",DATE(9999,12,31),'📋 سجل الأصول'!M428))-'📋 سجل الأصول'!G428+1))-MIN(('📋 سجل الأصول'!H428-IF('📋 سجل الأصول'!I428="",0,'📋 سجل الأصول'!I428)),('📋 سجل الأصول'!H428-IF('📋 سجل الأصول'!I428="",0,'📋 سجل الأصول'!I428))*'📋 سجل الأصول'!J428/365*MAX(0,MIN(EOMONTH(DATE(2026,7,1),-1),IF('📋 سجل الأصول'!M428="",DATE(9999,12,31),'📋 سجل الأصول'!M428))-'📋 سجل الأصول'!G428+1))),0))</f>
        <v/>
      </c>
      <c r="N428" s="33" t="str">
        <f>IF('📋 سجل الأصول'!C428="","",IFERROR(MAX(0,MIN(('📋 سجل الأصول'!H428-IF('📋 سجل الأصول'!I428="",0,'📋 سجل الأصول'!I428)),('📋 سجل الأصول'!H428-IF('📋 سجل الأصول'!I428="",0,'📋 سجل الأصول'!I428))*'📋 سجل الأصول'!J428/365*MAX(0,MIN(EOMONTH(DATE(2026,8,1),0),IF('📋 سجل الأصول'!M428="",DATE(9999,12,31),'📋 سجل الأصول'!M428))-'📋 سجل الأصول'!G428+1))-MIN(('📋 سجل الأصول'!H428-IF('📋 سجل الأصول'!I428="",0,'📋 سجل الأصول'!I428)),('📋 سجل الأصول'!H428-IF('📋 سجل الأصول'!I428="",0,'📋 سجل الأصول'!I428))*'📋 سجل الأصول'!J428/365*MAX(0,MIN(EOMONTH(DATE(2026,8,1),-1),IF('📋 سجل الأصول'!M428="",DATE(9999,12,31),'📋 سجل الأصول'!M428))-'📋 سجل الأصول'!G428+1))),0))</f>
        <v/>
      </c>
      <c r="O428" s="33" t="str">
        <f>IF('📋 سجل الأصول'!C428="","",IFERROR(MAX(0,MIN(('📋 سجل الأصول'!H428-IF('📋 سجل الأصول'!I428="",0,'📋 سجل الأصول'!I428)),('📋 سجل الأصول'!H428-IF('📋 سجل الأصول'!I428="",0,'📋 سجل الأصول'!I428))*'📋 سجل الأصول'!J428/365*MAX(0,MIN(EOMONTH(DATE(2026,9,1),0),IF('📋 سجل الأصول'!M428="",DATE(9999,12,31),'📋 سجل الأصول'!M428))-'📋 سجل الأصول'!G428+1))-MIN(('📋 سجل الأصول'!H428-IF('📋 سجل الأصول'!I428="",0,'📋 سجل الأصول'!I428)),('📋 سجل الأصول'!H428-IF('📋 سجل الأصول'!I428="",0,'📋 سجل الأصول'!I428))*'📋 سجل الأصول'!J428/365*MAX(0,MIN(EOMONTH(DATE(2026,9,1),-1),IF('📋 سجل الأصول'!M428="",DATE(9999,12,31),'📋 سجل الأصول'!M428))-'📋 سجل الأصول'!G428+1))),0))</f>
        <v/>
      </c>
      <c r="P428" s="33" t="str">
        <f>IF('📋 سجل الأصول'!C428="","",IFERROR(MAX(0,MIN(('📋 سجل الأصول'!H428-IF('📋 سجل الأصول'!I428="",0,'📋 سجل الأصول'!I428)),('📋 سجل الأصول'!H428-IF('📋 سجل الأصول'!I428="",0,'📋 سجل الأصول'!I428))*'📋 سجل الأصول'!J428/365*MAX(0,MIN(EOMONTH(DATE(2026,10,1),0),IF('📋 سجل الأصول'!M428="",DATE(9999,12,31),'📋 سجل الأصول'!M428))-'📋 سجل الأصول'!G428+1))-MIN(('📋 سجل الأصول'!H428-IF('📋 سجل الأصول'!I428="",0,'📋 سجل الأصول'!I428)),('📋 سجل الأصول'!H428-IF('📋 سجل الأصول'!I428="",0,'📋 سجل الأصول'!I428))*'📋 سجل الأصول'!J428/365*MAX(0,MIN(EOMONTH(DATE(2026,10,1),-1),IF('📋 سجل الأصول'!M428="",DATE(9999,12,31),'📋 سجل الأصول'!M428))-'📋 سجل الأصول'!G428+1))),0))</f>
        <v/>
      </c>
      <c r="Q428" s="33" t="str">
        <f>IF('📋 سجل الأصول'!C428="","",IFERROR(MAX(0,MIN(('📋 سجل الأصول'!H428-IF('📋 سجل الأصول'!I428="",0,'📋 سجل الأصول'!I428)),('📋 سجل الأصول'!H428-IF('📋 سجل الأصول'!I428="",0,'📋 سجل الأصول'!I428))*'📋 سجل الأصول'!J428/365*MAX(0,MIN(EOMONTH(DATE(2026,11,1),0),IF('📋 سجل الأصول'!M428="",DATE(9999,12,31),'📋 سجل الأصول'!M428))-'📋 سجل الأصول'!G428+1))-MIN(('📋 سجل الأصول'!H428-IF('📋 سجل الأصول'!I428="",0,'📋 سجل الأصول'!I428)),('📋 سجل الأصول'!H428-IF('📋 سجل الأصول'!I428="",0,'📋 سجل الأصول'!I428))*'📋 سجل الأصول'!J428/365*MAX(0,MIN(EOMONTH(DATE(2026,11,1),-1),IF('📋 سجل الأصول'!M428="",DATE(9999,12,31),'📋 سجل الأصول'!M428))-'📋 سجل الأصول'!G428+1))),0))</f>
        <v/>
      </c>
      <c r="R428" s="33" t="str">
        <f>IF('📋 سجل الأصول'!C428="","",IFERROR(MAX(0,MIN(('📋 سجل الأصول'!H428-IF('📋 سجل الأصول'!I428="",0,'📋 سجل الأصول'!I428)),('📋 سجل الأصول'!H428-IF('📋 سجل الأصول'!I428="",0,'📋 سجل الأصول'!I428))*'📋 سجل الأصول'!J428/365*MAX(0,MIN(EOMONTH(DATE(2026,12,1),0),IF('📋 سجل الأصول'!M428="",DATE(9999,12,31),'📋 سجل الأصول'!M428))-'📋 سجل الأصول'!G428+1))-MIN(('📋 سجل الأصول'!H428-IF('📋 سجل الأصول'!I428="",0,'📋 سجل الأصول'!I428)),('📋 سجل الأصول'!H428-IF('📋 سجل الأصول'!I428="",0,'📋 سجل الأصول'!I428))*'📋 سجل الأصول'!J428/365*MAX(0,MIN(EOMONTH(DATE(2026,12,1),-1),IF('📋 سجل الأصول'!M428="",DATE(9999,12,31),'📋 سجل الأصول'!M428))-'📋 سجل الأصول'!G428+1))),0))</f>
        <v/>
      </c>
    </row>
    <row r="429" spans="1:18" ht="24.75" customHeight="1" x14ac:dyDescent="0.25">
      <c r="A429" s="18" t="str">
        <f>IF('📋 سجل الأصول'!C429="","",'📋 سجل الأصول'!A429)</f>
        <v/>
      </c>
      <c r="B429" s="18" t="str">
        <f>IF('📋 سجل الأصول'!C429="","",'📋 سجل الأصول'!B429)</f>
        <v/>
      </c>
      <c r="C429" s="36" t="str">
        <f>IF('📋 سجل الأصول'!C429="","",'📋 سجل الأصول'!C429)</f>
        <v/>
      </c>
      <c r="D429" s="18" t="str">
        <f>IF('📋 سجل الأصول'!C429="","",'📋 سجل الأصول'!E429)</f>
        <v/>
      </c>
      <c r="E429" s="37" t="str">
        <f>IF('📋 سجل الأصول'!C429="","",'📋 سجل الأصول'!G429)</f>
        <v/>
      </c>
      <c r="F429" s="25" t="str">
        <f>IF('📋 سجل الأصول'!C429="","",'📋 سجل الأصول'!H429)</f>
        <v/>
      </c>
      <c r="G429" s="25" t="str">
        <f>IF('📋 سجل الأصول'!C429="","",IFERROR(MAX(0,MIN(('📋 سجل الأصول'!H429-IF('📋 سجل الأصول'!I429="",0,'📋 سجل الأصول'!I429)),('📋 سجل الأصول'!H429-IF('📋 سجل الأصول'!I429="",0,'📋 سجل الأصول'!I429))*'📋 سجل الأصول'!J429/365*MAX(0,MIN(EOMONTH(DATE(2026,1,1),0),IF('📋 سجل الأصول'!M429="",DATE(9999,12,31),'📋 سجل الأصول'!M429))-'📋 سجل الأصول'!G429+1))-MIN(('📋 سجل الأصول'!H429-IF('📋 سجل الأصول'!I429="",0,'📋 سجل الأصول'!I429)),('📋 سجل الأصول'!H429-IF('📋 سجل الأصول'!I429="",0,'📋 سجل الأصول'!I429))*'📋 سجل الأصول'!J429/365*MAX(0,MIN(EOMONTH(DATE(2026,1,1),-1),IF('📋 سجل الأصول'!M429="",DATE(9999,12,31),'📋 سجل الأصول'!M429))-'📋 سجل الأصول'!G429+1))),0))</f>
        <v/>
      </c>
      <c r="H429" s="25" t="str">
        <f>IF('📋 سجل الأصول'!C429="","",IFERROR(MAX(0,MIN(('📋 سجل الأصول'!H429-IF('📋 سجل الأصول'!I429="",0,'📋 سجل الأصول'!I429)),('📋 سجل الأصول'!H429-IF('📋 سجل الأصول'!I429="",0,'📋 سجل الأصول'!I429))*'📋 سجل الأصول'!J429/365*MAX(0,MIN(EOMONTH(DATE(2026,2,1),0),IF('📋 سجل الأصول'!M429="",DATE(9999,12,31),'📋 سجل الأصول'!M429))-'📋 سجل الأصول'!G429+1))-MIN(('📋 سجل الأصول'!H429-IF('📋 سجل الأصول'!I429="",0,'📋 سجل الأصول'!I429)),('📋 سجل الأصول'!H429-IF('📋 سجل الأصول'!I429="",0,'📋 سجل الأصول'!I429))*'📋 سجل الأصول'!J429/365*MAX(0,MIN(EOMONTH(DATE(2026,2,1),-1),IF('📋 سجل الأصول'!M429="",DATE(9999,12,31),'📋 سجل الأصول'!M429))-'📋 سجل الأصول'!G429+1))),0))</f>
        <v/>
      </c>
      <c r="I429" s="25" t="str">
        <f>IF('📋 سجل الأصول'!C429="","",IFERROR(MAX(0,MIN(('📋 سجل الأصول'!H429-IF('📋 سجل الأصول'!I429="",0,'📋 سجل الأصول'!I429)),('📋 سجل الأصول'!H429-IF('📋 سجل الأصول'!I429="",0,'📋 سجل الأصول'!I429))*'📋 سجل الأصول'!J429/365*MAX(0,MIN(EOMONTH(DATE(2026,3,1),0),IF('📋 سجل الأصول'!M429="",DATE(9999,12,31),'📋 سجل الأصول'!M429))-'📋 سجل الأصول'!G429+1))-MIN(('📋 سجل الأصول'!H429-IF('📋 سجل الأصول'!I429="",0,'📋 سجل الأصول'!I429)),('📋 سجل الأصول'!H429-IF('📋 سجل الأصول'!I429="",0,'📋 سجل الأصول'!I429))*'📋 سجل الأصول'!J429/365*MAX(0,MIN(EOMONTH(DATE(2026,3,1),-1),IF('📋 سجل الأصول'!M429="",DATE(9999,12,31),'📋 سجل الأصول'!M429))-'📋 سجل الأصول'!G429+1))),0))</f>
        <v/>
      </c>
      <c r="J429" s="25" t="str">
        <f>IF('📋 سجل الأصول'!C429="","",IFERROR(MAX(0,MIN(('📋 سجل الأصول'!H429-IF('📋 سجل الأصول'!I429="",0,'📋 سجل الأصول'!I429)),('📋 سجل الأصول'!H429-IF('📋 سجل الأصول'!I429="",0,'📋 سجل الأصول'!I429))*'📋 سجل الأصول'!J429/365*MAX(0,MIN(EOMONTH(DATE(2026,4,1),0),IF('📋 سجل الأصول'!M429="",DATE(9999,12,31),'📋 سجل الأصول'!M429))-'📋 سجل الأصول'!G429+1))-MIN(('📋 سجل الأصول'!H429-IF('📋 سجل الأصول'!I429="",0,'📋 سجل الأصول'!I429)),('📋 سجل الأصول'!H429-IF('📋 سجل الأصول'!I429="",0,'📋 سجل الأصول'!I429))*'📋 سجل الأصول'!J429/365*MAX(0,MIN(EOMONTH(DATE(2026,4,1),-1),IF('📋 سجل الأصول'!M429="",DATE(9999,12,31),'📋 سجل الأصول'!M429))-'📋 سجل الأصول'!G429+1))),0))</f>
        <v/>
      </c>
      <c r="K429" s="25" t="str">
        <f>IF('📋 سجل الأصول'!C429="","",IFERROR(MAX(0,MIN(('📋 سجل الأصول'!H429-IF('📋 سجل الأصول'!I429="",0,'📋 سجل الأصول'!I429)),('📋 سجل الأصول'!H429-IF('📋 سجل الأصول'!I429="",0,'📋 سجل الأصول'!I429))*'📋 سجل الأصول'!J429/365*MAX(0,MIN(EOMONTH(DATE(2026,5,1),0),IF('📋 سجل الأصول'!M429="",DATE(9999,12,31),'📋 سجل الأصول'!M429))-'📋 سجل الأصول'!G429+1))-MIN(('📋 سجل الأصول'!H429-IF('📋 سجل الأصول'!I429="",0,'📋 سجل الأصول'!I429)),('📋 سجل الأصول'!H429-IF('📋 سجل الأصول'!I429="",0,'📋 سجل الأصول'!I429))*'📋 سجل الأصول'!J429/365*MAX(0,MIN(EOMONTH(DATE(2026,5,1),-1),IF('📋 سجل الأصول'!M429="",DATE(9999,12,31),'📋 سجل الأصول'!M429))-'📋 سجل الأصول'!G429+1))),0))</f>
        <v/>
      </c>
      <c r="L429" s="25" t="str">
        <f>IF('📋 سجل الأصول'!C429="","",IFERROR(MAX(0,MIN(('📋 سجل الأصول'!H429-IF('📋 سجل الأصول'!I429="",0,'📋 سجل الأصول'!I429)),('📋 سجل الأصول'!H429-IF('📋 سجل الأصول'!I429="",0,'📋 سجل الأصول'!I429))*'📋 سجل الأصول'!J429/365*MAX(0,MIN(EOMONTH(DATE(2026,6,1),0),IF('📋 سجل الأصول'!M429="",DATE(9999,12,31),'📋 سجل الأصول'!M429))-'📋 سجل الأصول'!G429+1))-MIN(('📋 سجل الأصول'!H429-IF('📋 سجل الأصول'!I429="",0,'📋 سجل الأصول'!I429)),('📋 سجل الأصول'!H429-IF('📋 سجل الأصول'!I429="",0,'📋 سجل الأصول'!I429))*'📋 سجل الأصول'!J429/365*MAX(0,MIN(EOMONTH(DATE(2026,6,1),-1),IF('📋 سجل الأصول'!M429="",DATE(9999,12,31),'📋 سجل الأصول'!M429))-'📋 سجل الأصول'!G429+1))),0))</f>
        <v/>
      </c>
      <c r="M429" s="25" t="str">
        <f>IF('📋 سجل الأصول'!C429="","",IFERROR(MAX(0,MIN(('📋 سجل الأصول'!H429-IF('📋 سجل الأصول'!I429="",0,'📋 سجل الأصول'!I429)),('📋 سجل الأصول'!H429-IF('📋 سجل الأصول'!I429="",0,'📋 سجل الأصول'!I429))*'📋 سجل الأصول'!J429/365*MAX(0,MIN(EOMONTH(DATE(2026,7,1),0),IF('📋 سجل الأصول'!M429="",DATE(9999,12,31),'📋 سجل الأصول'!M429))-'📋 سجل الأصول'!G429+1))-MIN(('📋 سجل الأصول'!H429-IF('📋 سجل الأصول'!I429="",0,'📋 سجل الأصول'!I429)),('📋 سجل الأصول'!H429-IF('📋 سجل الأصول'!I429="",0,'📋 سجل الأصول'!I429))*'📋 سجل الأصول'!J429/365*MAX(0,MIN(EOMONTH(DATE(2026,7,1),-1),IF('📋 سجل الأصول'!M429="",DATE(9999,12,31),'📋 سجل الأصول'!M429))-'📋 سجل الأصول'!G429+1))),0))</f>
        <v/>
      </c>
      <c r="N429" s="25" t="str">
        <f>IF('📋 سجل الأصول'!C429="","",IFERROR(MAX(0,MIN(('📋 سجل الأصول'!H429-IF('📋 سجل الأصول'!I429="",0,'📋 سجل الأصول'!I429)),('📋 سجل الأصول'!H429-IF('📋 سجل الأصول'!I429="",0,'📋 سجل الأصول'!I429))*'📋 سجل الأصول'!J429/365*MAX(0,MIN(EOMONTH(DATE(2026,8,1),0),IF('📋 سجل الأصول'!M429="",DATE(9999,12,31),'📋 سجل الأصول'!M429))-'📋 سجل الأصول'!G429+1))-MIN(('📋 سجل الأصول'!H429-IF('📋 سجل الأصول'!I429="",0,'📋 سجل الأصول'!I429)),('📋 سجل الأصول'!H429-IF('📋 سجل الأصول'!I429="",0,'📋 سجل الأصول'!I429))*'📋 سجل الأصول'!J429/365*MAX(0,MIN(EOMONTH(DATE(2026,8,1),-1),IF('📋 سجل الأصول'!M429="",DATE(9999,12,31),'📋 سجل الأصول'!M429))-'📋 سجل الأصول'!G429+1))),0))</f>
        <v/>
      </c>
      <c r="O429" s="25" t="str">
        <f>IF('📋 سجل الأصول'!C429="","",IFERROR(MAX(0,MIN(('📋 سجل الأصول'!H429-IF('📋 سجل الأصول'!I429="",0,'📋 سجل الأصول'!I429)),('📋 سجل الأصول'!H429-IF('📋 سجل الأصول'!I429="",0,'📋 سجل الأصول'!I429))*'📋 سجل الأصول'!J429/365*MAX(0,MIN(EOMONTH(DATE(2026,9,1),0),IF('📋 سجل الأصول'!M429="",DATE(9999,12,31),'📋 سجل الأصول'!M429))-'📋 سجل الأصول'!G429+1))-MIN(('📋 سجل الأصول'!H429-IF('📋 سجل الأصول'!I429="",0,'📋 سجل الأصول'!I429)),('📋 سجل الأصول'!H429-IF('📋 سجل الأصول'!I429="",0,'📋 سجل الأصول'!I429))*'📋 سجل الأصول'!J429/365*MAX(0,MIN(EOMONTH(DATE(2026,9,1),-1),IF('📋 سجل الأصول'!M429="",DATE(9999,12,31),'📋 سجل الأصول'!M429))-'📋 سجل الأصول'!G429+1))),0))</f>
        <v/>
      </c>
      <c r="P429" s="25" t="str">
        <f>IF('📋 سجل الأصول'!C429="","",IFERROR(MAX(0,MIN(('📋 سجل الأصول'!H429-IF('📋 سجل الأصول'!I429="",0,'📋 سجل الأصول'!I429)),('📋 سجل الأصول'!H429-IF('📋 سجل الأصول'!I429="",0,'📋 سجل الأصول'!I429))*'📋 سجل الأصول'!J429/365*MAX(0,MIN(EOMONTH(DATE(2026,10,1),0),IF('📋 سجل الأصول'!M429="",DATE(9999,12,31),'📋 سجل الأصول'!M429))-'📋 سجل الأصول'!G429+1))-MIN(('📋 سجل الأصول'!H429-IF('📋 سجل الأصول'!I429="",0,'📋 سجل الأصول'!I429)),('📋 سجل الأصول'!H429-IF('📋 سجل الأصول'!I429="",0,'📋 سجل الأصول'!I429))*'📋 سجل الأصول'!J429/365*MAX(0,MIN(EOMONTH(DATE(2026,10,1),-1),IF('📋 سجل الأصول'!M429="",DATE(9999,12,31),'📋 سجل الأصول'!M429))-'📋 سجل الأصول'!G429+1))),0))</f>
        <v/>
      </c>
      <c r="Q429" s="25" t="str">
        <f>IF('📋 سجل الأصول'!C429="","",IFERROR(MAX(0,MIN(('📋 سجل الأصول'!H429-IF('📋 سجل الأصول'!I429="",0,'📋 سجل الأصول'!I429)),('📋 سجل الأصول'!H429-IF('📋 سجل الأصول'!I429="",0,'📋 سجل الأصول'!I429))*'📋 سجل الأصول'!J429/365*MAX(0,MIN(EOMONTH(DATE(2026,11,1),0),IF('📋 سجل الأصول'!M429="",DATE(9999,12,31),'📋 سجل الأصول'!M429))-'📋 سجل الأصول'!G429+1))-MIN(('📋 سجل الأصول'!H429-IF('📋 سجل الأصول'!I429="",0,'📋 سجل الأصول'!I429)),('📋 سجل الأصول'!H429-IF('📋 سجل الأصول'!I429="",0,'📋 سجل الأصول'!I429))*'📋 سجل الأصول'!J429/365*MAX(0,MIN(EOMONTH(DATE(2026,11,1),-1),IF('📋 سجل الأصول'!M429="",DATE(9999,12,31),'📋 سجل الأصول'!M429))-'📋 سجل الأصول'!G429+1))),0))</f>
        <v/>
      </c>
      <c r="R429" s="25" t="str">
        <f>IF('📋 سجل الأصول'!C429="","",IFERROR(MAX(0,MIN(('📋 سجل الأصول'!H429-IF('📋 سجل الأصول'!I429="",0,'📋 سجل الأصول'!I429)),('📋 سجل الأصول'!H429-IF('📋 سجل الأصول'!I429="",0,'📋 سجل الأصول'!I429))*'📋 سجل الأصول'!J429/365*MAX(0,MIN(EOMONTH(DATE(2026,12,1),0),IF('📋 سجل الأصول'!M429="",DATE(9999,12,31),'📋 سجل الأصول'!M429))-'📋 سجل الأصول'!G429+1))-MIN(('📋 سجل الأصول'!H429-IF('📋 سجل الأصول'!I429="",0,'📋 سجل الأصول'!I429)),('📋 سجل الأصول'!H429-IF('📋 سجل الأصول'!I429="",0,'📋 سجل الأصول'!I429))*'📋 سجل الأصول'!J429/365*MAX(0,MIN(EOMONTH(DATE(2026,12,1),-1),IF('📋 سجل الأصول'!M429="",DATE(9999,12,31),'📋 سجل الأصول'!M429))-'📋 سجل الأصول'!G429+1))),0))</f>
        <v/>
      </c>
    </row>
    <row r="430" spans="1:18" ht="24.75" customHeight="1" x14ac:dyDescent="0.25">
      <c r="A430" s="26" t="str">
        <f>IF('📋 سجل الأصول'!C430="","",'📋 سجل الأصول'!A430)</f>
        <v/>
      </c>
      <c r="B430" s="26" t="str">
        <f>IF('📋 سجل الأصول'!C430="","",'📋 سجل الأصول'!B430)</f>
        <v/>
      </c>
      <c r="C430" s="38" t="str">
        <f>IF('📋 سجل الأصول'!C430="","",'📋 سجل الأصول'!C430)</f>
        <v/>
      </c>
      <c r="D430" s="26" t="str">
        <f>IF('📋 سجل الأصول'!C430="","",'📋 سجل الأصول'!E430)</f>
        <v/>
      </c>
      <c r="E430" s="39" t="str">
        <f>IF('📋 سجل الأصول'!C430="","",'📋 سجل الأصول'!G430)</f>
        <v/>
      </c>
      <c r="F430" s="33" t="str">
        <f>IF('📋 سجل الأصول'!C430="","",'📋 سجل الأصول'!H430)</f>
        <v/>
      </c>
      <c r="G430" s="33" t="str">
        <f>IF('📋 سجل الأصول'!C430="","",IFERROR(MAX(0,MIN(('📋 سجل الأصول'!H430-IF('📋 سجل الأصول'!I430="",0,'📋 سجل الأصول'!I430)),('📋 سجل الأصول'!H430-IF('📋 سجل الأصول'!I430="",0,'📋 سجل الأصول'!I430))*'📋 سجل الأصول'!J430/365*MAX(0,MIN(EOMONTH(DATE(2026,1,1),0),IF('📋 سجل الأصول'!M430="",DATE(9999,12,31),'📋 سجل الأصول'!M430))-'📋 سجل الأصول'!G430+1))-MIN(('📋 سجل الأصول'!H430-IF('📋 سجل الأصول'!I430="",0,'📋 سجل الأصول'!I430)),('📋 سجل الأصول'!H430-IF('📋 سجل الأصول'!I430="",0,'📋 سجل الأصول'!I430))*'📋 سجل الأصول'!J430/365*MAX(0,MIN(EOMONTH(DATE(2026,1,1),-1),IF('📋 سجل الأصول'!M430="",DATE(9999,12,31),'📋 سجل الأصول'!M430))-'📋 سجل الأصول'!G430+1))),0))</f>
        <v/>
      </c>
      <c r="H430" s="33" t="str">
        <f>IF('📋 سجل الأصول'!C430="","",IFERROR(MAX(0,MIN(('📋 سجل الأصول'!H430-IF('📋 سجل الأصول'!I430="",0,'📋 سجل الأصول'!I430)),('📋 سجل الأصول'!H430-IF('📋 سجل الأصول'!I430="",0,'📋 سجل الأصول'!I430))*'📋 سجل الأصول'!J430/365*MAX(0,MIN(EOMONTH(DATE(2026,2,1),0),IF('📋 سجل الأصول'!M430="",DATE(9999,12,31),'📋 سجل الأصول'!M430))-'📋 سجل الأصول'!G430+1))-MIN(('📋 سجل الأصول'!H430-IF('📋 سجل الأصول'!I430="",0,'📋 سجل الأصول'!I430)),('📋 سجل الأصول'!H430-IF('📋 سجل الأصول'!I430="",0,'📋 سجل الأصول'!I430))*'📋 سجل الأصول'!J430/365*MAX(0,MIN(EOMONTH(DATE(2026,2,1),-1),IF('📋 سجل الأصول'!M430="",DATE(9999,12,31),'📋 سجل الأصول'!M430))-'📋 سجل الأصول'!G430+1))),0))</f>
        <v/>
      </c>
      <c r="I430" s="33" t="str">
        <f>IF('📋 سجل الأصول'!C430="","",IFERROR(MAX(0,MIN(('📋 سجل الأصول'!H430-IF('📋 سجل الأصول'!I430="",0,'📋 سجل الأصول'!I430)),('📋 سجل الأصول'!H430-IF('📋 سجل الأصول'!I430="",0,'📋 سجل الأصول'!I430))*'📋 سجل الأصول'!J430/365*MAX(0,MIN(EOMONTH(DATE(2026,3,1),0),IF('📋 سجل الأصول'!M430="",DATE(9999,12,31),'📋 سجل الأصول'!M430))-'📋 سجل الأصول'!G430+1))-MIN(('📋 سجل الأصول'!H430-IF('📋 سجل الأصول'!I430="",0,'📋 سجل الأصول'!I430)),('📋 سجل الأصول'!H430-IF('📋 سجل الأصول'!I430="",0,'📋 سجل الأصول'!I430))*'📋 سجل الأصول'!J430/365*MAX(0,MIN(EOMONTH(DATE(2026,3,1),-1),IF('📋 سجل الأصول'!M430="",DATE(9999,12,31),'📋 سجل الأصول'!M430))-'📋 سجل الأصول'!G430+1))),0))</f>
        <v/>
      </c>
      <c r="J430" s="33" t="str">
        <f>IF('📋 سجل الأصول'!C430="","",IFERROR(MAX(0,MIN(('📋 سجل الأصول'!H430-IF('📋 سجل الأصول'!I430="",0,'📋 سجل الأصول'!I430)),('📋 سجل الأصول'!H430-IF('📋 سجل الأصول'!I430="",0,'📋 سجل الأصول'!I430))*'📋 سجل الأصول'!J430/365*MAX(0,MIN(EOMONTH(DATE(2026,4,1),0),IF('📋 سجل الأصول'!M430="",DATE(9999,12,31),'📋 سجل الأصول'!M430))-'📋 سجل الأصول'!G430+1))-MIN(('📋 سجل الأصول'!H430-IF('📋 سجل الأصول'!I430="",0,'📋 سجل الأصول'!I430)),('📋 سجل الأصول'!H430-IF('📋 سجل الأصول'!I430="",0,'📋 سجل الأصول'!I430))*'📋 سجل الأصول'!J430/365*MAX(0,MIN(EOMONTH(DATE(2026,4,1),-1),IF('📋 سجل الأصول'!M430="",DATE(9999,12,31),'📋 سجل الأصول'!M430))-'📋 سجل الأصول'!G430+1))),0))</f>
        <v/>
      </c>
      <c r="K430" s="33" t="str">
        <f>IF('📋 سجل الأصول'!C430="","",IFERROR(MAX(0,MIN(('📋 سجل الأصول'!H430-IF('📋 سجل الأصول'!I430="",0,'📋 سجل الأصول'!I430)),('📋 سجل الأصول'!H430-IF('📋 سجل الأصول'!I430="",0,'📋 سجل الأصول'!I430))*'📋 سجل الأصول'!J430/365*MAX(0,MIN(EOMONTH(DATE(2026,5,1),0),IF('📋 سجل الأصول'!M430="",DATE(9999,12,31),'📋 سجل الأصول'!M430))-'📋 سجل الأصول'!G430+1))-MIN(('📋 سجل الأصول'!H430-IF('📋 سجل الأصول'!I430="",0,'📋 سجل الأصول'!I430)),('📋 سجل الأصول'!H430-IF('📋 سجل الأصول'!I430="",0,'📋 سجل الأصول'!I430))*'📋 سجل الأصول'!J430/365*MAX(0,MIN(EOMONTH(DATE(2026,5,1),-1),IF('📋 سجل الأصول'!M430="",DATE(9999,12,31),'📋 سجل الأصول'!M430))-'📋 سجل الأصول'!G430+1))),0))</f>
        <v/>
      </c>
      <c r="L430" s="33" t="str">
        <f>IF('📋 سجل الأصول'!C430="","",IFERROR(MAX(0,MIN(('📋 سجل الأصول'!H430-IF('📋 سجل الأصول'!I430="",0,'📋 سجل الأصول'!I430)),('📋 سجل الأصول'!H430-IF('📋 سجل الأصول'!I430="",0,'📋 سجل الأصول'!I430))*'📋 سجل الأصول'!J430/365*MAX(0,MIN(EOMONTH(DATE(2026,6,1),0),IF('📋 سجل الأصول'!M430="",DATE(9999,12,31),'📋 سجل الأصول'!M430))-'📋 سجل الأصول'!G430+1))-MIN(('📋 سجل الأصول'!H430-IF('📋 سجل الأصول'!I430="",0,'📋 سجل الأصول'!I430)),('📋 سجل الأصول'!H430-IF('📋 سجل الأصول'!I430="",0,'📋 سجل الأصول'!I430))*'📋 سجل الأصول'!J430/365*MAX(0,MIN(EOMONTH(DATE(2026,6,1),-1),IF('📋 سجل الأصول'!M430="",DATE(9999,12,31),'📋 سجل الأصول'!M430))-'📋 سجل الأصول'!G430+1))),0))</f>
        <v/>
      </c>
      <c r="M430" s="33" t="str">
        <f>IF('📋 سجل الأصول'!C430="","",IFERROR(MAX(0,MIN(('📋 سجل الأصول'!H430-IF('📋 سجل الأصول'!I430="",0,'📋 سجل الأصول'!I430)),('📋 سجل الأصول'!H430-IF('📋 سجل الأصول'!I430="",0,'📋 سجل الأصول'!I430))*'📋 سجل الأصول'!J430/365*MAX(0,MIN(EOMONTH(DATE(2026,7,1),0),IF('📋 سجل الأصول'!M430="",DATE(9999,12,31),'📋 سجل الأصول'!M430))-'📋 سجل الأصول'!G430+1))-MIN(('📋 سجل الأصول'!H430-IF('📋 سجل الأصول'!I430="",0,'📋 سجل الأصول'!I430)),('📋 سجل الأصول'!H430-IF('📋 سجل الأصول'!I430="",0,'📋 سجل الأصول'!I430))*'📋 سجل الأصول'!J430/365*MAX(0,MIN(EOMONTH(DATE(2026,7,1),-1),IF('📋 سجل الأصول'!M430="",DATE(9999,12,31),'📋 سجل الأصول'!M430))-'📋 سجل الأصول'!G430+1))),0))</f>
        <v/>
      </c>
      <c r="N430" s="33" t="str">
        <f>IF('📋 سجل الأصول'!C430="","",IFERROR(MAX(0,MIN(('📋 سجل الأصول'!H430-IF('📋 سجل الأصول'!I430="",0,'📋 سجل الأصول'!I430)),('📋 سجل الأصول'!H430-IF('📋 سجل الأصول'!I430="",0,'📋 سجل الأصول'!I430))*'📋 سجل الأصول'!J430/365*MAX(0,MIN(EOMONTH(DATE(2026,8,1),0),IF('📋 سجل الأصول'!M430="",DATE(9999,12,31),'📋 سجل الأصول'!M430))-'📋 سجل الأصول'!G430+1))-MIN(('📋 سجل الأصول'!H430-IF('📋 سجل الأصول'!I430="",0,'📋 سجل الأصول'!I430)),('📋 سجل الأصول'!H430-IF('📋 سجل الأصول'!I430="",0,'📋 سجل الأصول'!I430))*'📋 سجل الأصول'!J430/365*MAX(0,MIN(EOMONTH(DATE(2026,8,1),-1),IF('📋 سجل الأصول'!M430="",DATE(9999,12,31),'📋 سجل الأصول'!M430))-'📋 سجل الأصول'!G430+1))),0))</f>
        <v/>
      </c>
      <c r="O430" s="33" t="str">
        <f>IF('📋 سجل الأصول'!C430="","",IFERROR(MAX(0,MIN(('📋 سجل الأصول'!H430-IF('📋 سجل الأصول'!I430="",0,'📋 سجل الأصول'!I430)),('📋 سجل الأصول'!H430-IF('📋 سجل الأصول'!I430="",0,'📋 سجل الأصول'!I430))*'📋 سجل الأصول'!J430/365*MAX(0,MIN(EOMONTH(DATE(2026,9,1),0),IF('📋 سجل الأصول'!M430="",DATE(9999,12,31),'📋 سجل الأصول'!M430))-'📋 سجل الأصول'!G430+1))-MIN(('📋 سجل الأصول'!H430-IF('📋 سجل الأصول'!I430="",0,'📋 سجل الأصول'!I430)),('📋 سجل الأصول'!H430-IF('📋 سجل الأصول'!I430="",0,'📋 سجل الأصول'!I430))*'📋 سجل الأصول'!J430/365*MAX(0,MIN(EOMONTH(DATE(2026,9,1),-1),IF('📋 سجل الأصول'!M430="",DATE(9999,12,31),'📋 سجل الأصول'!M430))-'📋 سجل الأصول'!G430+1))),0))</f>
        <v/>
      </c>
      <c r="P430" s="33" t="str">
        <f>IF('📋 سجل الأصول'!C430="","",IFERROR(MAX(0,MIN(('📋 سجل الأصول'!H430-IF('📋 سجل الأصول'!I430="",0,'📋 سجل الأصول'!I430)),('📋 سجل الأصول'!H430-IF('📋 سجل الأصول'!I430="",0,'📋 سجل الأصول'!I430))*'📋 سجل الأصول'!J430/365*MAX(0,MIN(EOMONTH(DATE(2026,10,1),0),IF('📋 سجل الأصول'!M430="",DATE(9999,12,31),'📋 سجل الأصول'!M430))-'📋 سجل الأصول'!G430+1))-MIN(('📋 سجل الأصول'!H430-IF('📋 سجل الأصول'!I430="",0,'📋 سجل الأصول'!I430)),('📋 سجل الأصول'!H430-IF('📋 سجل الأصول'!I430="",0,'📋 سجل الأصول'!I430))*'📋 سجل الأصول'!J430/365*MAX(0,MIN(EOMONTH(DATE(2026,10,1),-1),IF('📋 سجل الأصول'!M430="",DATE(9999,12,31),'📋 سجل الأصول'!M430))-'📋 سجل الأصول'!G430+1))),0))</f>
        <v/>
      </c>
      <c r="Q430" s="33" t="str">
        <f>IF('📋 سجل الأصول'!C430="","",IFERROR(MAX(0,MIN(('📋 سجل الأصول'!H430-IF('📋 سجل الأصول'!I430="",0,'📋 سجل الأصول'!I430)),('📋 سجل الأصول'!H430-IF('📋 سجل الأصول'!I430="",0,'📋 سجل الأصول'!I430))*'📋 سجل الأصول'!J430/365*MAX(0,MIN(EOMONTH(DATE(2026,11,1),0),IF('📋 سجل الأصول'!M430="",DATE(9999,12,31),'📋 سجل الأصول'!M430))-'📋 سجل الأصول'!G430+1))-MIN(('📋 سجل الأصول'!H430-IF('📋 سجل الأصول'!I430="",0,'📋 سجل الأصول'!I430)),('📋 سجل الأصول'!H430-IF('📋 سجل الأصول'!I430="",0,'📋 سجل الأصول'!I430))*'📋 سجل الأصول'!J430/365*MAX(0,MIN(EOMONTH(DATE(2026,11,1),-1),IF('📋 سجل الأصول'!M430="",DATE(9999,12,31),'📋 سجل الأصول'!M430))-'📋 سجل الأصول'!G430+1))),0))</f>
        <v/>
      </c>
      <c r="R430" s="33" t="str">
        <f>IF('📋 سجل الأصول'!C430="","",IFERROR(MAX(0,MIN(('📋 سجل الأصول'!H430-IF('📋 سجل الأصول'!I430="",0,'📋 سجل الأصول'!I430)),('📋 سجل الأصول'!H430-IF('📋 سجل الأصول'!I430="",0,'📋 سجل الأصول'!I430))*'📋 سجل الأصول'!J430/365*MAX(0,MIN(EOMONTH(DATE(2026,12,1),0),IF('📋 سجل الأصول'!M430="",DATE(9999,12,31),'📋 سجل الأصول'!M430))-'📋 سجل الأصول'!G430+1))-MIN(('📋 سجل الأصول'!H430-IF('📋 سجل الأصول'!I430="",0,'📋 سجل الأصول'!I430)),('📋 سجل الأصول'!H430-IF('📋 سجل الأصول'!I430="",0,'📋 سجل الأصول'!I430))*'📋 سجل الأصول'!J430/365*MAX(0,MIN(EOMONTH(DATE(2026,12,1),-1),IF('📋 سجل الأصول'!M430="",DATE(9999,12,31),'📋 سجل الأصول'!M430))-'📋 سجل الأصول'!G430+1))),0))</f>
        <v/>
      </c>
    </row>
    <row r="431" spans="1:18" ht="24.75" customHeight="1" x14ac:dyDescent="0.25">
      <c r="A431" s="18" t="str">
        <f>IF('📋 سجل الأصول'!C431="","",'📋 سجل الأصول'!A431)</f>
        <v/>
      </c>
      <c r="B431" s="18" t="str">
        <f>IF('📋 سجل الأصول'!C431="","",'📋 سجل الأصول'!B431)</f>
        <v/>
      </c>
      <c r="C431" s="36" t="str">
        <f>IF('📋 سجل الأصول'!C431="","",'📋 سجل الأصول'!C431)</f>
        <v/>
      </c>
      <c r="D431" s="18" t="str">
        <f>IF('📋 سجل الأصول'!C431="","",'📋 سجل الأصول'!E431)</f>
        <v/>
      </c>
      <c r="E431" s="37" t="str">
        <f>IF('📋 سجل الأصول'!C431="","",'📋 سجل الأصول'!G431)</f>
        <v/>
      </c>
      <c r="F431" s="25" t="str">
        <f>IF('📋 سجل الأصول'!C431="","",'📋 سجل الأصول'!H431)</f>
        <v/>
      </c>
      <c r="G431" s="25" t="str">
        <f>IF('📋 سجل الأصول'!C431="","",IFERROR(MAX(0,MIN(('📋 سجل الأصول'!H431-IF('📋 سجل الأصول'!I431="",0,'📋 سجل الأصول'!I431)),('📋 سجل الأصول'!H431-IF('📋 سجل الأصول'!I431="",0,'📋 سجل الأصول'!I431))*'📋 سجل الأصول'!J431/365*MAX(0,MIN(EOMONTH(DATE(2026,1,1),0),IF('📋 سجل الأصول'!M431="",DATE(9999,12,31),'📋 سجل الأصول'!M431))-'📋 سجل الأصول'!G431+1))-MIN(('📋 سجل الأصول'!H431-IF('📋 سجل الأصول'!I431="",0,'📋 سجل الأصول'!I431)),('📋 سجل الأصول'!H431-IF('📋 سجل الأصول'!I431="",0,'📋 سجل الأصول'!I431))*'📋 سجل الأصول'!J431/365*MAX(0,MIN(EOMONTH(DATE(2026,1,1),-1),IF('📋 سجل الأصول'!M431="",DATE(9999,12,31),'📋 سجل الأصول'!M431))-'📋 سجل الأصول'!G431+1))),0))</f>
        <v/>
      </c>
      <c r="H431" s="25" t="str">
        <f>IF('📋 سجل الأصول'!C431="","",IFERROR(MAX(0,MIN(('📋 سجل الأصول'!H431-IF('📋 سجل الأصول'!I431="",0,'📋 سجل الأصول'!I431)),('📋 سجل الأصول'!H431-IF('📋 سجل الأصول'!I431="",0,'📋 سجل الأصول'!I431))*'📋 سجل الأصول'!J431/365*MAX(0,MIN(EOMONTH(DATE(2026,2,1),0),IF('📋 سجل الأصول'!M431="",DATE(9999,12,31),'📋 سجل الأصول'!M431))-'📋 سجل الأصول'!G431+1))-MIN(('📋 سجل الأصول'!H431-IF('📋 سجل الأصول'!I431="",0,'📋 سجل الأصول'!I431)),('📋 سجل الأصول'!H431-IF('📋 سجل الأصول'!I431="",0,'📋 سجل الأصول'!I431))*'📋 سجل الأصول'!J431/365*MAX(0,MIN(EOMONTH(DATE(2026,2,1),-1),IF('📋 سجل الأصول'!M431="",DATE(9999,12,31),'📋 سجل الأصول'!M431))-'📋 سجل الأصول'!G431+1))),0))</f>
        <v/>
      </c>
      <c r="I431" s="25" t="str">
        <f>IF('📋 سجل الأصول'!C431="","",IFERROR(MAX(0,MIN(('📋 سجل الأصول'!H431-IF('📋 سجل الأصول'!I431="",0,'📋 سجل الأصول'!I431)),('📋 سجل الأصول'!H431-IF('📋 سجل الأصول'!I431="",0,'📋 سجل الأصول'!I431))*'📋 سجل الأصول'!J431/365*MAX(0,MIN(EOMONTH(DATE(2026,3,1),0),IF('📋 سجل الأصول'!M431="",DATE(9999,12,31),'📋 سجل الأصول'!M431))-'📋 سجل الأصول'!G431+1))-MIN(('📋 سجل الأصول'!H431-IF('📋 سجل الأصول'!I431="",0,'📋 سجل الأصول'!I431)),('📋 سجل الأصول'!H431-IF('📋 سجل الأصول'!I431="",0,'📋 سجل الأصول'!I431))*'📋 سجل الأصول'!J431/365*MAX(0,MIN(EOMONTH(DATE(2026,3,1),-1),IF('📋 سجل الأصول'!M431="",DATE(9999,12,31),'📋 سجل الأصول'!M431))-'📋 سجل الأصول'!G431+1))),0))</f>
        <v/>
      </c>
      <c r="J431" s="25" t="str">
        <f>IF('📋 سجل الأصول'!C431="","",IFERROR(MAX(0,MIN(('📋 سجل الأصول'!H431-IF('📋 سجل الأصول'!I431="",0,'📋 سجل الأصول'!I431)),('📋 سجل الأصول'!H431-IF('📋 سجل الأصول'!I431="",0,'📋 سجل الأصول'!I431))*'📋 سجل الأصول'!J431/365*MAX(0,MIN(EOMONTH(DATE(2026,4,1),0),IF('📋 سجل الأصول'!M431="",DATE(9999,12,31),'📋 سجل الأصول'!M431))-'📋 سجل الأصول'!G431+1))-MIN(('📋 سجل الأصول'!H431-IF('📋 سجل الأصول'!I431="",0,'📋 سجل الأصول'!I431)),('📋 سجل الأصول'!H431-IF('📋 سجل الأصول'!I431="",0,'📋 سجل الأصول'!I431))*'📋 سجل الأصول'!J431/365*MAX(0,MIN(EOMONTH(DATE(2026,4,1),-1),IF('📋 سجل الأصول'!M431="",DATE(9999,12,31),'📋 سجل الأصول'!M431))-'📋 سجل الأصول'!G431+1))),0))</f>
        <v/>
      </c>
      <c r="K431" s="25" t="str">
        <f>IF('📋 سجل الأصول'!C431="","",IFERROR(MAX(0,MIN(('📋 سجل الأصول'!H431-IF('📋 سجل الأصول'!I431="",0,'📋 سجل الأصول'!I431)),('📋 سجل الأصول'!H431-IF('📋 سجل الأصول'!I431="",0,'📋 سجل الأصول'!I431))*'📋 سجل الأصول'!J431/365*MAX(0,MIN(EOMONTH(DATE(2026,5,1),0),IF('📋 سجل الأصول'!M431="",DATE(9999,12,31),'📋 سجل الأصول'!M431))-'📋 سجل الأصول'!G431+1))-MIN(('📋 سجل الأصول'!H431-IF('📋 سجل الأصول'!I431="",0,'📋 سجل الأصول'!I431)),('📋 سجل الأصول'!H431-IF('📋 سجل الأصول'!I431="",0,'📋 سجل الأصول'!I431))*'📋 سجل الأصول'!J431/365*MAX(0,MIN(EOMONTH(DATE(2026,5,1),-1),IF('📋 سجل الأصول'!M431="",DATE(9999,12,31),'📋 سجل الأصول'!M431))-'📋 سجل الأصول'!G431+1))),0))</f>
        <v/>
      </c>
      <c r="L431" s="25" t="str">
        <f>IF('📋 سجل الأصول'!C431="","",IFERROR(MAX(0,MIN(('📋 سجل الأصول'!H431-IF('📋 سجل الأصول'!I431="",0,'📋 سجل الأصول'!I431)),('📋 سجل الأصول'!H431-IF('📋 سجل الأصول'!I431="",0,'📋 سجل الأصول'!I431))*'📋 سجل الأصول'!J431/365*MAX(0,MIN(EOMONTH(DATE(2026,6,1),0),IF('📋 سجل الأصول'!M431="",DATE(9999,12,31),'📋 سجل الأصول'!M431))-'📋 سجل الأصول'!G431+1))-MIN(('📋 سجل الأصول'!H431-IF('📋 سجل الأصول'!I431="",0,'📋 سجل الأصول'!I431)),('📋 سجل الأصول'!H431-IF('📋 سجل الأصول'!I431="",0,'📋 سجل الأصول'!I431))*'📋 سجل الأصول'!J431/365*MAX(0,MIN(EOMONTH(DATE(2026,6,1),-1),IF('📋 سجل الأصول'!M431="",DATE(9999,12,31),'📋 سجل الأصول'!M431))-'📋 سجل الأصول'!G431+1))),0))</f>
        <v/>
      </c>
      <c r="M431" s="25" t="str">
        <f>IF('📋 سجل الأصول'!C431="","",IFERROR(MAX(0,MIN(('📋 سجل الأصول'!H431-IF('📋 سجل الأصول'!I431="",0,'📋 سجل الأصول'!I431)),('📋 سجل الأصول'!H431-IF('📋 سجل الأصول'!I431="",0,'📋 سجل الأصول'!I431))*'📋 سجل الأصول'!J431/365*MAX(0,MIN(EOMONTH(DATE(2026,7,1),0),IF('📋 سجل الأصول'!M431="",DATE(9999,12,31),'📋 سجل الأصول'!M431))-'📋 سجل الأصول'!G431+1))-MIN(('📋 سجل الأصول'!H431-IF('📋 سجل الأصول'!I431="",0,'📋 سجل الأصول'!I431)),('📋 سجل الأصول'!H431-IF('📋 سجل الأصول'!I431="",0,'📋 سجل الأصول'!I431))*'📋 سجل الأصول'!J431/365*MAX(0,MIN(EOMONTH(DATE(2026,7,1),-1),IF('📋 سجل الأصول'!M431="",DATE(9999,12,31),'📋 سجل الأصول'!M431))-'📋 سجل الأصول'!G431+1))),0))</f>
        <v/>
      </c>
      <c r="N431" s="25" t="str">
        <f>IF('📋 سجل الأصول'!C431="","",IFERROR(MAX(0,MIN(('📋 سجل الأصول'!H431-IF('📋 سجل الأصول'!I431="",0,'📋 سجل الأصول'!I431)),('📋 سجل الأصول'!H431-IF('📋 سجل الأصول'!I431="",0,'📋 سجل الأصول'!I431))*'📋 سجل الأصول'!J431/365*MAX(0,MIN(EOMONTH(DATE(2026,8,1),0),IF('📋 سجل الأصول'!M431="",DATE(9999,12,31),'📋 سجل الأصول'!M431))-'📋 سجل الأصول'!G431+1))-MIN(('📋 سجل الأصول'!H431-IF('📋 سجل الأصول'!I431="",0,'📋 سجل الأصول'!I431)),('📋 سجل الأصول'!H431-IF('📋 سجل الأصول'!I431="",0,'📋 سجل الأصول'!I431))*'📋 سجل الأصول'!J431/365*MAX(0,MIN(EOMONTH(DATE(2026,8,1),-1),IF('📋 سجل الأصول'!M431="",DATE(9999,12,31),'📋 سجل الأصول'!M431))-'📋 سجل الأصول'!G431+1))),0))</f>
        <v/>
      </c>
      <c r="O431" s="25" t="str">
        <f>IF('📋 سجل الأصول'!C431="","",IFERROR(MAX(0,MIN(('📋 سجل الأصول'!H431-IF('📋 سجل الأصول'!I431="",0,'📋 سجل الأصول'!I431)),('📋 سجل الأصول'!H431-IF('📋 سجل الأصول'!I431="",0,'📋 سجل الأصول'!I431))*'📋 سجل الأصول'!J431/365*MAX(0,MIN(EOMONTH(DATE(2026,9,1),0),IF('📋 سجل الأصول'!M431="",DATE(9999,12,31),'📋 سجل الأصول'!M431))-'📋 سجل الأصول'!G431+1))-MIN(('📋 سجل الأصول'!H431-IF('📋 سجل الأصول'!I431="",0,'📋 سجل الأصول'!I431)),('📋 سجل الأصول'!H431-IF('📋 سجل الأصول'!I431="",0,'📋 سجل الأصول'!I431))*'📋 سجل الأصول'!J431/365*MAX(0,MIN(EOMONTH(DATE(2026,9,1),-1),IF('📋 سجل الأصول'!M431="",DATE(9999,12,31),'📋 سجل الأصول'!M431))-'📋 سجل الأصول'!G431+1))),0))</f>
        <v/>
      </c>
      <c r="P431" s="25" t="str">
        <f>IF('📋 سجل الأصول'!C431="","",IFERROR(MAX(0,MIN(('📋 سجل الأصول'!H431-IF('📋 سجل الأصول'!I431="",0,'📋 سجل الأصول'!I431)),('📋 سجل الأصول'!H431-IF('📋 سجل الأصول'!I431="",0,'📋 سجل الأصول'!I431))*'📋 سجل الأصول'!J431/365*MAX(0,MIN(EOMONTH(DATE(2026,10,1),0),IF('📋 سجل الأصول'!M431="",DATE(9999,12,31),'📋 سجل الأصول'!M431))-'📋 سجل الأصول'!G431+1))-MIN(('📋 سجل الأصول'!H431-IF('📋 سجل الأصول'!I431="",0,'📋 سجل الأصول'!I431)),('📋 سجل الأصول'!H431-IF('📋 سجل الأصول'!I431="",0,'📋 سجل الأصول'!I431))*'📋 سجل الأصول'!J431/365*MAX(0,MIN(EOMONTH(DATE(2026,10,1),-1),IF('📋 سجل الأصول'!M431="",DATE(9999,12,31),'📋 سجل الأصول'!M431))-'📋 سجل الأصول'!G431+1))),0))</f>
        <v/>
      </c>
      <c r="Q431" s="25" t="str">
        <f>IF('📋 سجل الأصول'!C431="","",IFERROR(MAX(0,MIN(('📋 سجل الأصول'!H431-IF('📋 سجل الأصول'!I431="",0,'📋 سجل الأصول'!I431)),('📋 سجل الأصول'!H431-IF('📋 سجل الأصول'!I431="",0,'📋 سجل الأصول'!I431))*'📋 سجل الأصول'!J431/365*MAX(0,MIN(EOMONTH(DATE(2026,11,1),0),IF('📋 سجل الأصول'!M431="",DATE(9999,12,31),'📋 سجل الأصول'!M431))-'📋 سجل الأصول'!G431+1))-MIN(('📋 سجل الأصول'!H431-IF('📋 سجل الأصول'!I431="",0,'📋 سجل الأصول'!I431)),('📋 سجل الأصول'!H431-IF('📋 سجل الأصول'!I431="",0,'📋 سجل الأصول'!I431))*'📋 سجل الأصول'!J431/365*MAX(0,MIN(EOMONTH(DATE(2026,11,1),-1),IF('📋 سجل الأصول'!M431="",DATE(9999,12,31),'📋 سجل الأصول'!M431))-'📋 سجل الأصول'!G431+1))),0))</f>
        <v/>
      </c>
      <c r="R431" s="25" t="str">
        <f>IF('📋 سجل الأصول'!C431="","",IFERROR(MAX(0,MIN(('📋 سجل الأصول'!H431-IF('📋 سجل الأصول'!I431="",0,'📋 سجل الأصول'!I431)),('📋 سجل الأصول'!H431-IF('📋 سجل الأصول'!I431="",0,'📋 سجل الأصول'!I431))*'📋 سجل الأصول'!J431/365*MAX(0,MIN(EOMONTH(DATE(2026,12,1),0),IF('📋 سجل الأصول'!M431="",DATE(9999,12,31),'📋 سجل الأصول'!M431))-'📋 سجل الأصول'!G431+1))-MIN(('📋 سجل الأصول'!H431-IF('📋 سجل الأصول'!I431="",0,'📋 سجل الأصول'!I431)),('📋 سجل الأصول'!H431-IF('📋 سجل الأصول'!I431="",0,'📋 سجل الأصول'!I431))*'📋 سجل الأصول'!J431/365*MAX(0,MIN(EOMONTH(DATE(2026,12,1),-1),IF('📋 سجل الأصول'!M431="",DATE(9999,12,31),'📋 سجل الأصول'!M431))-'📋 سجل الأصول'!G431+1))),0))</f>
        <v/>
      </c>
    </row>
    <row r="432" spans="1:18" ht="24.75" customHeight="1" x14ac:dyDescent="0.25">
      <c r="A432" s="26" t="str">
        <f>IF('📋 سجل الأصول'!C432="","",'📋 سجل الأصول'!A432)</f>
        <v/>
      </c>
      <c r="B432" s="26" t="str">
        <f>IF('📋 سجل الأصول'!C432="","",'📋 سجل الأصول'!B432)</f>
        <v/>
      </c>
      <c r="C432" s="38" t="str">
        <f>IF('📋 سجل الأصول'!C432="","",'📋 سجل الأصول'!C432)</f>
        <v/>
      </c>
      <c r="D432" s="26" t="str">
        <f>IF('📋 سجل الأصول'!C432="","",'📋 سجل الأصول'!E432)</f>
        <v/>
      </c>
      <c r="E432" s="39" t="str">
        <f>IF('📋 سجل الأصول'!C432="","",'📋 سجل الأصول'!G432)</f>
        <v/>
      </c>
      <c r="F432" s="33" t="str">
        <f>IF('📋 سجل الأصول'!C432="","",'📋 سجل الأصول'!H432)</f>
        <v/>
      </c>
      <c r="G432" s="33" t="str">
        <f>IF('📋 سجل الأصول'!C432="","",IFERROR(MAX(0,MIN(('📋 سجل الأصول'!H432-IF('📋 سجل الأصول'!I432="",0,'📋 سجل الأصول'!I432)),('📋 سجل الأصول'!H432-IF('📋 سجل الأصول'!I432="",0,'📋 سجل الأصول'!I432))*'📋 سجل الأصول'!J432/365*MAX(0,MIN(EOMONTH(DATE(2026,1,1),0),IF('📋 سجل الأصول'!M432="",DATE(9999,12,31),'📋 سجل الأصول'!M432))-'📋 سجل الأصول'!G432+1))-MIN(('📋 سجل الأصول'!H432-IF('📋 سجل الأصول'!I432="",0,'📋 سجل الأصول'!I432)),('📋 سجل الأصول'!H432-IF('📋 سجل الأصول'!I432="",0,'📋 سجل الأصول'!I432))*'📋 سجل الأصول'!J432/365*MAX(0,MIN(EOMONTH(DATE(2026,1,1),-1),IF('📋 سجل الأصول'!M432="",DATE(9999,12,31),'📋 سجل الأصول'!M432))-'📋 سجل الأصول'!G432+1))),0))</f>
        <v/>
      </c>
      <c r="H432" s="33" t="str">
        <f>IF('📋 سجل الأصول'!C432="","",IFERROR(MAX(0,MIN(('📋 سجل الأصول'!H432-IF('📋 سجل الأصول'!I432="",0,'📋 سجل الأصول'!I432)),('📋 سجل الأصول'!H432-IF('📋 سجل الأصول'!I432="",0,'📋 سجل الأصول'!I432))*'📋 سجل الأصول'!J432/365*MAX(0,MIN(EOMONTH(DATE(2026,2,1),0),IF('📋 سجل الأصول'!M432="",DATE(9999,12,31),'📋 سجل الأصول'!M432))-'📋 سجل الأصول'!G432+1))-MIN(('📋 سجل الأصول'!H432-IF('📋 سجل الأصول'!I432="",0,'📋 سجل الأصول'!I432)),('📋 سجل الأصول'!H432-IF('📋 سجل الأصول'!I432="",0,'📋 سجل الأصول'!I432))*'📋 سجل الأصول'!J432/365*MAX(0,MIN(EOMONTH(DATE(2026,2,1),-1),IF('📋 سجل الأصول'!M432="",DATE(9999,12,31),'📋 سجل الأصول'!M432))-'📋 سجل الأصول'!G432+1))),0))</f>
        <v/>
      </c>
      <c r="I432" s="33" t="str">
        <f>IF('📋 سجل الأصول'!C432="","",IFERROR(MAX(0,MIN(('📋 سجل الأصول'!H432-IF('📋 سجل الأصول'!I432="",0,'📋 سجل الأصول'!I432)),('📋 سجل الأصول'!H432-IF('📋 سجل الأصول'!I432="",0,'📋 سجل الأصول'!I432))*'📋 سجل الأصول'!J432/365*MAX(0,MIN(EOMONTH(DATE(2026,3,1),0),IF('📋 سجل الأصول'!M432="",DATE(9999,12,31),'📋 سجل الأصول'!M432))-'📋 سجل الأصول'!G432+1))-MIN(('📋 سجل الأصول'!H432-IF('📋 سجل الأصول'!I432="",0,'📋 سجل الأصول'!I432)),('📋 سجل الأصول'!H432-IF('📋 سجل الأصول'!I432="",0,'📋 سجل الأصول'!I432))*'📋 سجل الأصول'!J432/365*MAX(0,MIN(EOMONTH(DATE(2026,3,1),-1),IF('📋 سجل الأصول'!M432="",DATE(9999,12,31),'📋 سجل الأصول'!M432))-'📋 سجل الأصول'!G432+1))),0))</f>
        <v/>
      </c>
      <c r="J432" s="33" t="str">
        <f>IF('📋 سجل الأصول'!C432="","",IFERROR(MAX(0,MIN(('📋 سجل الأصول'!H432-IF('📋 سجل الأصول'!I432="",0,'📋 سجل الأصول'!I432)),('📋 سجل الأصول'!H432-IF('📋 سجل الأصول'!I432="",0,'📋 سجل الأصول'!I432))*'📋 سجل الأصول'!J432/365*MAX(0,MIN(EOMONTH(DATE(2026,4,1),0),IF('📋 سجل الأصول'!M432="",DATE(9999,12,31),'📋 سجل الأصول'!M432))-'📋 سجل الأصول'!G432+1))-MIN(('📋 سجل الأصول'!H432-IF('📋 سجل الأصول'!I432="",0,'📋 سجل الأصول'!I432)),('📋 سجل الأصول'!H432-IF('📋 سجل الأصول'!I432="",0,'📋 سجل الأصول'!I432))*'📋 سجل الأصول'!J432/365*MAX(0,MIN(EOMONTH(DATE(2026,4,1),-1),IF('📋 سجل الأصول'!M432="",DATE(9999,12,31),'📋 سجل الأصول'!M432))-'📋 سجل الأصول'!G432+1))),0))</f>
        <v/>
      </c>
      <c r="K432" s="33" t="str">
        <f>IF('📋 سجل الأصول'!C432="","",IFERROR(MAX(0,MIN(('📋 سجل الأصول'!H432-IF('📋 سجل الأصول'!I432="",0,'📋 سجل الأصول'!I432)),('📋 سجل الأصول'!H432-IF('📋 سجل الأصول'!I432="",0,'📋 سجل الأصول'!I432))*'📋 سجل الأصول'!J432/365*MAX(0,MIN(EOMONTH(DATE(2026,5,1),0),IF('📋 سجل الأصول'!M432="",DATE(9999,12,31),'📋 سجل الأصول'!M432))-'📋 سجل الأصول'!G432+1))-MIN(('📋 سجل الأصول'!H432-IF('📋 سجل الأصول'!I432="",0,'📋 سجل الأصول'!I432)),('📋 سجل الأصول'!H432-IF('📋 سجل الأصول'!I432="",0,'📋 سجل الأصول'!I432))*'📋 سجل الأصول'!J432/365*MAX(0,MIN(EOMONTH(DATE(2026,5,1),-1),IF('📋 سجل الأصول'!M432="",DATE(9999,12,31),'📋 سجل الأصول'!M432))-'📋 سجل الأصول'!G432+1))),0))</f>
        <v/>
      </c>
      <c r="L432" s="33" t="str">
        <f>IF('📋 سجل الأصول'!C432="","",IFERROR(MAX(0,MIN(('📋 سجل الأصول'!H432-IF('📋 سجل الأصول'!I432="",0,'📋 سجل الأصول'!I432)),('📋 سجل الأصول'!H432-IF('📋 سجل الأصول'!I432="",0,'📋 سجل الأصول'!I432))*'📋 سجل الأصول'!J432/365*MAX(0,MIN(EOMONTH(DATE(2026,6,1),0),IF('📋 سجل الأصول'!M432="",DATE(9999,12,31),'📋 سجل الأصول'!M432))-'📋 سجل الأصول'!G432+1))-MIN(('📋 سجل الأصول'!H432-IF('📋 سجل الأصول'!I432="",0,'📋 سجل الأصول'!I432)),('📋 سجل الأصول'!H432-IF('📋 سجل الأصول'!I432="",0,'📋 سجل الأصول'!I432))*'📋 سجل الأصول'!J432/365*MAX(0,MIN(EOMONTH(DATE(2026,6,1),-1),IF('📋 سجل الأصول'!M432="",DATE(9999,12,31),'📋 سجل الأصول'!M432))-'📋 سجل الأصول'!G432+1))),0))</f>
        <v/>
      </c>
      <c r="M432" s="33" t="str">
        <f>IF('📋 سجل الأصول'!C432="","",IFERROR(MAX(0,MIN(('📋 سجل الأصول'!H432-IF('📋 سجل الأصول'!I432="",0,'📋 سجل الأصول'!I432)),('📋 سجل الأصول'!H432-IF('📋 سجل الأصول'!I432="",0,'📋 سجل الأصول'!I432))*'📋 سجل الأصول'!J432/365*MAX(0,MIN(EOMONTH(DATE(2026,7,1),0),IF('📋 سجل الأصول'!M432="",DATE(9999,12,31),'📋 سجل الأصول'!M432))-'📋 سجل الأصول'!G432+1))-MIN(('📋 سجل الأصول'!H432-IF('📋 سجل الأصول'!I432="",0,'📋 سجل الأصول'!I432)),('📋 سجل الأصول'!H432-IF('📋 سجل الأصول'!I432="",0,'📋 سجل الأصول'!I432))*'📋 سجل الأصول'!J432/365*MAX(0,MIN(EOMONTH(DATE(2026,7,1),-1),IF('📋 سجل الأصول'!M432="",DATE(9999,12,31),'📋 سجل الأصول'!M432))-'📋 سجل الأصول'!G432+1))),0))</f>
        <v/>
      </c>
      <c r="N432" s="33" t="str">
        <f>IF('📋 سجل الأصول'!C432="","",IFERROR(MAX(0,MIN(('📋 سجل الأصول'!H432-IF('📋 سجل الأصول'!I432="",0,'📋 سجل الأصول'!I432)),('📋 سجل الأصول'!H432-IF('📋 سجل الأصول'!I432="",0,'📋 سجل الأصول'!I432))*'📋 سجل الأصول'!J432/365*MAX(0,MIN(EOMONTH(DATE(2026,8,1),0),IF('📋 سجل الأصول'!M432="",DATE(9999,12,31),'📋 سجل الأصول'!M432))-'📋 سجل الأصول'!G432+1))-MIN(('📋 سجل الأصول'!H432-IF('📋 سجل الأصول'!I432="",0,'📋 سجل الأصول'!I432)),('📋 سجل الأصول'!H432-IF('📋 سجل الأصول'!I432="",0,'📋 سجل الأصول'!I432))*'📋 سجل الأصول'!J432/365*MAX(0,MIN(EOMONTH(DATE(2026,8,1),-1),IF('📋 سجل الأصول'!M432="",DATE(9999,12,31),'📋 سجل الأصول'!M432))-'📋 سجل الأصول'!G432+1))),0))</f>
        <v/>
      </c>
      <c r="O432" s="33" t="str">
        <f>IF('📋 سجل الأصول'!C432="","",IFERROR(MAX(0,MIN(('📋 سجل الأصول'!H432-IF('📋 سجل الأصول'!I432="",0,'📋 سجل الأصول'!I432)),('📋 سجل الأصول'!H432-IF('📋 سجل الأصول'!I432="",0,'📋 سجل الأصول'!I432))*'📋 سجل الأصول'!J432/365*MAX(0,MIN(EOMONTH(DATE(2026,9,1),0),IF('📋 سجل الأصول'!M432="",DATE(9999,12,31),'📋 سجل الأصول'!M432))-'📋 سجل الأصول'!G432+1))-MIN(('📋 سجل الأصول'!H432-IF('📋 سجل الأصول'!I432="",0,'📋 سجل الأصول'!I432)),('📋 سجل الأصول'!H432-IF('📋 سجل الأصول'!I432="",0,'📋 سجل الأصول'!I432))*'📋 سجل الأصول'!J432/365*MAX(0,MIN(EOMONTH(DATE(2026,9,1),-1),IF('📋 سجل الأصول'!M432="",DATE(9999,12,31),'📋 سجل الأصول'!M432))-'📋 سجل الأصول'!G432+1))),0))</f>
        <v/>
      </c>
      <c r="P432" s="33" t="str">
        <f>IF('📋 سجل الأصول'!C432="","",IFERROR(MAX(0,MIN(('📋 سجل الأصول'!H432-IF('📋 سجل الأصول'!I432="",0,'📋 سجل الأصول'!I432)),('📋 سجل الأصول'!H432-IF('📋 سجل الأصول'!I432="",0,'📋 سجل الأصول'!I432))*'📋 سجل الأصول'!J432/365*MAX(0,MIN(EOMONTH(DATE(2026,10,1),0),IF('📋 سجل الأصول'!M432="",DATE(9999,12,31),'📋 سجل الأصول'!M432))-'📋 سجل الأصول'!G432+1))-MIN(('📋 سجل الأصول'!H432-IF('📋 سجل الأصول'!I432="",0,'📋 سجل الأصول'!I432)),('📋 سجل الأصول'!H432-IF('📋 سجل الأصول'!I432="",0,'📋 سجل الأصول'!I432))*'📋 سجل الأصول'!J432/365*MAX(0,MIN(EOMONTH(DATE(2026,10,1),-1),IF('📋 سجل الأصول'!M432="",DATE(9999,12,31),'📋 سجل الأصول'!M432))-'📋 سجل الأصول'!G432+1))),0))</f>
        <v/>
      </c>
      <c r="Q432" s="33" t="str">
        <f>IF('📋 سجل الأصول'!C432="","",IFERROR(MAX(0,MIN(('📋 سجل الأصول'!H432-IF('📋 سجل الأصول'!I432="",0,'📋 سجل الأصول'!I432)),('📋 سجل الأصول'!H432-IF('📋 سجل الأصول'!I432="",0,'📋 سجل الأصول'!I432))*'📋 سجل الأصول'!J432/365*MAX(0,MIN(EOMONTH(DATE(2026,11,1),0),IF('📋 سجل الأصول'!M432="",DATE(9999,12,31),'📋 سجل الأصول'!M432))-'📋 سجل الأصول'!G432+1))-MIN(('📋 سجل الأصول'!H432-IF('📋 سجل الأصول'!I432="",0,'📋 سجل الأصول'!I432)),('📋 سجل الأصول'!H432-IF('📋 سجل الأصول'!I432="",0,'📋 سجل الأصول'!I432))*'📋 سجل الأصول'!J432/365*MAX(0,MIN(EOMONTH(DATE(2026,11,1),-1),IF('📋 سجل الأصول'!M432="",DATE(9999,12,31),'📋 سجل الأصول'!M432))-'📋 سجل الأصول'!G432+1))),0))</f>
        <v/>
      </c>
      <c r="R432" s="33" t="str">
        <f>IF('📋 سجل الأصول'!C432="","",IFERROR(MAX(0,MIN(('📋 سجل الأصول'!H432-IF('📋 سجل الأصول'!I432="",0,'📋 سجل الأصول'!I432)),('📋 سجل الأصول'!H432-IF('📋 سجل الأصول'!I432="",0,'📋 سجل الأصول'!I432))*'📋 سجل الأصول'!J432/365*MAX(0,MIN(EOMONTH(DATE(2026,12,1),0),IF('📋 سجل الأصول'!M432="",DATE(9999,12,31),'📋 سجل الأصول'!M432))-'📋 سجل الأصول'!G432+1))-MIN(('📋 سجل الأصول'!H432-IF('📋 سجل الأصول'!I432="",0,'📋 سجل الأصول'!I432)),('📋 سجل الأصول'!H432-IF('📋 سجل الأصول'!I432="",0,'📋 سجل الأصول'!I432))*'📋 سجل الأصول'!J432/365*MAX(0,MIN(EOMONTH(DATE(2026,12,1),-1),IF('📋 سجل الأصول'!M432="",DATE(9999,12,31),'📋 سجل الأصول'!M432))-'📋 سجل الأصول'!G432+1))),0))</f>
        <v/>
      </c>
    </row>
    <row r="433" spans="1:18" ht="24.75" customHeight="1" x14ac:dyDescent="0.25">
      <c r="A433" s="18" t="str">
        <f>IF('📋 سجل الأصول'!C433="","",'📋 سجل الأصول'!A433)</f>
        <v/>
      </c>
      <c r="B433" s="18" t="str">
        <f>IF('📋 سجل الأصول'!C433="","",'📋 سجل الأصول'!B433)</f>
        <v/>
      </c>
      <c r="C433" s="36" t="str">
        <f>IF('📋 سجل الأصول'!C433="","",'📋 سجل الأصول'!C433)</f>
        <v/>
      </c>
      <c r="D433" s="18" t="str">
        <f>IF('📋 سجل الأصول'!C433="","",'📋 سجل الأصول'!E433)</f>
        <v/>
      </c>
      <c r="E433" s="37" t="str">
        <f>IF('📋 سجل الأصول'!C433="","",'📋 سجل الأصول'!G433)</f>
        <v/>
      </c>
      <c r="F433" s="25" t="str">
        <f>IF('📋 سجل الأصول'!C433="","",'📋 سجل الأصول'!H433)</f>
        <v/>
      </c>
      <c r="G433" s="25" t="str">
        <f>IF('📋 سجل الأصول'!C433="","",IFERROR(MAX(0,MIN(('📋 سجل الأصول'!H433-IF('📋 سجل الأصول'!I433="",0,'📋 سجل الأصول'!I433)),('📋 سجل الأصول'!H433-IF('📋 سجل الأصول'!I433="",0,'📋 سجل الأصول'!I433))*'📋 سجل الأصول'!J433/365*MAX(0,MIN(EOMONTH(DATE(2026,1,1),0),IF('📋 سجل الأصول'!M433="",DATE(9999,12,31),'📋 سجل الأصول'!M433))-'📋 سجل الأصول'!G433+1))-MIN(('📋 سجل الأصول'!H433-IF('📋 سجل الأصول'!I433="",0,'📋 سجل الأصول'!I433)),('📋 سجل الأصول'!H433-IF('📋 سجل الأصول'!I433="",0,'📋 سجل الأصول'!I433))*'📋 سجل الأصول'!J433/365*MAX(0,MIN(EOMONTH(DATE(2026,1,1),-1),IF('📋 سجل الأصول'!M433="",DATE(9999,12,31),'📋 سجل الأصول'!M433))-'📋 سجل الأصول'!G433+1))),0))</f>
        <v/>
      </c>
      <c r="H433" s="25" t="str">
        <f>IF('📋 سجل الأصول'!C433="","",IFERROR(MAX(0,MIN(('📋 سجل الأصول'!H433-IF('📋 سجل الأصول'!I433="",0,'📋 سجل الأصول'!I433)),('📋 سجل الأصول'!H433-IF('📋 سجل الأصول'!I433="",0,'📋 سجل الأصول'!I433))*'📋 سجل الأصول'!J433/365*MAX(0,MIN(EOMONTH(DATE(2026,2,1),0),IF('📋 سجل الأصول'!M433="",DATE(9999,12,31),'📋 سجل الأصول'!M433))-'📋 سجل الأصول'!G433+1))-MIN(('📋 سجل الأصول'!H433-IF('📋 سجل الأصول'!I433="",0,'📋 سجل الأصول'!I433)),('📋 سجل الأصول'!H433-IF('📋 سجل الأصول'!I433="",0,'📋 سجل الأصول'!I433))*'📋 سجل الأصول'!J433/365*MAX(0,MIN(EOMONTH(DATE(2026,2,1),-1),IF('📋 سجل الأصول'!M433="",DATE(9999,12,31),'📋 سجل الأصول'!M433))-'📋 سجل الأصول'!G433+1))),0))</f>
        <v/>
      </c>
      <c r="I433" s="25" t="str">
        <f>IF('📋 سجل الأصول'!C433="","",IFERROR(MAX(0,MIN(('📋 سجل الأصول'!H433-IF('📋 سجل الأصول'!I433="",0,'📋 سجل الأصول'!I433)),('📋 سجل الأصول'!H433-IF('📋 سجل الأصول'!I433="",0,'📋 سجل الأصول'!I433))*'📋 سجل الأصول'!J433/365*MAX(0,MIN(EOMONTH(DATE(2026,3,1),0),IF('📋 سجل الأصول'!M433="",DATE(9999,12,31),'📋 سجل الأصول'!M433))-'📋 سجل الأصول'!G433+1))-MIN(('📋 سجل الأصول'!H433-IF('📋 سجل الأصول'!I433="",0,'📋 سجل الأصول'!I433)),('📋 سجل الأصول'!H433-IF('📋 سجل الأصول'!I433="",0,'📋 سجل الأصول'!I433))*'📋 سجل الأصول'!J433/365*MAX(0,MIN(EOMONTH(DATE(2026,3,1),-1),IF('📋 سجل الأصول'!M433="",DATE(9999,12,31),'📋 سجل الأصول'!M433))-'📋 سجل الأصول'!G433+1))),0))</f>
        <v/>
      </c>
      <c r="J433" s="25" t="str">
        <f>IF('📋 سجل الأصول'!C433="","",IFERROR(MAX(0,MIN(('📋 سجل الأصول'!H433-IF('📋 سجل الأصول'!I433="",0,'📋 سجل الأصول'!I433)),('📋 سجل الأصول'!H433-IF('📋 سجل الأصول'!I433="",0,'📋 سجل الأصول'!I433))*'📋 سجل الأصول'!J433/365*MAX(0,MIN(EOMONTH(DATE(2026,4,1),0),IF('📋 سجل الأصول'!M433="",DATE(9999,12,31),'📋 سجل الأصول'!M433))-'📋 سجل الأصول'!G433+1))-MIN(('📋 سجل الأصول'!H433-IF('📋 سجل الأصول'!I433="",0,'📋 سجل الأصول'!I433)),('📋 سجل الأصول'!H433-IF('📋 سجل الأصول'!I433="",0,'📋 سجل الأصول'!I433))*'📋 سجل الأصول'!J433/365*MAX(0,MIN(EOMONTH(DATE(2026,4,1),-1),IF('📋 سجل الأصول'!M433="",DATE(9999,12,31),'📋 سجل الأصول'!M433))-'📋 سجل الأصول'!G433+1))),0))</f>
        <v/>
      </c>
      <c r="K433" s="25" t="str">
        <f>IF('📋 سجل الأصول'!C433="","",IFERROR(MAX(0,MIN(('📋 سجل الأصول'!H433-IF('📋 سجل الأصول'!I433="",0,'📋 سجل الأصول'!I433)),('📋 سجل الأصول'!H433-IF('📋 سجل الأصول'!I433="",0,'📋 سجل الأصول'!I433))*'📋 سجل الأصول'!J433/365*MAX(0,MIN(EOMONTH(DATE(2026,5,1),0),IF('📋 سجل الأصول'!M433="",DATE(9999,12,31),'📋 سجل الأصول'!M433))-'📋 سجل الأصول'!G433+1))-MIN(('📋 سجل الأصول'!H433-IF('📋 سجل الأصول'!I433="",0,'📋 سجل الأصول'!I433)),('📋 سجل الأصول'!H433-IF('📋 سجل الأصول'!I433="",0,'📋 سجل الأصول'!I433))*'📋 سجل الأصول'!J433/365*MAX(0,MIN(EOMONTH(DATE(2026,5,1),-1),IF('📋 سجل الأصول'!M433="",DATE(9999,12,31),'📋 سجل الأصول'!M433))-'📋 سجل الأصول'!G433+1))),0))</f>
        <v/>
      </c>
      <c r="L433" s="25" t="str">
        <f>IF('📋 سجل الأصول'!C433="","",IFERROR(MAX(0,MIN(('📋 سجل الأصول'!H433-IF('📋 سجل الأصول'!I433="",0,'📋 سجل الأصول'!I433)),('📋 سجل الأصول'!H433-IF('📋 سجل الأصول'!I433="",0,'📋 سجل الأصول'!I433))*'📋 سجل الأصول'!J433/365*MAX(0,MIN(EOMONTH(DATE(2026,6,1),0),IF('📋 سجل الأصول'!M433="",DATE(9999,12,31),'📋 سجل الأصول'!M433))-'📋 سجل الأصول'!G433+1))-MIN(('📋 سجل الأصول'!H433-IF('📋 سجل الأصول'!I433="",0,'📋 سجل الأصول'!I433)),('📋 سجل الأصول'!H433-IF('📋 سجل الأصول'!I433="",0,'📋 سجل الأصول'!I433))*'📋 سجل الأصول'!J433/365*MAX(0,MIN(EOMONTH(DATE(2026,6,1),-1),IF('📋 سجل الأصول'!M433="",DATE(9999,12,31),'📋 سجل الأصول'!M433))-'📋 سجل الأصول'!G433+1))),0))</f>
        <v/>
      </c>
      <c r="M433" s="25" t="str">
        <f>IF('📋 سجل الأصول'!C433="","",IFERROR(MAX(0,MIN(('📋 سجل الأصول'!H433-IF('📋 سجل الأصول'!I433="",0,'📋 سجل الأصول'!I433)),('📋 سجل الأصول'!H433-IF('📋 سجل الأصول'!I433="",0,'📋 سجل الأصول'!I433))*'📋 سجل الأصول'!J433/365*MAX(0,MIN(EOMONTH(DATE(2026,7,1),0),IF('📋 سجل الأصول'!M433="",DATE(9999,12,31),'📋 سجل الأصول'!M433))-'📋 سجل الأصول'!G433+1))-MIN(('📋 سجل الأصول'!H433-IF('📋 سجل الأصول'!I433="",0,'📋 سجل الأصول'!I433)),('📋 سجل الأصول'!H433-IF('📋 سجل الأصول'!I433="",0,'📋 سجل الأصول'!I433))*'📋 سجل الأصول'!J433/365*MAX(0,MIN(EOMONTH(DATE(2026,7,1),-1),IF('📋 سجل الأصول'!M433="",DATE(9999,12,31),'📋 سجل الأصول'!M433))-'📋 سجل الأصول'!G433+1))),0))</f>
        <v/>
      </c>
      <c r="N433" s="25" t="str">
        <f>IF('📋 سجل الأصول'!C433="","",IFERROR(MAX(0,MIN(('📋 سجل الأصول'!H433-IF('📋 سجل الأصول'!I433="",0,'📋 سجل الأصول'!I433)),('📋 سجل الأصول'!H433-IF('📋 سجل الأصول'!I433="",0,'📋 سجل الأصول'!I433))*'📋 سجل الأصول'!J433/365*MAX(0,MIN(EOMONTH(DATE(2026,8,1),0),IF('📋 سجل الأصول'!M433="",DATE(9999,12,31),'📋 سجل الأصول'!M433))-'📋 سجل الأصول'!G433+1))-MIN(('📋 سجل الأصول'!H433-IF('📋 سجل الأصول'!I433="",0,'📋 سجل الأصول'!I433)),('📋 سجل الأصول'!H433-IF('📋 سجل الأصول'!I433="",0,'📋 سجل الأصول'!I433))*'📋 سجل الأصول'!J433/365*MAX(0,MIN(EOMONTH(DATE(2026,8,1),-1),IF('📋 سجل الأصول'!M433="",DATE(9999,12,31),'📋 سجل الأصول'!M433))-'📋 سجل الأصول'!G433+1))),0))</f>
        <v/>
      </c>
      <c r="O433" s="25" t="str">
        <f>IF('📋 سجل الأصول'!C433="","",IFERROR(MAX(0,MIN(('📋 سجل الأصول'!H433-IF('📋 سجل الأصول'!I433="",0,'📋 سجل الأصول'!I433)),('📋 سجل الأصول'!H433-IF('📋 سجل الأصول'!I433="",0,'📋 سجل الأصول'!I433))*'📋 سجل الأصول'!J433/365*MAX(0,MIN(EOMONTH(DATE(2026,9,1),0),IF('📋 سجل الأصول'!M433="",DATE(9999,12,31),'📋 سجل الأصول'!M433))-'📋 سجل الأصول'!G433+1))-MIN(('📋 سجل الأصول'!H433-IF('📋 سجل الأصول'!I433="",0,'📋 سجل الأصول'!I433)),('📋 سجل الأصول'!H433-IF('📋 سجل الأصول'!I433="",0,'📋 سجل الأصول'!I433))*'📋 سجل الأصول'!J433/365*MAX(0,MIN(EOMONTH(DATE(2026,9,1),-1),IF('📋 سجل الأصول'!M433="",DATE(9999,12,31),'📋 سجل الأصول'!M433))-'📋 سجل الأصول'!G433+1))),0))</f>
        <v/>
      </c>
      <c r="P433" s="25" t="str">
        <f>IF('📋 سجل الأصول'!C433="","",IFERROR(MAX(0,MIN(('📋 سجل الأصول'!H433-IF('📋 سجل الأصول'!I433="",0,'📋 سجل الأصول'!I433)),('📋 سجل الأصول'!H433-IF('📋 سجل الأصول'!I433="",0,'📋 سجل الأصول'!I433))*'📋 سجل الأصول'!J433/365*MAX(0,MIN(EOMONTH(DATE(2026,10,1),0),IF('📋 سجل الأصول'!M433="",DATE(9999,12,31),'📋 سجل الأصول'!M433))-'📋 سجل الأصول'!G433+1))-MIN(('📋 سجل الأصول'!H433-IF('📋 سجل الأصول'!I433="",0,'📋 سجل الأصول'!I433)),('📋 سجل الأصول'!H433-IF('📋 سجل الأصول'!I433="",0,'📋 سجل الأصول'!I433))*'📋 سجل الأصول'!J433/365*MAX(0,MIN(EOMONTH(DATE(2026,10,1),-1),IF('📋 سجل الأصول'!M433="",DATE(9999,12,31),'📋 سجل الأصول'!M433))-'📋 سجل الأصول'!G433+1))),0))</f>
        <v/>
      </c>
      <c r="Q433" s="25" t="str">
        <f>IF('📋 سجل الأصول'!C433="","",IFERROR(MAX(0,MIN(('📋 سجل الأصول'!H433-IF('📋 سجل الأصول'!I433="",0,'📋 سجل الأصول'!I433)),('📋 سجل الأصول'!H433-IF('📋 سجل الأصول'!I433="",0,'📋 سجل الأصول'!I433))*'📋 سجل الأصول'!J433/365*MAX(0,MIN(EOMONTH(DATE(2026,11,1),0),IF('📋 سجل الأصول'!M433="",DATE(9999,12,31),'📋 سجل الأصول'!M433))-'📋 سجل الأصول'!G433+1))-MIN(('📋 سجل الأصول'!H433-IF('📋 سجل الأصول'!I433="",0,'📋 سجل الأصول'!I433)),('📋 سجل الأصول'!H433-IF('📋 سجل الأصول'!I433="",0,'📋 سجل الأصول'!I433))*'📋 سجل الأصول'!J433/365*MAX(0,MIN(EOMONTH(DATE(2026,11,1),-1),IF('📋 سجل الأصول'!M433="",DATE(9999,12,31),'📋 سجل الأصول'!M433))-'📋 سجل الأصول'!G433+1))),0))</f>
        <v/>
      </c>
      <c r="R433" s="25" t="str">
        <f>IF('📋 سجل الأصول'!C433="","",IFERROR(MAX(0,MIN(('📋 سجل الأصول'!H433-IF('📋 سجل الأصول'!I433="",0,'📋 سجل الأصول'!I433)),('📋 سجل الأصول'!H433-IF('📋 سجل الأصول'!I433="",0,'📋 سجل الأصول'!I433))*'📋 سجل الأصول'!J433/365*MAX(0,MIN(EOMONTH(DATE(2026,12,1),0),IF('📋 سجل الأصول'!M433="",DATE(9999,12,31),'📋 سجل الأصول'!M433))-'📋 سجل الأصول'!G433+1))-MIN(('📋 سجل الأصول'!H433-IF('📋 سجل الأصول'!I433="",0,'📋 سجل الأصول'!I433)),('📋 سجل الأصول'!H433-IF('📋 سجل الأصول'!I433="",0,'📋 سجل الأصول'!I433))*'📋 سجل الأصول'!J433/365*MAX(0,MIN(EOMONTH(DATE(2026,12,1),-1),IF('📋 سجل الأصول'!M433="",DATE(9999,12,31),'📋 سجل الأصول'!M433))-'📋 سجل الأصول'!G433+1))),0))</f>
        <v/>
      </c>
    </row>
    <row r="434" spans="1:18" ht="24.75" customHeight="1" x14ac:dyDescent="0.25">
      <c r="A434" s="26" t="str">
        <f>IF('📋 سجل الأصول'!C434="","",'📋 سجل الأصول'!A434)</f>
        <v/>
      </c>
      <c r="B434" s="26" t="str">
        <f>IF('📋 سجل الأصول'!C434="","",'📋 سجل الأصول'!B434)</f>
        <v/>
      </c>
      <c r="C434" s="38" t="str">
        <f>IF('📋 سجل الأصول'!C434="","",'📋 سجل الأصول'!C434)</f>
        <v/>
      </c>
      <c r="D434" s="26" t="str">
        <f>IF('📋 سجل الأصول'!C434="","",'📋 سجل الأصول'!E434)</f>
        <v/>
      </c>
      <c r="E434" s="39" t="str">
        <f>IF('📋 سجل الأصول'!C434="","",'📋 سجل الأصول'!G434)</f>
        <v/>
      </c>
      <c r="F434" s="33" t="str">
        <f>IF('📋 سجل الأصول'!C434="","",'📋 سجل الأصول'!H434)</f>
        <v/>
      </c>
      <c r="G434" s="33" t="str">
        <f>IF('📋 سجل الأصول'!C434="","",IFERROR(MAX(0,MIN(('📋 سجل الأصول'!H434-IF('📋 سجل الأصول'!I434="",0,'📋 سجل الأصول'!I434)),('📋 سجل الأصول'!H434-IF('📋 سجل الأصول'!I434="",0,'📋 سجل الأصول'!I434))*'📋 سجل الأصول'!J434/365*MAX(0,MIN(EOMONTH(DATE(2026,1,1),0),IF('📋 سجل الأصول'!M434="",DATE(9999,12,31),'📋 سجل الأصول'!M434))-'📋 سجل الأصول'!G434+1))-MIN(('📋 سجل الأصول'!H434-IF('📋 سجل الأصول'!I434="",0,'📋 سجل الأصول'!I434)),('📋 سجل الأصول'!H434-IF('📋 سجل الأصول'!I434="",0,'📋 سجل الأصول'!I434))*'📋 سجل الأصول'!J434/365*MAX(0,MIN(EOMONTH(DATE(2026,1,1),-1),IF('📋 سجل الأصول'!M434="",DATE(9999,12,31),'📋 سجل الأصول'!M434))-'📋 سجل الأصول'!G434+1))),0))</f>
        <v/>
      </c>
      <c r="H434" s="33" t="str">
        <f>IF('📋 سجل الأصول'!C434="","",IFERROR(MAX(0,MIN(('📋 سجل الأصول'!H434-IF('📋 سجل الأصول'!I434="",0,'📋 سجل الأصول'!I434)),('📋 سجل الأصول'!H434-IF('📋 سجل الأصول'!I434="",0,'📋 سجل الأصول'!I434))*'📋 سجل الأصول'!J434/365*MAX(0,MIN(EOMONTH(DATE(2026,2,1),0),IF('📋 سجل الأصول'!M434="",DATE(9999,12,31),'📋 سجل الأصول'!M434))-'📋 سجل الأصول'!G434+1))-MIN(('📋 سجل الأصول'!H434-IF('📋 سجل الأصول'!I434="",0,'📋 سجل الأصول'!I434)),('📋 سجل الأصول'!H434-IF('📋 سجل الأصول'!I434="",0,'📋 سجل الأصول'!I434))*'📋 سجل الأصول'!J434/365*MAX(0,MIN(EOMONTH(DATE(2026,2,1),-1),IF('📋 سجل الأصول'!M434="",DATE(9999,12,31),'📋 سجل الأصول'!M434))-'📋 سجل الأصول'!G434+1))),0))</f>
        <v/>
      </c>
      <c r="I434" s="33" t="str">
        <f>IF('📋 سجل الأصول'!C434="","",IFERROR(MAX(0,MIN(('📋 سجل الأصول'!H434-IF('📋 سجل الأصول'!I434="",0,'📋 سجل الأصول'!I434)),('📋 سجل الأصول'!H434-IF('📋 سجل الأصول'!I434="",0,'📋 سجل الأصول'!I434))*'📋 سجل الأصول'!J434/365*MAX(0,MIN(EOMONTH(DATE(2026,3,1),0),IF('📋 سجل الأصول'!M434="",DATE(9999,12,31),'📋 سجل الأصول'!M434))-'📋 سجل الأصول'!G434+1))-MIN(('📋 سجل الأصول'!H434-IF('📋 سجل الأصول'!I434="",0,'📋 سجل الأصول'!I434)),('📋 سجل الأصول'!H434-IF('📋 سجل الأصول'!I434="",0,'📋 سجل الأصول'!I434))*'📋 سجل الأصول'!J434/365*MAX(0,MIN(EOMONTH(DATE(2026,3,1),-1),IF('📋 سجل الأصول'!M434="",DATE(9999,12,31),'📋 سجل الأصول'!M434))-'📋 سجل الأصول'!G434+1))),0))</f>
        <v/>
      </c>
      <c r="J434" s="33" t="str">
        <f>IF('📋 سجل الأصول'!C434="","",IFERROR(MAX(0,MIN(('📋 سجل الأصول'!H434-IF('📋 سجل الأصول'!I434="",0,'📋 سجل الأصول'!I434)),('📋 سجل الأصول'!H434-IF('📋 سجل الأصول'!I434="",0,'📋 سجل الأصول'!I434))*'📋 سجل الأصول'!J434/365*MAX(0,MIN(EOMONTH(DATE(2026,4,1),0),IF('📋 سجل الأصول'!M434="",DATE(9999,12,31),'📋 سجل الأصول'!M434))-'📋 سجل الأصول'!G434+1))-MIN(('📋 سجل الأصول'!H434-IF('📋 سجل الأصول'!I434="",0,'📋 سجل الأصول'!I434)),('📋 سجل الأصول'!H434-IF('📋 سجل الأصول'!I434="",0,'📋 سجل الأصول'!I434))*'📋 سجل الأصول'!J434/365*MAX(0,MIN(EOMONTH(DATE(2026,4,1),-1),IF('📋 سجل الأصول'!M434="",DATE(9999,12,31),'📋 سجل الأصول'!M434))-'📋 سجل الأصول'!G434+1))),0))</f>
        <v/>
      </c>
      <c r="K434" s="33" t="str">
        <f>IF('📋 سجل الأصول'!C434="","",IFERROR(MAX(0,MIN(('📋 سجل الأصول'!H434-IF('📋 سجل الأصول'!I434="",0,'📋 سجل الأصول'!I434)),('📋 سجل الأصول'!H434-IF('📋 سجل الأصول'!I434="",0,'📋 سجل الأصول'!I434))*'📋 سجل الأصول'!J434/365*MAX(0,MIN(EOMONTH(DATE(2026,5,1),0),IF('📋 سجل الأصول'!M434="",DATE(9999,12,31),'📋 سجل الأصول'!M434))-'📋 سجل الأصول'!G434+1))-MIN(('📋 سجل الأصول'!H434-IF('📋 سجل الأصول'!I434="",0,'📋 سجل الأصول'!I434)),('📋 سجل الأصول'!H434-IF('📋 سجل الأصول'!I434="",0,'📋 سجل الأصول'!I434))*'📋 سجل الأصول'!J434/365*MAX(0,MIN(EOMONTH(DATE(2026,5,1),-1),IF('📋 سجل الأصول'!M434="",DATE(9999,12,31),'📋 سجل الأصول'!M434))-'📋 سجل الأصول'!G434+1))),0))</f>
        <v/>
      </c>
      <c r="L434" s="33" t="str">
        <f>IF('📋 سجل الأصول'!C434="","",IFERROR(MAX(0,MIN(('📋 سجل الأصول'!H434-IF('📋 سجل الأصول'!I434="",0,'📋 سجل الأصول'!I434)),('📋 سجل الأصول'!H434-IF('📋 سجل الأصول'!I434="",0,'📋 سجل الأصول'!I434))*'📋 سجل الأصول'!J434/365*MAX(0,MIN(EOMONTH(DATE(2026,6,1),0),IF('📋 سجل الأصول'!M434="",DATE(9999,12,31),'📋 سجل الأصول'!M434))-'📋 سجل الأصول'!G434+1))-MIN(('📋 سجل الأصول'!H434-IF('📋 سجل الأصول'!I434="",0,'📋 سجل الأصول'!I434)),('📋 سجل الأصول'!H434-IF('📋 سجل الأصول'!I434="",0,'📋 سجل الأصول'!I434))*'📋 سجل الأصول'!J434/365*MAX(0,MIN(EOMONTH(DATE(2026,6,1),-1),IF('📋 سجل الأصول'!M434="",DATE(9999,12,31),'📋 سجل الأصول'!M434))-'📋 سجل الأصول'!G434+1))),0))</f>
        <v/>
      </c>
      <c r="M434" s="33" t="str">
        <f>IF('📋 سجل الأصول'!C434="","",IFERROR(MAX(0,MIN(('📋 سجل الأصول'!H434-IF('📋 سجل الأصول'!I434="",0,'📋 سجل الأصول'!I434)),('📋 سجل الأصول'!H434-IF('📋 سجل الأصول'!I434="",0,'📋 سجل الأصول'!I434))*'📋 سجل الأصول'!J434/365*MAX(0,MIN(EOMONTH(DATE(2026,7,1),0),IF('📋 سجل الأصول'!M434="",DATE(9999,12,31),'📋 سجل الأصول'!M434))-'📋 سجل الأصول'!G434+1))-MIN(('📋 سجل الأصول'!H434-IF('📋 سجل الأصول'!I434="",0,'📋 سجل الأصول'!I434)),('📋 سجل الأصول'!H434-IF('📋 سجل الأصول'!I434="",0,'📋 سجل الأصول'!I434))*'📋 سجل الأصول'!J434/365*MAX(0,MIN(EOMONTH(DATE(2026,7,1),-1),IF('📋 سجل الأصول'!M434="",DATE(9999,12,31),'📋 سجل الأصول'!M434))-'📋 سجل الأصول'!G434+1))),0))</f>
        <v/>
      </c>
      <c r="N434" s="33" t="str">
        <f>IF('📋 سجل الأصول'!C434="","",IFERROR(MAX(0,MIN(('📋 سجل الأصول'!H434-IF('📋 سجل الأصول'!I434="",0,'📋 سجل الأصول'!I434)),('📋 سجل الأصول'!H434-IF('📋 سجل الأصول'!I434="",0,'📋 سجل الأصول'!I434))*'📋 سجل الأصول'!J434/365*MAX(0,MIN(EOMONTH(DATE(2026,8,1),0),IF('📋 سجل الأصول'!M434="",DATE(9999,12,31),'📋 سجل الأصول'!M434))-'📋 سجل الأصول'!G434+1))-MIN(('📋 سجل الأصول'!H434-IF('📋 سجل الأصول'!I434="",0,'📋 سجل الأصول'!I434)),('📋 سجل الأصول'!H434-IF('📋 سجل الأصول'!I434="",0,'📋 سجل الأصول'!I434))*'📋 سجل الأصول'!J434/365*MAX(0,MIN(EOMONTH(DATE(2026,8,1),-1),IF('📋 سجل الأصول'!M434="",DATE(9999,12,31),'📋 سجل الأصول'!M434))-'📋 سجل الأصول'!G434+1))),0))</f>
        <v/>
      </c>
      <c r="O434" s="33" t="str">
        <f>IF('📋 سجل الأصول'!C434="","",IFERROR(MAX(0,MIN(('📋 سجل الأصول'!H434-IF('📋 سجل الأصول'!I434="",0,'📋 سجل الأصول'!I434)),('📋 سجل الأصول'!H434-IF('📋 سجل الأصول'!I434="",0,'📋 سجل الأصول'!I434))*'📋 سجل الأصول'!J434/365*MAX(0,MIN(EOMONTH(DATE(2026,9,1),0),IF('📋 سجل الأصول'!M434="",DATE(9999,12,31),'📋 سجل الأصول'!M434))-'📋 سجل الأصول'!G434+1))-MIN(('📋 سجل الأصول'!H434-IF('📋 سجل الأصول'!I434="",0,'📋 سجل الأصول'!I434)),('📋 سجل الأصول'!H434-IF('📋 سجل الأصول'!I434="",0,'📋 سجل الأصول'!I434))*'📋 سجل الأصول'!J434/365*MAX(0,MIN(EOMONTH(DATE(2026,9,1),-1),IF('📋 سجل الأصول'!M434="",DATE(9999,12,31),'📋 سجل الأصول'!M434))-'📋 سجل الأصول'!G434+1))),0))</f>
        <v/>
      </c>
      <c r="P434" s="33" t="str">
        <f>IF('📋 سجل الأصول'!C434="","",IFERROR(MAX(0,MIN(('📋 سجل الأصول'!H434-IF('📋 سجل الأصول'!I434="",0,'📋 سجل الأصول'!I434)),('📋 سجل الأصول'!H434-IF('📋 سجل الأصول'!I434="",0,'📋 سجل الأصول'!I434))*'📋 سجل الأصول'!J434/365*MAX(0,MIN(EOMONTH(DATE(2026,10,1),0),IF('📋 سجل الأصول'!M434="",DATE(9999,12,31),'📋 سجل الأصول'!M434))-'📋 سجل الأصول'!G434+1))-MIN(('📋 سجل الأصول'!H434-IF('📋 سجل الأصول'!I434="",0,'📋 سجل الأصول'!I434)),('📋 سجل الأصول'!H434-IF('📋 سجل الأصول'!I434="",0,'📋 سجل الأصول'!I434))*'📋 سجل الأصول'!J434/365*MAX(0,MIN(EOMONTH(DATE(2026,10,1),-1),IF('📋 سجل الأصول'!M434="",DATE(9999,12,31),'📋 سجل الأصول'!M434))-'📋 سجل الأصول'!G434+1))),0))</f>
        <v/>
      </c>
      <c r="Q434" s="33" t="str">
        <f>IF('📋 سجل الأصول'!C434="","",IFERROR(MAX(0,MIN(('📋 سجل الأصول'!H434-IF('📋 سجل الأصول'!I434="",0,'📋 سجل الأصول'!I434)),('📋 سجل الأصول'!H434-IF('📋 سجل الأصول'!I434="",0,'📋 سجل الأصول'!I434))*'📋 سجل الأصول'!J434/365*MAX(0,MIN(EOMONTH(DATE(2026,11,1),0),IF('📋 سجل الأصول'!M434="",DATE(9999,12,31),'📋 سجل الأصول'!M434))-'📋 سجل الأصول'!G434+1))-MIN(('📋 سجل الأصول'!H434-IF('📋 سجل الأصول'!I434="",0,'📋 سجل الأصول'!I434)),('📋 سجل الأصول'!H434-IF('📋 سجل الأصول'!I434="",0,'📋 سجل الأصول'!I434))*'📋 سجل الأصول'!J434/365*MAX(0,MIN(EOMONTH(DATE(2026,11,1),-1),IF('📋 سجل الأصول'!M434="",DATE(9999,12,31),'📋 سجل الأصول'!M434))-'📋 سجل الأصول'!G434+1))),0))</f>
        <v/>
      </c>
      <c r="R434" s="33" t="str">
        <f>IF('📋 سجل الأصول'!C434="","",IFERROR(MAX(0,MIN(('📋 سجل الأصول'!H434-IF('📋 سجل الأصول'!I434="",0,'📋 سجل الأصول'!I434)),('📋 سجل الأصول'!H434-IF('📋 سجل الأصول'!I434="",0,'📋 سجل الأصول'!I434))*'📋 سجل الأصول'!J434/365*MAX(0,MIN(EOMONTH(DATE(2026,12,1),0),IF('📋 سجل الأصول'!M434="",DATE(9999,12,31),'📋 سجل الأصول'!M434))-'📋 سجل الأصول'!G434+1))-MIN(('📋 سجل الأصول'!H434-IF('📋 سجل الأصول'!I434="",0,'📋 سجل الأصول'!I434)),('📋 سجل الأصول'!H434-IF('📋 سجل الأصول'!I434="",0,'📋 سجل الأصول'!I434))*'📋 سجل الأصول'!J434/365*MAX(0,MIN(EOMONTH(DATE(2026,12,1),-1),IF('📋 سجل الأصول'!M434="",DATE(9999,12,31),'📋 سجل الأصول'!M434))-'📋 سجل الأصول'!G434+1))),0))</f>
        <v/>
      </c>
    </row>
    <row r="435" spans="1:18" ht="24.75" customHeight="1" x14ac:dyDescent="0.25">
      <c r="A435" s="18" t="str">
        <f>IF('📋 سجل الأصول'!C435="","",'📋 سجل الأصول'!A435)</f>
        <v/>
      </c>
      <c r="B435" s="18" t="str">
        <f>IF('📋 سجل الأصول'!C435="","",'📋 سجل الأصول'!B435)</f>
        <v/>
      </c>
      <c r="C435" s="36" t="str">
        <f>IF('📋 سجل الأصول'!C435="","",'📋 سجل الأصول'!C435)</f>
        <v/>
      </c>
      <c r="D435" s="18" t="str">
        <f>IF('📋 سجل الأصول'!C435="","",'📋 سجل الأصول'!E435)</f>
        <v/>
      </c>
      <c r="E435" s="37" t="str">
        <f>IF('📋 سجل الأصول'!C435="","",'📋 سجل الأصول'!G435)</f>
        <v/>
      </c>
      <c r="F435" s="25" t="str">
        <f>IF('📋 سجل الأصول'!C435="","",'📋 سجل الأصول'!H435)</f>
        <v/>
      </c>
      <c r="G435" s="25" t="str">
        <f>IF('📋 سجل الأصول'!C435="","",IFERROR(MAX(0,MIN(('📋 سجل الأصول'!H435-IF('📋 سجل الأصول'!I435="",0,'📋 سجل الأصول'!I435)),('📋 سجل الأصول'!H435-IF('📋 سجل الأصول'!I435="",0,'📋 سجل الأصول'!I435))*'📋 سجل الأصول'!J435/365*MAX(0,MIN(EOMONTH(DATE(2026,1,1),0),IF('📋 سجل الأصول'!M435="",DATE(9999,12,31),'📋 سجل الأصول'!M435))-'📋 سجل الأصول'!G435+1))-MIN(('📋 سجل الأصول'!H435-IF('📋 سجل الأصول'!I435="",0,'📋 سجل الأصول'!I435)),('📋 سجل الأصول'!H435-IF('📋 سجل الأصول'!I435="",0,'📋 سجل الأصول'!I435))*'📋 سجل الأصول'!J435/365*MAX(0,MIN(EOMONTH(DATE(2026,1,1),-1),IF('📋 سجل الأصول'!M435="",DATE(9999,12,31),'📋 سجل الأصول'!M435))-'📋 سجل الأصول'!G435+1))),0))</f>
        <v/>
      </c>
      <c r="H435" s="25" t="str">
        <f>IF('📋 سجل الأصول'!C435="","",IFERROR(MAX(0,MIN(('📋 سجل الأصول'!H435-IF('📋 سجل الأصول'!I435="",0,'📋 سجل الأصول'!I435)),('📋 سجل الأصول'!H435-IF('📋 سجل الأصول'!I435="",0,'📋 سجل الأصول'!I435))*'📋 سجل الأصول'!J435/365*MAX(0,MIN(EOMONTH(DATE(2026,2,1),0),IF('📋 سجل الأصول'!M435="",DATE(9999,12,31),'📋 سجل الأصول'!M435))-'📋 سجل الأصول'!G435+1))-MIN(('📋 سجل الأصول'!H435-IF('📋 سجل الأصول'!I435="",0,'📋 سجل الأصول'!I435)),('📋 سجل الأصول'!H435-IF('📋 سجل الأصول'!I435="",0,'📋 سجل الأصول'!I435))*'📋 سجل الأصول'!J435/365*MAX(0,MIN(EOMONTH(DATE(2026,2,1),-1),IF('📋 سجل الأصول'!M435="",DATE(9999,12,31),'📋 سجل الأصول'!M435))-'📋 سجل الأصول'!G435+1))),0))</f>
        <v/>
      </c>
      <c r="I435" s="25" t="str">
        <f>IF('📋 سجل الأصول'!C435="","",IFERROR(MAX(0,MIN(('📋 سجل الأصول'!H435-IF('📋 سجل الأصول'!I435="",0,'📋 سجل الأصول'!I435)),('📋 سجل الأصول'!H435-IF('📋 سجل الأصول'!I435="",0,'📋 سجل الأصول'!I435))*'📋 سجل الأصول'!J435/365*MAX(0,MIN(EOMONTH(DATE(2026,3,1),0),IF('📋 سجل الأصول'!M435="",DATE(9999,12,31),'📋 سجل الأصول'!M435))-'📋 سجل الأصول'!G435+1))-MIN(('📋 سجل الأصول'!H435-IF('📋 سجل الأصول'!I435="",0,'📋 سجل الأصول'!I435)),('📋 سجل الأصول'!H435-IF('📋 سجل الأصول'!I435="",0,'📋 سجل الأصول'!I435))*'📋 سجل الأصول'!J435/365*MAX(0,MIN(EOMONTH(DATE(2026,3,1),-1),IF('📋 سجل الأصول'!M435="",DATE(9999,12,31),'📋 سجل الأصول'!M435))-'📋 سجل الأصول'!G435+1))),0))</f>
        <v/>
      </c>
      <c r="J435" s="25" t="str">
        <f>IF('📋 سجل الأصول'!C435="","",IFERROR(MAX(0,MIN(('📋 سجل الأصول'!H435-IF('📋 سجل الأصول'!I435="",0,'📋 سجل الأصول'!I435)),('📋 سجل الأصول'!H435-IF('📋 سجل الأصول'!I435="",0,'📋 سجل الأصول'!I435))*'📋 سجل الأصول'!J435/365*MAX(0,MIN(EOMONTH(DATE(2026,4,1),0),IF('📋 سجل الأصول'!M435="",DATE(9999,12,31),'📋 سجل الأصول'!M435))-'📋 سجل الأصول'!G435+1))-MIN(('📋 سجل الأصول'!H435-IF('📋 سجل الأصول'!I435="",0,'📋 سجل الأصول'!I435)),('📋 سجل الأصول'!H435-IF('📋 سجل الأصول'!I435="",0,'📋 سجل الأصول'!I435))*'📋 سجل الأصول'!J435/365*MAX(0,MIN(EOMONTH(DATE(2026,4,1),-1),IF('📋 سجل الأصول'!M435="",DATE(9999,12,31),'📋 سجل الأصول'!M435))-'📋 سجل الأصول'!G435+1))),0))</f>
        <v/>
      </c>
      <c r="K435" s="25" t="str">
        <f>IF('📋 سجل الأصول'!C435="","",IFERROR(MAX(0,MIN(('📋 سجل الأصول'!H435-IF('📋 سجل الأصول'!I435="",0,'📋 سجل الأصول'!I435)),('📋 سجل الأصول'!H435-IF('📋 سجل الأصول'!I435="",0,'📋 سجل الأصول'!I435))*'📋 سجل الأصول'!J435/365*MAX(0,MIN(EOMONTH(DATE(2026,5,1),0),IF('📋 سجل الأصول'!M435="",DATE(9999,12,31),'📋 سجل الأصول'!M435))-'📋 سجل الأصول'!G435+1))-MIN(('📋 سجل الأصول'!H435-IF('📋 سجل الأصول'!I435="",0,'📋 سجل الأصول'!I435)),('📋 سجل الأصول'!H435-IF('📋 سجل الأصول'!I435="",0,'📋 سجل الأصول'!I435))*'📋 سجل الأصول'!J435/365*MAX(0,MIN(EOMONTH(DATE(2026,5,1),-1),IF('📋 سجل الأصول'!M435="",DATE(9999,12,31),'📋 سجل الأصول'!M435))-'📋 سجل الأصول'!G435+1))),0))</f>
        <v/>
      </c>
      <c r="L435" s="25" t="str">
        <f>IF('📋 سجل الأصول'!C435="","",IFERROR(MAX(0,MIN(('📋 سجل الأصول'!H435-IF('📋 سجل الأصول'!I435="",0,'📋 سجل الأصول'!I435)),('📋 سجل الأصول'!H435-IF('📋 سجل الأصول'!I435="",0,'📋 سجل الأصول'!I435))*'📋 سجل الأصول'!J435/365*MAX(0,MIN(EOMONTH(DATE(2026,6,1),0),IF('📋 سجل الأصول'!M435="",DATE(9999,12,31),'📋 سجل الأصول'!M435))-'📋 سجل الأصول'!G435+1))-MIN(('📋 سجل الأصول'!H435-IF('📋 سجل الأصول'!I435="",0,'📋 سجل الأصول'!I435)),('📋 سجل الأصول'!H435-IF('📋 سجل الأصول'!I435="",0,'📋 سجل الأصول'!I435))*'📋 سجل الأصول'!J435/365*MAX(0,MIN(EOMONTH(DATE(2026,6,1),-1),IF('📋 سجل الأصول'!M435="",DATE(9999,12,31),'📋 سجل الأصول'!M435))-'📋 سجل الأصول'!G435+1))),0))</f>
        <v/>
      </c>
      <c r="M435" s="25" t="str">
        <f>IF('📋 سجل الأصول'!C435="","",IFERROR(MAX(0,MIN(('📋 سجل الأصول'!H435-IF('📋 سجل الأصول'!I435="",0,'📋 سجل الأصول'!I435)),('📋 سجل الأصول'!H435-IF('📋 سجل الأصول'!I435="",0,'📋 سجل الأصول'!I435))*'📋 سجل الأصول'!J435/365*MAX(0,MIN(EOMONTH(DATE(2026,7,1),0),IF('📋 سجل الأصول'!M435="",DATE(9999,12,31),'📋 سجل الأصول'!M435))-'📋 سجل الأصول'!G435+1))-MIN(('📋 سجل الأصول'!H435-IF('📋 سجل الأصول'!I435="",0,'📋 سجل الأصول'!I435)),('📋 سجل الأصول'!H435-IF('📋 سجل الأصول'!I435="",0,'📋 سجل الأصول'!I435))*'📋 سجل الأصول'!J435/365*MAX(0,MIN(EOMONTH(DATE(2026,7,1),-1),IF('📋 سجل الأصول'!M435="",DATE(9999,12,31),'📋 سجل الأصول'!M435))-'📋 سجل الأصول'!G435+1))),0))</f>
        <v/>
      </c>
      <c r="N435" s="25" t="str">
        <f>IF('📋 سجل الأصول'!C435="","",IFERROR(MAX(0,MIN(('📋 سجل الأصول'!H435-IF('📋 سجل الأصول'!I435="",0,'📋 سجل الأصول'!I435)),('📋 سجل الأصول'!H435-IF('📋 سجل الأصول'!I435="",0,'📋 سجل الأصول'!I435))*'📋 سجل الأصول'!J435/365*MAX(0,MIN(EOMONTH(DATE(2026,8,1),0),IF('📋 سجل الأصول'!M435="",DATE(9999,12,31),'📋 سجل الأصول'!M435))-'📋 سجل الأصول'!G435+1))-MIN(('📋 سجل الأصول'!H435-IF('📋 سجل الأصول'!I435="",0,'📋 سجل الأصول'!I435)),('📋 سجل الأصول'!H435-IF('📋 سجل الأصول'!I435="",0,'📋 سجل الأصول'!I435))*'📋 سجل الأصول'!J435/365*MAX(0,MIN(EOMONTH(DATE(2026,8,1),-1),IF('📋 سجل الأصول'!M435="",DATE(9999,12,31),'📋 سجل الأصول'!M435))-'📋 سجل الأصول'!G435+1))),0))</f>
        <v/>
      </c>
      <c r="O435" s="25" t="str">
        <f>IF('📋 سجل الأصول'!C435="","",IFERROR(MAX(0,MIN(('📋 سجل الأصول'!H435-IF('📋 سجل الأصول'!I435="",0,'📋 سجل الأصول'!I435)),('📋 سجل الأصول'!H435-IF('📋 سجل الأصول'!I435="",0,'📋 سجل الأصول'!I435))*'📋 سجل الأصول'!J435/365*MAX(0,MIN(EOMONTH(DATE(2026,9,1),0),IF('📋 سجل الأصول'!M435="",DATE(9999,12,31),'📋 سجل الأصول'!M435))-'📋 سجل الأصول'!G435+1))-MIN(('📋 سجل الأصول'!H435-IF('📋 سجل الأصول'!I435="",0,'📋 سجل الأصول'!I435)),('📋 سجل الأصول'!H435-IF('📋 سجل الأصول'!I435="",0,'📋 سجل الأصول'!I435))*'📋 سجل الأصول'!J435/365*MAX(0,MIN(EOMONTH(DATE(2026,9,1),-1),IF('📋 سجل الأصول'!M435="",DATE(9999,12,31),'📋 سجل الأصول'!M435))-'📋 سجل الأصول'!G435+1))),0))</f>
        <v/>
      </c>
      <c r="P435" s="25" t="str">
        <f>IF('📋 سجل الأصول'!C435="","",IFERROR(MAX(0,MIN(('📋 سجل الأصول'!H435-IF('📋 سجل الأصول'!I435="",0,'📋 سجل الأصول'!I435)),('📋 سجل الأصول'!H435-IF('📋 سجل الأصول'!I435="",0,'📋 سجل الأصول'!I435))*'📋 سجل الأصول'!J435/365*MAX(0,MIN(EOMONTH(DATE(2026,10,1),0),IF('📋 سجل الأصول'!M435="",DATE(9999,12,31),'📋 سجل الأصول'!M435))-'📋 سجل الأصول'!G435+1))-MIN(('📋 سجل الأصول'!H435-IF('📋 سجل الأصول'!I435="",0,'📋 سجل الأصول'!I435)),('📋 سجل الأصول'!H435-IF('📋 سجل الأصول'!I435="",0,'📋 سجل الأصول'!I435))*'📋 سجل الأصول'!J435/365*MAX(0,MIN(EOMONTH(DATE(2026,10,1),-1),IF('📋 سجل الأصول'!M435="",DATE(9999,12,31),'📋 سجل الأصول'!M435))-'📋 سجل الأصول'!G435+1))),0))</f>
        <v/>
      </c>
      <c r="Q435" s="25" t="str">
        <f>IF('📋 سجل الأصول'!C435="","",IFERROR(MAX(0,MIN(('📋 سجل الأصول'!H435-IF('📋 سجل الأصول'!I435="",0,'📋 سجل الأصول'!I435)),('📋 سجل الأصول'!H435-IF('📋 سجل الأصول'!I435="",0,'📋 سجل الأصول'!I435))*'📋 سجل الأصول'!J435/365*MAX(0,MIN(EOMONTH(DATE(2026,11,1),0),IF('📋 سجل الأصول'!M435="",DATE(9999,12,31),'📋 سجل الأصول'!M435))-'📋 سجل الأصول'!G435+1))-MIN(('📋 سجل الأصول'!H435-IF('📋 سجل الأصول'!I435="",0,'📋 سجل الأصول'!I435)),('📋 سجل الأصول'!H435-IF('📋 سجل الأصول'!I435="",0,'📋 سجل الأصول'!I435))*'📋 سجل الأصول'!J435/365*MAX(0,MIN(EOMONTH(DATE(2026,11,1),-1),IF('📋 سجل الأصول'!M435="",DATE(9999,12,31),'📋 سجل الأصول'!M435))-'📋 سجل الأصول'!G435+1))),0))</f>
        <v/>
      </c>
      <c r="R435" s="25" t="str">
        <f>IF('📋 سجل الأصول'!C435="","",IFERROR(MAX(0,MIN(('📋 سجل الأصول'!H435-IF('📋 سجل الأصول'!I435="",0,'📋 سجل الأصول'!I435)),('📋 سجل الأصول'!H435-IF('📋 سجل الأصول'!I435="",0,'📋 سجل الأصول'!I435))*'📋 سجل الأصول'!J435/365*MAX(0,MIN(EOMONTH(DATE(2026,12,1),0),IF('📋 سجل الأصول'!M435="",DATE(9999,12,31),'📋 سجل الأصول'!M435))-'📋 سجل الأصول'!G435+1))-MIN(('📋 سجل الأصول'!H435-IF('📋 سجل الأصول'!I435="",0,'📋 سجل الأصول'!I435)),('📋 سجل الأصول'!H435-IF('📋 سجل الأصول'!I435="",0,'📋 سجل الأصول'!I435))*'📋 سجل الأصول'!J435/365*MAX(0,MIN(EOMONTH(DATE(2026,12,1),-1),IF('📋 سجل الأصول'!M435="",DATE(9999,12,31),'📋 سجل الأصول'!M435))-'📋 سجل الأصول'!G435+1))),0))</f>
        <v/>
      </c>
    </row>
    <row r="436" spans="1:18" ht="24.75" customHeight="1" x14ac:dyDescent="0.25">
      <c r="A436" s="26" t="str">
        <f>IF('📋 سجل الأصول'!C436="","",'📋 سجل الأصول'!A436)</f>
        <v/>
      </c>
      <c r="B436" s="26" t="str">
        <f>IF('📋 سجل الأصول'!C436="","",'📋 سجل الأصول'!B436)</f>
        <v/>
      </c>
      <c r="C436" s="38" t="str">
        <f>IF('📋 سجل الأصول'!C436="","",'📋 سجل الأصول'!C436)</f>
        <v/>
      </c>
      <c r="D436" s="26" t="str">
        <f>IF('📋 سجل الأصول'!C436="","",'📋 سجل الأصول'!E436)</f>
        <v/>
      </c>
      <c r="E436" s="39" t="str">
        <f>IF('📋 سجل الأصول'!C436="","",'📋 سجل الأصول'!G436)</f>
        <v/>
      </c>
      <c r="F436" s="33" t="str">
        <f>IF('📋 سجل الأصول'!C436="","",'📋 سجل الأصول'!H436)</f>
        <v/>
      </c>
      <c r="G436" s="33" t="str">
        <f>IF('📋 سجل الأصول'!C436="","",IFERROR(MAX(0,MIN(('📋 سجل الأصول'!H436-IF('📋 سجل الأصول'!I436="",0,'📋 سجل الأصول'!I436)),('📋 سجل الأصول'!H436-IF('📋 سجل الأصول'!I436="",0,'📋 سجل الأصول'!I436))*'📋 سجل الأصول'!J436/365*MAX(0,MIN(EOMONTH(DATE(2026,1,1),0),IF('📋 سجل الأصول'!M436="",DATE(9999,12,31),'📋 سجل الأصول'!M436))-'📋 سجل الأصول'!G436+1))-MIN(('📋 سجل الأصول'!H436-IF('📋 سجل الأصول'!I436="",0,'📋 سجل الأصول'!I436)),('📋 سجل الأصول'!H436-IF('📋 سجل الأصول'!I436="",0,'📋 سجل الأصول'!I436))*'📋 سجل الأصول'!J436/365*MAX(0,MIN(EOMONTH(DATE(2026,1,1),-1),IF('📋 سجل الأصول'!M436="",DATE(9999,12,31),'📋 سجل الأصول'!M436))-'📋 سجل الأصول'!G436+1))),0))</f>
        <v/>
      </c>
      <c r="H436" s="33" t="str">
        <f>IF('📋 سجل الأصول'!C436="","",IFERROR(MAX(0,MIN(('📋 سجل الأصول'!H436-IF('📋 سجل الأصول'!I436="",0,'📋 سجل الأصول'!I436)),('📋 سجل الأصول'!H436-IF('📋 سجل الأصول'!I436="",0,'📋 سجل الأصول'!I436))*'📋 سجل الأصول'!J436/365*MAX(0,MIN(EOMONTH(DATE(2026,2,1),0),IF('📋 سجل الأصول'!M436="",DATE(9999,12,31),'📋 سجل الأصول'!M436))-'📋 سجل الأصول'!G436+1))-MIN(('📋 سجل الأصول'!H436-IF('📋 سجل الأصول'!I436="",0,'📋 سجل الأصول'!I436)),('📋 سجل الأصول'!H436-IF('📋 سجل الأصول'!I436="",0,'📋 سجل الأصول'!I436))*'📋 سجل الأصول'!J436/365*MAX(0,MIN(EOMONTH(DATE(2026,2,1),-1),IF('📋 سجل الأصول'!M436="",DATE(9999,12,31),'📋 سجل الأصول'!M436))-'📋 سجل الأصول'!G436+1))),0))</f>
        <v/>
      </c>
      <c r="I436" s="33" t="str">
        <f>IF('📋 سجل الأصول'!C436="","",IFERROR(MAX(0,MIN(('📋 سجل الأصول'!H436-IF('📋 سجل الأصول'!I436="",0,'📋 سجل الأصول'!I436)),('📋 سجل الأصول'!H436-IF('📋 سجل الأصول'!I436="",0,'📋 سجل الأصول'!I436))*'📋 سجل الأصول'!J436/365*MAX(0,MIN(EOMONTH(DATE(2026,3,1),0),IF('📋 سجل الأصول'!M436="",DATE(9999,12,31),'📋 سجل الأصول'!M436))-'📋 سجل الأصول'!G436+1))-MIN(('📋 سجل الأصول'!H436-IF('📋 سجل الأصول'!I436="",0,'📋 سجل الأصول'!I436)),('📋 سجل الأصول'!H436-IF('📋 سجل الأصول'!I436="",0,'📋 سجل الأصول'!I436))*'📋 سجل الأصول'!J436/365*MAX(0,MIN(EOMONTH(DATE(2026,3,1),-1),IF('📋 سجل الأصول'!M436="",DATE(9999,12,31),'📋 سجل الأصول'!M436))-'📋 سجل الأصول'!G436+1))),0))</f>
        <v/>
      </c>
      <c r="J436" s="33" t="str">
        <f>IF('📋 سجل الأصول'!C436="","",IFERROR(MAX(0,MIN(('📋 سجل الأصول'!H436-IF('📋 سجل الأصول'!I436="",0,'📋 سجل الأصول'!I436)),('📋 سجل الأصول'!H436-IF('📋 سجل الأصول'!I436="",0,'📋 سجل الأصول'!I436))*'📋 سجل الأصول'!J436/365*MAX(0,MIN(EOMONTH(DATE(2026,4,1),0),IF('📋 سجل الأصول'!M436="",DATE(9999,12,31),'📋 سجل الأصول'!M436))-'📋 سجل الأصول'!G436+1))-MIN(('📋 سجل الأصول'!H436-IF('📋 سجل الأصول'!I436="",0,'📋 سجل الأصول'!I436)),('📋 سجل الأصول'!H436-IF('📋 سجل الأصول'!I436="",0,'📋 سجل الأصول'!I436))*'📋 سجل الأصول'!J436/365*MAX(0,MIN(EOMONTH(DATE(2026,4,1),-1),IF('📋 سجل الأصول'!M436="",DATE(9999,12,31),'📋 سجل الأصول'!M436))-'📋 سجل الأصول'!G436+1))),0))</f>
        <v/>
      </c>
      <c r="K436" s="33" t="str">
        <f>IF('📋 سجل الأصول'!C436="","",IFERROR(MAX(0,MIN(('📋 سجل الأصول'!H436-IF('📋 سجل الأصول'!I436="",0,'📋 سجل الأصول'!I436)),('📋 سجل الأصول'!H436-IF('📋 سجل الأصول'!I436="",0,'📋 سجل الأصول'!I436))*'📋 سجل الأصول'!J436/365*MAX(0,MIN(EOMONTH(DATE(2026,5,1),0),IF('📋 سجل الأصول'!M436="",DATE(9999,12,31),'📋 سجل الأصول'!M436))-'📋 سجل الأصول'!G436+1))-MIN(('📋 سجل الأصول'!H436-IF('📋 سجل الأصول'!I436="",0,'📋 سجل الأصول'!I436)),('📋 سجل الأصول'!H436-IF('📋 سجل الأصول'!I436="",0,'📋 سجل الأصول'!I436))*'📋 سجل الأصول'!J436/365*MAX(0,MIN(EOMONTH(DATE(2026,5,1),-1),IF('📋 سجل الأصول'!M436="",DATE(9999,12,31),'📋 سجل الأصول'!M436))-'📋 سجل الأصول'!G436+1))),0))</f>
        <v/>
      </c>
      <c r="L436" s="33" t="str">
        <f>IF('📋 سجل الأصول'!C436="","",IFERROR(MAX(0,MIN(('📋 سجل الأصول'!H436-IF('📋 سجل الأصول'!I436="",0,'📋 سجل الأصول'!I436)),('📋 سجل الأصول'!H436-IF('📋 سجل الأصول'!I436="",0,'📋 سجل الأصول'!I436))*'📋 سجل الأصول'!J436/365*MAX(0,MIN(EOMONTH(DATE(2026,6,1),0),IF('📋 سجل الأصول'!M436="",DATE(9999,12,31),'📋 سجل الأصول'!M436))-'📋 سجل الأصول'!G436+1))-MIN(('📋 سجل الأصول'!H436-IF('📋 سجل الأصول'!I436="",0,'📋 سجل الأصول'!I436)),('📋 سجل الأصول'!H436-IF('📋 سجل الأصول'!I436="",0,'📋 سجل الأصول'!I436))*'📋 سجل الأصول'!J436/365*MAX(0,MIN(EOMONTH(DATE(2026,6,1),-1),IF('📋 سجل الأصول'!M436="",DATE(9999,12,31),'📋 سجل الأصول'!M436))-'📋 سجل الأصول'!G436+1))),0))</f>
        <v/>
      </c>
      <c r="M436" s="33" t="str">
        <f>IF('📋 سجل الأصول'!C436="","",IFERROR(MAX(0,MIN(('📋 سجل الأصول'!H436-IF('📋 سجل الأصول'!I436="",0,'📋 سجل الأصول'!I436)),('📋 سجل الأصول'!H436-IF('📋 سجل الأصول'!I436="",0,'📋 سجل الأصول'!I436))*'📋 سجل الأصول'!J436/365*MAX(0,MIN(EOMONTH(DATE(2026,7,1),0),IF('📋 سجل الأصول'!M436="",DATE(9999,12,31),'📋 سجل الأصول'!M436))-'📋 سجل الأصول'!G436+1))-MIN(('📋 سجل الأصول'!H436-IF('📋 سجل الأصول'!I436="",0,'📋 سجل الأصول'!I436)),('📋 سجل الأصول'!H436-IF('📋 سجل الأصول'!I436="",0,'📋 سجل الأصول'!I436))*'📋 سجل الأصول'!J436/365*MAX(0,MIN(EOMONTH(DATE(2026,7,1),-1),IF('📋 سجل الأصول'!M436="",DATE(9999,12,31),'📋 سجل الأصول'!M436))-'📋 سجل الأصول'!G436+1))),0))</f>
        <v/>
      </c>
      <c r="N436" s="33" t="str">
        <f>IF('📋 سجل الأصول'!C436="","",IFERROR(MAX(0,MIN(('📋 سجل الأصول'!H436-IF('📋 سجل الأصول'!I436="",0,'📋 سجل الأصول'!I436)),('📋 سجل الأصول'!H436-IF('📋 سجل الأصول'!I436="",0,'📋 سجل الأصول'!I436))*'📋 سجل الأصول'!J436/365*MAX(0,MIN(EOMONTH(DATE(2026,8,1),0),IF('📋 سجل الأصول'!M436="",DATE(9999,12,31),'📋 سجل الأصول'!M436))-'📋 سجل الأصول'!G436+1))-MIN(('📋 سجل الأصول'!H436-IF('📋 سجل الأصول'!I436="",0,'📋 سجل الأصول'!I436)),('📋 سجل الأصول'!H436-IF('📋 سجل الأصول'!I436="",0,'📋 سجل الأصول'!I436))*'📋 سجل الأصول'!J436/365*MAX(0,MIN(EOMONTH(DATE(2026,8,1),-1),IF('📋 سجل الأصول'!M436="",DATE(9999,12,31),'📋 سجل الأصول'!M436))-'📋 سجل الأصول'!G436+1))),0))</f>
        <v/>
      </c>
      <c r="O436" s="33" t="str">
        <f>IF('📋 سجل الأصول'!C436="","",IFERROR(MAX(0,MIN(('📋 سجل الأصول'!H436-IF('📋 سجل الأصول'!I436="",0,'📋 سجل الأصول'!I436)),('📋 سجل الأصول'!H436-IF('📋 سجل الأصول'!I436="",0,'📋 سجل الأصول'!I436))*'📋 سجل الأصول'!J436/365*MAX(0,MIN(EOMONTH(DATE(2026,9,1),0),IF('📋 سجل الأصول'!M436="",DATE(9999,12,31),'📋 سجل الأصول'!M436))-'📋 سجل الأصول'!G436+1))-MIN(('📋 سجل الأصول'!H436-IF('📋 سجل الأصول'!I436="",0,'📋 سجل الأصول'!I436)),('📋 سجل الأصول'!H436-IF('📋 سجل الأصول'!I436="",0,'📋 سجل الأصول'!I436))*'📋 سجل الأصول'!J436/365*MAX(0,MIN(EOMONTH(DATE(2026,9,1),-1),IF('📋 سجل الأصول'!M436="",DATE(9999,12,31),'📋 سجل الأصول'!M436))-'📋 سجل الأصول'!G436+1))),0))</f>
        <v/>
      </c>
      <c r="P436" s="33" t="str">
        <f>IF('📋 سجل الأصول'!C436="","",IFERROR(MAX(0,MIN(('📋 سجل الأصول'!H436-IF('📋 سجل الأصول'!I436="",0,'📋 سجل الأصول'!I436)),('📋 سجل الأصول'!H436-IF('📋 سجل الأصول'!I436="",0,'📋 سجل الأصول'!I436))*'📋 سجل الأصول'!J436/365*MAX(0,MIN(EOMONTH(DATE(2026,10,1),0),IF('📋 سجل الأصول'!M436="",DATE(9999,12,31),'📋 سجل الأصول'!M436))-'📋 سجل الأصول'!G436+1))-MIN(('📋 سجل الأصول'!H436-IF('📋 سجل الأصول'!I436="",0,'📋 سجل الأصول'!I436)),('📋 سجل الأصول'!H436-IF('📋 سجل الأصول'!I436="",0,'📋 سجل الأصول'!I436))*'📋 سجل الأصول'!J436/365*MAX(0,MIN(EOMONTH(DATE(2026,10,1),-1),IF('📋 سجل الأصول'!M436="",DATE(9999,12,31),'📋 سجل الأصول'!M436))-'📋 سجل الأصول'!G436+1))),0))</f>
        <v/>
      </c>
      <c r="Q436" s="33" t="str">
        <f>IF('📋 سجل الأصول'!C436="","",IFERROR(MAX(0,MIN(('📋 سجل الأصول'!H436-IF('📋 سجل الأصول'!I436="",0,'📋 سجل الأصول'!I436)),('📋 سجل الأصول'!H436-IF('📋 سجل الأصول'!I436="",0,'📋 سجل الأصول'!I436))*'📋 سجل الأصول'!J436/365*MAX(0,MIN(EOMONTH(DATE(2026,11,1),0),IF('📋 سجل الأصول'!M436="",DATE(9999,12,31),'📋 سجل الأصول'!M436))-'📋 سجل الأصول'!G436+1))-MIN(('📋 سجل الأصول'!H436-IF('📋 سجل الأصول'!I436="",0,'📋 سجل الأصول'!I436)),('📋 سجل الأصول'!H436-IF('📋 سجل الأصول'!I436="",0,'📋 سجل الأصول'!I436))*'📋 سجل الأصول'!J436/365*MAX(0,MIN(EOMONTH(DATE(2026,11,1),-1),IF('📋 سجل الأصول'!M436="",DATE(9999,12,31),'📋 سجل الأصول'!M436))-'📋 سجل الأصول'!G436+1))),0))</f>
        <v/>
      </c>
      <c r="R436" s="33" t="str">
        <f>IF('📋 سجل الأصول'!C436="","",IFERROR(MAX(0,MIN(('📋 سجل الأصول'!H436-IF('📋 سجل الأصول'!I436="",0,'📋 سجل الأصول'!I436)),('📋 سجل الأصول'!H436-IF('📋 سجل الأصول'!I436="",0,'📋 سجل الأصول'!I436))*'📋 سجل الأصول'!J436/365*MAX(0,MIN(EOMONTH(DATE(2026,12,1),0),IF('📋 سجل الأصول'!M436="",DATE(9999,12,31),'📋 سجل الأصول'!M436))-'📋 سجل الأصول'!G436+1))-MIN(('📋 سجل الأصول'!H436-IF('📋 سجل الأصول'!I436="",0,'📋 سجل الأصول'!I436)),('📋 سجل الأصول'!H436-IF('📋 سجل الأصول'!I436="",0,'📋 سجل الأصول'!I436))*'📋 سجل الأصول'!J436/365*MAX(0,MIN(EOMONTH(DATE(2026,12,1),-1),IF('📋 سجل الأصول'!M436="",DATE(9999,12,31),'📋 سجل الأصول'!M436))-'📋 سجل الأصول'!G436+1))),0))</f>
        <v/>
      </c>
    </row>
    <row r="437" spans="1:18" ht="24.75" customHeight="1" x14ac:dyDescent="0.25">
      <c r="A437" s="18" t="str">
        <f>IF('📋 سجل الأصول'!C437="","",'📋 سجل الأصول'!A437)</f>
        <v/>
      </c>
      <c r="B437" s="18" t="str">
        <f>IF('📋 سجل الأصول'!C437="","",'📋 سجل الأصول'!B437)</f>
        <v/>
      </c>
      <c r="C437" s="36" t="str">
        <f>IF('📋 سجل الأصول'!C437="","",'📋 سجل الأصول'!C437)</f>
        <v/>
      </c>
      <c r="D437" s="18" t="str">
        <f>IF('📋 سجل الأصول'!C437="","",'📋 سجل الأصول'!E437)</f>
        <v/>
      </c>
      <c r="E437" s="37" t="str">
        <f>IF('📋 سجل الأصول'!C437="","",'📋 سجل الأصول'!G437)</f>
        <v/>
      </c>
      <c r="F437" s="25" t="str">
        <f>IF('📋 سجل الأصول'!C437="","",'📋 سجل الأصول'!H437)</f>
        <v/>
      </c>
      <c r="G437" s="25" t="str">
        <f>IF('📋 سجل الأصول'!C437="","",IFERROR(MAX(0,MIN(('📋 سجل الأصول'!H437-IF('📋 سجل الأصول'!I437="",0,'📋 سجل الأصول'!I437)),('📋 سجل الأصول'!H437-IF('📋 سجل الأصول'!I437="",0,'📋 سجل الأصول'!I437))*'📋 سجل الأصول'!J437/365*MAX(0,MIN(EOMONTH(DATE(2026,1,1),0),IF('📋 سجل الأصول'!M437="",DATE(9999,12,31),'📋 سجل الأصول'!M437))-'📋 سجل الأصول'!G437+1))-MIN(('📋 سجل الأصول'!H437-IF('📋 سجل الأصول'!I437="",0,'📋 سجل الأصول'!I437)),('📋 سجل الأصول'!H437-IF('📋 سجل الأصول'!I437="",0,'📋 سجل الأصول'!I437))*'📋 سجل الأصول'!J437/365*MAX(0,MIN(EOMONTH(DATE(2026,1,1),-1),IF('📋 سجل الأصول'!M437="",DATE(9999,12,31),'📋 سجل الأصول'!M437))-'📋 سجل الأصول'!G437+1))),0))</f>
        <v/>
      </c>
      <c r="H437" s="25" t="str">
        <f>IF('📋 سجل الأصول'!C437="","",IFERROR(MAX(0,MIN(('📋 سجل الأصول'!H437-IF('📋 سجل الأصول'!I437="",0,'📋 سجل الأصول'!I437)),('📋 سجل الأصول'!H437-IF('📋 سجل الأصول'!I437="",0,'📋 سجل الأصول'!I437))*'📋 سجل الأصول'!J437/365*MAX(0,MIN(EOMONTH(DATE(2026,2,1),0),IF('📋 سجل الأصول'!M437="",DATE(9999,12,31),'📋 سجل الأصول'!M437))-'📋 سجل الأصول'!G437+1))-MIN(('📋 سجل الأصول'!H437-IF('📋 سجل الأصول'!I437="",0,'📋 سجل الأصول'!I437)),('📋 سجل الأصول'!H437-IF('📋 سجل الأصول'!I437="",0,'📋 سجل الأصول'!I437))*'📋 سجل الأصول'!J437/365*MAX(0,MIN(EOMONTH(DATE(2026,2,1),-1),IF('📋 سجل الأصول'!M437="",DATE(9999,12,31),'📋 سجل الأصول'!M437))-'📋 سجل الأصول'!G437+1))),0))</f>
        <v/>
      </c>
      <c r="I437" s="25" t="str">
        <f>IF('📋 سجل الأصول'!C437="","",IFERROR(MAX(0,MIN(('📋 سجل الأصول'!H437-IF('📋 سجل الأصول'!I437="",0,'📋 سجل الأصول'!I437)),('📋 سجل الأصول'!H437-IF('📋 سجل الأصول'!I437="",0,'📋 سجل الأصول'!I437))*'📋 سجل الأصول'!J437/365*MAX(0,MIN(EOMONTH(DATE(2026,3,1),0),IF('📋 سجل الأصول'!M437="",DATE(9999,12,31),'📋 سجل الأصول'!M437))-'📋 سجل الأصول'!G437+1))-MIN(('📋 سجل الأصول'!H437-IF('📋 سجل الأصول'!I437="",0,'📋 سجل الأصول'!I437)),('📋 سجل الأصول'!H437-IF('📋 سجل الأصول'!I437="",0,'📋 سجل الأصول'!I437))*'📋 سجل الأصول'!J437/365*MAX(0,MIN(EOMONTH(DATE(2026,3,1),-1),IF('📋 سجل الأصول'!M437="",DATE(9999,12,31),'📋 سجل الأصول'!M437))-'📋 سجل الأصول'!G437+1))),0))</f>
        <v/>
      </c>
      <c r="J437" s="25" t="str">
        <f>IF('📋 سجل الأصول'!C437="","",IFERROR(MAX(0,MIN(('📋 سجل الأصول'!H437-IF('📋 سجل الأصول'!I437="",0,'📋 سجل الأصول'!I437)),('📋 سجل الأصول'!H437-IF('📋 سجل الأصول'!I437="",0,'📋 سجل الأصول'!I437))*'📋 سجل الأصول'!J437/365*MAX(0,MIN(EOMONTH(DATE(2026,4,1),0),IF('📋 سجل الأصول'!M437="",DATE(9999,12,31),'📋 سجل الأصول'!M437))-'📋 سجل الأصول'!G437+1))-MIN(('📋 سجل الأصول'!H437-IF('📋 سجل الأصول'!I437="",0,'📋 سجل الأصول'!I437)),('📋 سجل الأصول'!H437-IF('📋 سجل الأصول'!I437="",0,'📋 سجل الأصول'!I437))*'📋 سجل الأصول'!J437/365*MAX(0,MIN(EOMONTH(DATE(2026,4,1),-1),IF('📋 سجل الأصول'!M437="",DATE(9999,12,31),'📋 سجل الأصول'!M437))-'📋 سجل الأصول'!G437+1))),0))</f>
        <v/>
      </c>
      <c r="K437" s="25" t="str">
        <f>IF('📋 سجل الأصول'!C437="","",IFERROR(MAX(0,MIN(('📋 سجل الأصول'!H437-IF('📋 سجل الأصول'!I437="",0,'📋 سجل الأصول'!I437)),('📋 سجل الأصول'!H437-IF('📋 سجل الأصول'!I437="",0,'📋 سجل الأصول'!I437))*'📋 سجل الأصول'!J437/365*MAX(0,MIN(EOMONTH(DATE(2026,5,1),0),IF('📋 سجل الأصول'!M437="",DATE(9999,12,31),'📋 سجل الأصول'!M437))-'📋 سجل الأصول'!G437+1))-MIN(('📋 سجل الأصول'!H437-IF('📋 سجل الأصول'!I437="",0,'📋 سجل الأصول'!I437)),('📋 سجل الأصول'!H437-IF('📋 سجل الأصول'!I437="",0,'📋 سجل الأصول'!I437))*'📋 سجل الأصول'!J437/365*MAX(0,MIN(EOMONTH(DATE(2026,5,1),-1),IF('📋 سجل الأصول'!M437="",DATE(9999,12,31),'📋 سجل الأصول'!M437))-'📋 سجل الأصول'!G437+1))),0))</f>
        <v/>
      </c>
      <c r="L437" s="25" t="str">
        <f>IF('📋 سجل الأصول'!C437="","",IFERROR(MAX(0,MIN(('📋 سجل الأصول'!H437-IF('📋 سجل الأصول'!I437="",0,'📋 سجل الأصول'!I437)),('📋 سجل الأصول'!H437-IF('📋 سجل الأصول'!I437="",0,'📋 سجل الأصول'!I437))*'📋 سجل الأصول'!J437/365*MAX(0,MIN(EOMONTH(DATE(2026,6,1),0),IF('📋 سجل الأصول'!M437="",DATE(9999,12,31),'📋 سجل الأصول'!M437))-'📋 سجل الأصول'!G437+1))-MIN(('📋 سجل الأصول'!H437-IF('📋 سجل الأصول'!I437="",0,'📋 سجل الأصول'!I437)),('📋 سجل الأصول'!H437-IF('📋 سجل الأصول'!I437="",0,'📋 سجل الأصول'!I437))*'📋 سجل الأصول'!J437/365*MAX(0,MIN(EOMONTH(DATE(2026,6,1),-1),IF('📋 سجل الأصول'!M437="",DATE(9999,12,31),'📋 سجل الأصول'!M437))-'📋 سجل الأصول'!G437+1))),0))</f>
        <v/>
      </c>
      <c r="M437" s="25" t="str">
        <f>IF('📋 سجل الأصول'!C437="","",IFERROR(MAX(0,MIN(('📋 سجل الأصول'!H437-IF('📋 سجل الأصول'!I437="",0,'📋 سجل الأصول'!I437)),('📋 سجل الأصول'!H437-IF('📋 سجل الأصول'!I437="",0,'📋 سجل الأصول'!I437))*'📋 سجل الأصول'!J437/365*MAX(0,MIN(EOMONTH(DATE(2026,7,1),0),IF('📋 سجل الأصول'!M437="",DATE(9999,12,31),'📋 سجل الأصول'!M437))-'📋 سجل الأصول'!G437+1))-MIN(('📋 سجل الأصول'!H437-IF('📋 سجل الأصول'!I437="",0,'📋 سجل الأصول'!I437)),('📋 سجل الأصول'!H437-IF('📋 سجل الأصول'!I437="",0,'📋 سجل الأصول'!I437))*'📋 سجل الأصول'!J437/365*MAX(0,MIN(EOMONTH(DATE(2026,7,1),-1),IF('📋 سجل الأصول'!M437="",DATE(9999,12,31),'📋 سجل الأصول'!M437))-'📋 سجل الأصول'!G437+1))),0))</f>
        <v/>
      </c>
      <c r="N437" s="25" t="str">
        <f>IF('📋 سجل الأصول'!C437="","",IFERROR(MAX(0,MIN(('📋 سجل الأصول'!H437-IF('📋 سجل الأصول'!I437="",0,'📋 سجل الأصول'!I437)),('📋 سجل الأصول'!H437-IF('📋 سجل الأصول'!I437="",0,'📋 سجل الأصول'!I437))*'📋 سجل الأصول'!J437/365*MAX(0,MIN(EOMONTH(DATE(2026,8,1),0),IF('📋 سجل الأصول'!M437="",DATE(9999,12,31),'📋 سجل الأصول'!M437))-'📋 سجل الأصول'!G437+1))-MIN(('📋 سجل الأصول'!H437-IF('📋 سجل الأصول'!I437="",0,'📋 سجل الأصول'!I437)),('📋 سجل الأصول'!H437-IF('📋 سجل الأصول'!I437="",0,'📋 سجل الأصول'!I437))*'📋 سجل الأصول'!J437/365*MAX(0,MIN(EOMONTH(DATE(2026,8,1),-1),IF('📋 سجل الأصول'!M437="",DATE(9999,12,31),'📋 سجل الأصول'!M437))-'📋 سجل الأصول'!G437+1))),0))</f>
        <v/>
      </c>
      <c r="O437" s="25" t="str">
        <f>IF('📋 سجل الأصول'!C437="","",IFERROR(MAX(0,MIN(('📋 سجل الأصول'!H437-IF('📋 سجل الأصول'!I437="",0,'📋 سجل الأصول'!I437)),('📋 سجل الأصول'!H437-IF('📋 سجل الأصول'!I437="",0,'📋 سجل الأصول'!I437))*'📋 سجل الأصول'!J437/365*MAX(0,MIN(EOMONTH(DATE(2026,9,1),0),IF('📋 سجل الأصول'!M437="",DATE(9999,12,31),'📋 سجل الأصول'!M437))-'📋 سجل الأصول'!G437+1))-MIN(('📋 سجل الأصول'!H437-IF('📋 سجل الأصول'!I437="",0,'📋 سجل الأصول'!I437)),('📋 سجل الأصول'!H437-IF('📋 سجل الأصول'!I437="",0,'📋 سجل الأصول'!I437))*'📋 سجل الأصول'!J437/365*MAX(0,MIN(EOMONTH(DATE(2026,9,1),-1),IF('📋 سجل الأصول'!M437="",DATE(9999,12,31),'📋 سجل الأصول'!M437))-'📋 سجل الأصول'!G437+1))),0))</f>
        <v/>
      </c>
      <c r="P437" s="25" t="str">
        <f>IF('📋 سجل الأصول'!C437="","",IFERROR(MAX(0,MIN(('📋 سجل الأصول'!H437-IF('📋 سجل الأصول'!I437="",0,'📋 سجل الأصول'!I437)),('📋 سجل الأصول'!H437-IF('📋 سجل الأصول'!I437="",0,'📋 سجل الأصول'!I437))*'📋 سجل الأصول'!J437/365*MAX(0,MIN(EOMONTH(DATE(2026,10,1),0),IF('📋 سجل الأصول'!M437="",DATE(9999,12,31),'📋 سجل الأصول'!M437))-'📋 سجل الأصول'!G437+1))-MIN(('📋 سجل الأصول'!H437-IF('📋 سجل الأصول'!I437="",0,'📋 سجل الأصول'!I437)),('📋 سجل الأصول'!H437-IF('📋 سجل الأصول'!I437="",0,'📋 سجل الأصول'!I437))*'📋 سجل الأصول'!J437/365*MAX(0,MIN(EOMONTH(DATE(2026,10,1),-1),IF('📋 سجل الأصول'!M437="",DATE(9999,12,31),'📋 سجل الأصول'!M437))-'📋 سجل الأصول'!G437+1))),0))</f>
        <v/>
      </c>
      <c r="Q437" s="25" t="str">
        <f>IF('📋 سجل الأصول'!C437="","",IFERROR(MAX(0,MIN(('📋 سجل الأصول'!H437-IF('📋 سجل الأصول'!I437="",0,'📋 سجل الأصول'!I437)),('📋 سجل الأصول'!H437-IF('📋 سجل الأصول'!I437="",0,'📋 سجل الأصول'!I437))*'📋 سجل الأصول'!J437/365*MAX(0,MIN(EOMONTH(DATE(2026,11,1),0),IF('📋 سجل الأصول'!M437="",DATE(9999,12,31),'📋 سجل الأصول'!M437))-'📋 سجل الأصول'!G437+1))-MIN(('📋 سجل الأصول'!H437-IF('📋 سجل الأصول'!I437="",0,'📋 سجل الأصول'!I437)),('📋 سجل الأصول'!H437-IF('📋 سجل الأصول'!I437="",0,'📋 سجل الأصول'!I437))*'📋 سجل الأصول'!J437/365*MAX(0,MIN(EOMONTH(DATE(2026,11,1),-1),IF('📋 سجل الأصول'!M437="",DATE(9999,12,31),'📋 سجل الأصول'!M437))-'📋 سجل الأصول'!G437+1))),0))</f>
        <v/>
      </c>
      <c r="R437" s="25" t="str">
        <f>IF('📋 سجل الأصول'!C437="","",IFERROR(MAX(0,MIN(('📋 سجل الأصول'!H437-IF('📋 سجل الأصول'!I437="",0,'📋 سجل الأصول'!I437)),('📋 سجل الأصول'!H437-IF('📋 سجل الأصول'!I437="",0,'📋 سجل الأصول'!I437))*'📋 سجل الأصول'!J437/365*MAX(0,MIN(EOMONTH(DATE(2026,12,1),0),IF('📋 سجل الأصول'!M437="",DATE(9999,12,31),'📋 سجل الأصول'!M437))-'📋 سجل الأصول'!G437+1))-MIN(('📋 سجل الأصول'!H437-IF('📋 سجل الأصول'!I437="",0,'📋 سجل الأصول'!I437)),('📋 سجل الأصول'!H437-IF('📋 سجل الأصول'!I437="",0,'📋 سجل الأصول'!I437))*'📋 سجل الأصول'!J437/365*MAX(0,MIN(EOMONTH(DATE(2026,12,1),-1),IF('📋 سجل الأصول'!M437="",DATE(9999,12,31),'📋 سجل الأصول'!M437))-'📋 سجل الأصول'!G437+1))),0))</f>
        <v/>
      </c>
    </row>
    <row r="438" spans="1:18" ht="24.75" customHeight="1" x14ac:dyDescent="0.25">
      <c r="A438" s="26" t="str">
        <f>IF('📋 سجل الأصول'!C438="","",'📋 سجل الأصول'!A438)</f>
        <v/>
      </c>
      <c r="B438" s="26" t="str">
        <f>IF('📋 سجل الأصول'!C438="","",'📋 سجل الأصول'!B438)</f>
        <v/>
      </c>
      <c r="C438" s="38" t="str">
        <f>IF('📋 سجل الأصول'!C438="","",'📋 سجل الأصول'!C438)</f>
        <v/>
      </c>
      <c r="D438" s="26" t="str">
        <f>IF('📋 سجل الأصول'!C438="","",'📋 سجل الأصول'!E438)</f>
        <v/>
      </c>
      <c r="E438" s="39" t="str">
        <f>IF('📋 سجل الأصول'!C438="","",'📋 سجل الأصول'!G438)</f>
        <v/>
      </c>
      <c r="F438" s="33" t="str">
        <f>IF('📋 سجل الأصول'!C438="","",'📋 سجل الأصول'!H438)</f>
        <v/>
      </c>
      <c r="G438" s="33" t="str">
        <f>IF('📋 سجل الأصول'!C438="","",IFERROR(MAX(0,MIN(('📋 سجل الأصول'!H438-IF('📋 سجل الأصول'!I438="",0,'📋 سجل الأصول'!I438)),('📋 سجل الأصول'!H438-IF('📋 سجل الأصول'!I438="",0,'📋 سجل الأصول'!I438))*'📋 سجل الأصول'!J438/365*MAX(0,MIN(EOMONTH(DATE(2026,1,1),0),IF('📋 سجل الأصول'!M438="",DATE(9999,12,31),'📋 سجل الأصول'!M438))-'📋 سجل الأصول'!G438+1))-MIN(('📋 سجل الأصول'!H438-IF('📋 سجل الأصول'!I438="",0,'📋 سجل الأصول'!I438)),('📋 سجل الأصول'!H438-IF('📋 سجل الأصول'!I438="",0,'📋 سجل الأصول'!I438))*'📋 سجل الأصول'!J438/365*MAX(0,MIN(EOMONTH(DATE(2026,1,1),-1),IF('📋 سجل الأصول'!M438="",DATE(9999,12,31),'📋 سجل الأصول'!M438))-'📋 سجل الأصول'!G438+1))),0))</f>
        <v/>
      </c>
      <c r="H438" s="33" t="str">
        <f>IF('📋 سجل الأصول'!C438="","",IFERROR(MAX(0,MIN(('📋 سجل الأصول'!H438-IF('📋 سجل الأصول'!I438="",0,'📋 سجل الأصول'!I438)),('📋 سجل الأصول'!H438-IF('📋 سجل الأصول'!I438="",0,'📋 سجل الأصول'!I438))*'📋 سجل الأصول'!J438/365*MAX(0,MIN(EOMONTH(DATE(2026,2,1),0),IF('📋 سجل الأصول'!M438="",DATE(9999,12,31),'📋 سجل الأصول'!M438))-'📋 سجل الأصول'!G438+1))-MIN(('📋 سجل الأصول'!H438-IF('📋 سجل الأصول'!I438="",0,'📋 سجل الأصول'!I438)),('📋 سجل الأصول'!H438-IF('📋 سجل الأصول'!I438="",0,'📋 سجل الأصول'!I438))*'📋 سجل الأصول'!J438/365*MAX(0,MIN(EOMONTH(DATE(2026,2,1),-1),IF('📋 سجل الأصول'!M438="",DATE(9999,12,31),'📋 سجل الأصول'!M438))-'📋 سجل الأصول'!G438+1))),0))</f>
        <v/>
      </c>
      <c r="I438" s="33" t="str">
        <f>IF('📋 سجل الأصول'!C438="","",IFERROR(MAX(0,MIN(('📋 سجل الأصول'!H438-IF('📋 سجل الأصول'!I438="",0,'📋 سجل الأصول'!I438)),('📋 سجل الأصول'!H438-IF('📋 سجل الأصول'!I438="",0,'📋 سجل الأصول'!I438))*'📋 سجل الأصول'!J438/365*MAX(0,MIN(EOMONTH(DATE(2026,3,1),0),IF('📋 سجل الأصول'!M438="",DATE(9999,12,31),'📋 سجل الأصول'!M438))-'📋 سجل الأصول'!G438+1))-MIN(('📋 سجل الأصول'!H438-IF('📋 سجل الأصول'!I438="",0,'📋 سجل الأصول'!I438)),('📋 سجل الأصول'!H438-IF('📋 سجل الأصول'!I438="",0,'📋 سجل الأصول'!I438))*'📋 سجل الأصول'!J438/365*MAX(0,MIN(EOMONTH(DATE(2026,3,1),-1),IF('📋 سجل الأصول'!M438="",DATE(9999,12,31),'📋 سجل الأصول'!M438))-'📋 سجل الأصول'!G438+1))),0))</f>
        <v/>
      </c>
      <c r="J438" s="33" t="str">
        <f>IF('📋 سجل الأصول'!C438="","",IFERROR(MAX(0,MIN(('📋 سجل الأصول'!H438-IF('📋 سجل الأصول'!I438="",0,'📋 سجل الأصول'!I438)),('📋 سجل الأصول'!H438-IF('📋 سجل الأصول'!I438="",0,'📋 سجل الأصول'!I438))*'📋 سجل الأصول'!J438/365*MAX(0,MIN(EOMONTH(DATE(2026,4,1),0),IF('📋 سجل الأصول'!M438="",DATE(9999,12,31),'📋 سجل الأصول'!M438))-'📋 سجل الأصول'!G438+1))-MIN(('📋 سجل الأصول'!H438-IF('📋 سجل الأصول'!I438="",0,'📋 سجل الأصول'!I438)),('📋 سجل الأصول'!H438-IF('📋 سجل الأصول'!I438="",0,'📋 سجل الأصول'!I438))*'📋 سجل الأصول'!J438/365*MAX(0,MIN(EOMONTH(DATE(2026,4,1),-1),IF('📋 سجل الأصول'!M438="",DATE(9999,12,31),'📋 سجل الأصول'!M438))-'📋 سجل الأصول'!G438+1))),0))</f>
        <v/>
      </c>
      <c r="K438" s="33" t="str">
        <f>IF('📋 سجل الأصول'!C438="","",IFERROR(MAX(0,MIN(('📋 سجل الأصول'!H438-IF('📋 سجل الأصول'!I438="",0,'📋 سجل الأصول'!I438)),('📋 سجل الأصول'!H438-IF('📋 سجل الأصول'!I438="",0,'📋 سجل الأصول'!I438))*'📋 سجل الأصول'!J438/365*MAX(0,MIN(EOMONTH(DATE(2026,5,1),0),IF('📋 سجل الأصول'!M438="",DATE(9999,12,31),'📋 سجل الأصول'!M438))-'📋 سجل الأصول'!G438+1))-MIN(('📋 سجل الأصول'!H438-IF('📋 سجل الأصول'!I438="",0,'📋 سجل الأصول'!I438)),('📋 سجل الأصول'!H438-IF('📋 سجل الأصول'!I438="",0,'📋 سجل الأصول'!I438))*'📋 سجل الأصول'!J438/365*MAX(0,MIN(EOMONTH(DATE(2026,5,1),-1),IF('📋 سجل الأصول'!M438="",DATE(9999,12,31),'📋 سجل الأصول'!M438))-'📋 سجل الأصول'!G438+1))),0))</f>
        <v/>
      </c>
      <c r="L438" s="33" t="str">
        <f>IF('📋 سجل الأصول'!C438="","",IFERROR(MAX(0,MIN(('📋 سجل الأصول'!H438-IF('📋 سجل الأصول'!I438="",0,'📋 سجل الأصول'!I438)),('📋 سجل الأصول'!H438-IF('📋 سجل الأصول'!I438="",0,'📋 سجل الأصول'!I438))*'📋 سجل الأصول'!J438/365*MAX(0,MIN(EOMONTH(DATE(2026,6,1),0),IF('📋 سجل الأصول'!M438="",DATE(9999,12,31),'📋 سجل الأصول'!M438))-'📋 سجل الأصول'!G438+1))-MIN(('📋 سجل الأصول'!H438-IF('📋 سجل الأصول'!I438="",0,'📋 سجل الأصول'!I438)),('📋 سجل الأصول'!H438-IF('📋 سجل الأصول'!I438="",0,'📋 سجل الأصول'!I438))*'📋 سجل الأصول'!J438/365*MAX(0,MIN(EOMONTH(DATE(2026,6,1),-1),IF('📋 سجل الأصول'!M438="",DATE(9999,12,31),'📋 سجل الأصول'!M438))-'📋 سجل الأصول'!G438+1))),0))</f>
        <v/>
      </c>
      <c r="M438" s="33" t="str">
        <f>IF('📋 سجل الأصول'!C438="","",IFERROR(MAX(0,MIN(('📋 سجل الأصول'!H438-IF('📋 سجل الأصول'!I438="",0,'📋 سجل الأصول'!I438)),('📋 سجل الأصول'!H438-IF('📋 سجل الأصول'!I438="",0,'📋 سجل الأصول'!I438))*'📋 سجل الأصول'!J438/365*MAX(0,MIN(EOMONTH(DATE(2026,7,1),0),IF('📋 سجل الأصول'!M438="",DATE(9999,12,31),'📋 سجل الأصول'!M438))-'📋 سجل الأصول'!G438+1))-MIN(('📋 سجل الأصول'!H438-IF('📋 سجل الأصول'!I438="",0,'📋 سجل الأصول'!I438)),('📋 سجل الأصول'!H438-IF('📋 سجل الأصول'!I438="",0,'📋 سجل الأصول'!I438))*'📋 سجل الأصول'!J438/365*MAX(0,MIN(EOMONTH(DATE(2026,7,1),-1),IF('📋 سجل الأصول'!M438="",DATE(9999,12,31),'📋 سجل الأصول'!M438))-'📋 سجل الأصول'!G438+1))),0))</f>
        <v/>
      </c>
      <c r="N438" s="33" t="str">
        <f>IF('📋 سجل الأصول'!C438="","",IFERROR(MAX(0,MIN(('📋 سجل الأصول'!H438-IF('📋 سجل الأصول'!I438="",0,'📋 سجل الأصول'!I438)),('📋 سجل الأصول'!H438-IF('📋 سجل الأصول'!I438="",0,'📋 سجل الأصول'!I438))*'📋 سجل الأصول'!J438/365*MAX(0,MIN(EOMONTH(DATE(2026,8,1),0),IF('📋 سجل الأصول'!M438="",DATE(9999,12,31),'📋 سجل الأصول'!M438))-'📋 سجل الأصول'!G438+1))-MIN(('📋 سجل الأصول'!H438-IF('📋 سجل الأصول'!I438="",0,'📋 سجل الأصول'!I438)),('📋 سجل الأصول'!H438-IF('📋 سجل الأصول'!I438="",0,'📋 سجل الأصول'!I438))*'📋 سجل الأصول'!J438/365*MAX(0,MIN(EOMONTH(DATE(2026,8,1),-1),IF('📋 سجل الأصول'!M438="",DATE(9999,12,31),'📋 سجل الأصول'!M438))-'📋 سجل الأصول'!G438+1))),0))</f>
        <v/>
      </c>
      <c r="O438" s="33" t="str">
        <f>IF('📋 سجل الأصول'!C438="","",IFERROR(MAX(0,MIN(('📋 سجل الأصول'!H438-IF('📋 سجل الأصول'!I438="",0,'📋 سجل الأصول'!I438)),('📋 سجل الأصول'!H438-IF('📋 سجل الأصول'!I438="",0,'📋 سجل الأصول'!I438))*'📋 سجل الأصول'!J438/365*MAX(0,MIN(EOMONTH(DATE(2026,9,1),0),IF('📋 سجل الأصول'!M438="",DATE(9999,12,31),'📋 سجل الأصول'!M438))-'📋 سجل الأصول'!G438+1))-MIN(('📋 سجل الأصول'!H438-IF('📋 سجل الأصول'!I438="",0,'📋 سجل الأصول'!I438)),('📋 سجل الأصول'!H438-IF('📋 سجل الأصول'!I438="",0,'📋 سجل الأصول'!I438))*'📋 سجل الأصول'!J438/365*MAX(0,MIN(EOMONTH(DATE(2026,9,1),-1),IF('📋 سجل الأصول'!M438="",DATE(9999,12,31),'📋 سجل الأصول'!M438))-'📋 سجل الأصول'!G438+1))),0))</f>
        <v/>
      </c>
      <c r="P438" s="33" t="str">
        <f>IF('📋 سجل الأصول'!C438="","",IFERROR(MAX(0,MIN(('📋 سجل الأصول'!H438-IF('📋 سجل الأصول'!I438="",0,'📋 سجل الأصول'!I438)),('📋 سجل الأصول'!H438-IF('📋 سجل الأصول'!I438="",0,'📋 سجل الأصول'!I438))*'📋 سجل الأصول'!J438/365*MAX(0,MIN(EOMONTH(DATE(2026,10,1),0),IF('📋 سجل الأصول'!M438="",DATE(9999,12,31),'📋 سجل الأصول'!M438))-'📋 سجل الأصول'!G438+1))-MIN(('📋 سجل الأصول'!H438-IF('📋 سجل الأصول'!I438="",0,'📋 سجل الأصول'!I438)),('📋 سجل الأصول'!H438-IF('📋 سجل الأصول'!I438="",0,'📋 سجل الأصول'!I438))*'📋 سجل الأصول'!J438/365*MAX(0,MIN(EOMONTH(DATE(2026,10,1),-1),IF('📋 سجل الأصول'!M438="",DATE(9999,12,31),'📋 سجل الأصول'!M438))-'📋 سجل الأصول'!G438+1))),0))</f>
        <v/>
      </c>
      <c r="Q438" s="33" t="str">
        <f>IF('📋 سجل الأصول'!C438="","",IFERROR(MAX(0,MIN(('📋 سجل الأصول'!H438-IF('📋 سجل الأصول'!I438="",0,'📋 سجل الأصول'!I438)),('📋 سجل الأصول'!H438-IF('📋 سجل الأصول'!I438="",0,'📋 سجل الأصول'!I438))*'📋 سجل الأصول'!J438/365*MAX(0,MIN(EOMONTH(DATE(2026,11,1),0),IF('📋 سجل الأصول'!M438="",DATE(9999,12,31),'📋 سجل الأصول'!M438))-'📋 سجل الأصول'!G438+1))-MIN(('📋 سجل الأصول'!H438-IF('📋 سجل الأصول'!I438="",0,'📋 سجل الأصول'!I438)),('📋 سجل الأصول'!H438-IF('📋 سجل الأصول'!I438="",0,'📋 سجل الأصول'!I438))*'📋 سجل الأصول'!J438/365*MAX(0,MIN(EOMONTH(DATE(2026,11,1),-1),IF('📋 سجل الأصول'!M438="",DATE(9999,12,31),'📋 سجل الأصول'!M438))-'📋 سجل الأصول'!G438+1))),0))</f>
        <v/>
      </c>
      <c r="R438" s="33" t="str">
        <f>IF('📋 سجل الأصول'!C438="","",IFERROR(MAX(0,MIN(('📋 سجل الأصول'!H438-IF('📋 سجل الأصول'!I438="",0,'📋 سجل الأصول'!I438)),('📋 سجل الأصول'!H438-IF('📋 سجل الأصول'!I438="",0,'📋 سجل الأصول'!I438))*'📋 سجل الأصول'!J438/365*MAX(0,MIN(EOMONTH(DATE(2026,12,1),0),IF('📋 سجل الأصول'!M438="",DATE(9999,12,31),'📋 سجل الأصول'!M438))-'📋 سجل الأصول'!G438+1))-MIN(('📋 سجل الأصول'!H438-IF('📋 سجل الأصول'!I438="",0,'📋 سجل الأصول'!I438)),('📋 سجل الأصول'!H438-IF('📋 سجل الأصول'!I438="",0,'📋 سجل الأصول'!I438))*'📋 سجل الأصول'!J438/365*MAX(0,MIN(EOMONTH(DATE(2026,12,1),-1),IF('📋 سجل الأصول'!M438="",DATE(9999,12,31),'📋 سجل الأصول'!M438))-'📋 سجل الأصول'!G438+1))),0))</f>
        <v/>
      </c>
    </row>
    <row r="439" spans="1:18" ht="24.75" customHeight="1" x14ac:dyDescent="0.25">
      <c r="A439" s="18" t="str">
        <f>IF('📋 سجل الأصول'!C439="","",'📋 سجل الأصول'!A439)</f>
        <v/>
      </c>
      <c r="B439" s="18" t="str">
        <f>IF('📋 سجل الأصول'!C439="","",'📋 سجل الأصول'!B439)</f>
        <v/>
      </c>
      <c r="C439" s="36" t="str">
        <f>IF('📋 سجل الأصول'!C439="","",'📋 سجل الأصول'!C439)</f>
        <v/>
      </c>
      <c r="D439" s="18" t="str">
        <f>IF('📋 سجل الأصول'!C439="","",'📋 سجل الأصول'!E439)</f>
        <v/>
      </c>
      <c r="E439" s="37" t="str">
        <f>IF('📋 سجل الأصول'!C439="","",'📋 سجل الأصول'!G439)</f>
        <v/>
      </c>
      <c r="F439" s="25" t="str">
        <f>IF('📋 سجل الأصول'!C439="","",'📋 سجل الأصول'!H439)</f>
        <v/>
      </c>
      <c r="G439" s="25" t="str">
        <f>IF('📋 سجل الأصول'!C439="","",IFERROR(MAX(0,MIN(('📋 سجل الأصول'!H439-IF('📋 سجل الأصول'!I439="",0,'📋 سجل الأصول'!I439)),('📋 سجل الأصول'!H439-IF('📋 سجل الأصول'!I439="",0,'📋 سجل الأصول'!I439))*'📋 سجل الأصول'!J439/365*MAX(0,MIN(EOMONTH(DATE(2026,1,1),0),IF('📋 سجل الأصول'!M439="",DATE(9999,12,31),'📋 سجل الأصول'!M439))-'📋 سجل الأصول'!G439+1))-MIN(('📋 سجل الأصول'!H439-IF('📋 سجل الأصول'!I439="",0,'📋 سجل الأصول'!I439)),('📋 سجل الأصول'!H439-IF('📋 سجل الأصول'!I439="",0,'📋 سجل الأصول'!I439))*'📋 سجل الأصول'!J439/365*MAX(0,MIN(EOMONTH(DATE(2026,1,1),-1),IF('📋 سجل الأصول'!M439="",DATE(9999,12,31),'📋 سجل الأصول'!M439))-'📋 سجل الأصول'!G439+1))),0))</f>
        <v/>
      </c>
      <c r="H439" s="25" t="str">
        <f>IF('📋 سجل الأصول'!C439="","",IFERROR(MAX(0,MIN(('📋 سجل الأصول'!H439-IF('📋 سجل الأصول'!I439="",0,'📋 سجل الأصول'!I439)),('📋 سجل الأصول'!H439-IF('📋 سجل الأصول'!I439="",0,'📋 سجل الأصول'!I439))*'📋 سجل الأصول'!J439/365*MAX(0,MIN(EOMONTH(DATE(2026,2,1),0),IF('📋 سجل الأصول'!M439="",DATE(9999,12,31),'📋 سجل الأصول'!M439))-'📋 سجل الأصول'!G439+1))-MIN(('📋 سجل الأصول'!H439-IF('📋 سجل الأصول'!I439="",0,'📋 سجل الأصول'!I439)),('📋 سجل الأصول'!H439-IF('📋 سجل الأصول'!I439="",0,'📋 سجل الأصول'!I439))*'📋 سجل الأصول'!J439/365*MAX(0,MIN(EOMONTH(DATE(2026,2,1),-1),IF('📋 سجل الأصول'!M439="",DATE(9999,12,31),'📋 سجل الأصول'!M439))-'📋 سجل الأصول'!G439+1))),0))</f>
        <v/>
      </c>
      <c r="I439" s="25" t="str">
        <f>IF('📋 سجل الأصول'!C439="","",IFERROR(MAX(0,MIN(('📋 سجل الأصول'!H439-IF('📋 سجل الأصول'!I439="",0,'📋 سجل الأصول'!I439)),('📋 سجل الأصول'!H439-IF('📋 سجل الأصول'!I439="",0,'📋 سجل الأصول'!I439))*'📋 سجل الأصول'!J439/365*MAX(0,MIN(EOMONTH(DATE(2026,3,1),0),IF('📋 سجل الأصول'!M439="",DATE(9999,12,31),'📋 سجل الأصول'!M439))-'📋 سجل الأصول'!G439+1))-MIN(('📋 سجل الأصول'!H439-IF('📋 سجل الأصول'!I439="",0,'📋 سجل الأصول'!I439)),('📋 سجل الأصول'!H439-IF('📋 سجل الأصول'!I439="",0,'📋 سجل الأصول'!I439))*'📋 سجل الأصول'!J439/365*MAX(0,MIN(EOMONTH(DATE(2026,3,1),-1),IF('📋 سجل الأصول'!M439="",DATE(9999,12,31),'📋 سجل الأصول'!M439))-'📋 سجل الأصول'!G439+1))),0))</f>
        <v/>
      </c>
      <c r="J439" s="25" t="str">
        <f>IF('📋 سجل الأصول'!C439="","",IFERROR(MAX(0,MIN(('📋 سجل الأصول'!H439-IF('📋 سجل الأصول'!I439="",0,'📋 سجل الأصول'!I439)),('📋 سجل الأصول'!H439-IF('📋 سجل الأصول'!I439="",0,'📋 سجل الأصول'!I439))*'📋 سجل الأصول'!J439/365*MAX(0,MIN(EOMONTH(DATE(2026,4,1),0),IF('📋 سجل الأصول'!M439="",DATE(9999,12,31),'📋 سجل الأصول'!M439))-'📋 سجل الأصول'!G439+1))-MIN(('📋 سجل الأصول'!H439-IF('📋 سجل الأصول'!I439="",0,'📋 سجل الأصول'!I439)),('📋 سجل الأصول'!H439-IF('📋 سجل الأصول'!I439="",0,'📋 سجل الأصول'!I439))*'📋 سجل الأصول'!J439/365*MAX(0,MIN(EOMONTH(DATE(2026,4,1),-1),IF('📋 سجل الأصول'!M439="",DATE(9999,12,31),'📋 سجل الأصول'!M439))-'📋 سجل الأصول'!G439+1))),0))</f>
        <v/>
      </c>
      <c r="K439" s="25" t="str">
        <f>IF('📋 سجل الأصول'!C439="","",IFERROR(MAX(0,MIN(('📋 سجل الأصول'!H439-IF('📋 سجل الأصول'!I439="",0,'📋 سجل الأصول'!I439)),('📋 سجل الأصول'!H439-IF('📋 سجل الأصول'!I439="",0,'📋 سجل الأصول'!I439))*'📋 سجل الأصول'!J439/365*MAX(0,MIN(EOMONTH(DATE(2026,5,1),0),IF('📋 سجل الأصول'!M439="",DATE(9999,12,31),'📋 سجل الأصول'!M439))-'📋 سجل الأصول'!G439+1))-MIN(('📋 سجل الأصول'!H439-IF('📋 سجل الأصول'!I439="",0,'📋 سجل الأصول'!I439)),('📋 سجل الأصول'!H439-IF('📋 سجل الأصول'!I439="",0,'📋 سجل الأصول'!I439))*'📋 سجل الأصول'!J439/365*MAX(0,MIN(EOMONTH(DATE(2026,5,1),-1),IF('📋 سجل الأصول'!M439="",DATE(9999,12,31),'📋 سجل الأصول'!M439))-'📋 سجل الأصول'!G439+1))),0))</f>
        <v/>
      </c>
      <c r="L439" s="25" t="str">
        <f>IF('📋 سجل الأصول'!C439="","",IFERROR(MAX(0,MIN(('📋 سجل الأصول'!H439-IF('📋 سجل الأصول'!I439="",0,'📋 سجل الأصول'!I439)),('📋 سجل الأصول'!H439-IF('📋 سجل الأصول'!I439="",0,'📋 سجل الأصول'!I439))*'📋 سجل الأصول'!J439/365*MAX(0,MIN(EOMONTH(DATE(2026,6,1),0),IF('📋 سجل الأصول'!M439="",DATE(9999,12,31),'📋 سجل الأصول'!M439))-'📋 سجل الأصول'!G439+1))-MIN(('📋 سجل الأصول'!H439-IF('📋 سجل الأصول'!I439="",0,'📋 سجل الأصول'!I439)),('📋 سجل الأصول'!H439-IF('📋 سجل الأصول'!I439="",0,'📋 سجل الأصول'!I439))*'📋 سجل الأصول'!J439/365*MAX(0,MIN(EOMONTH(DATE(2026,6,1),-1),IF('📋 سجل الأصول'!M439="",DATE(9999,12,31),'📋 سجل الأصول'!M439))-'📋 سجل الأصول'!G439+1))),0))</f>
        <v/>
      </c>
      <c r="M439" s="25" t="str">
        <f>IF('📋 سجل الأصول'!C439="","",IFERROR(MAX(0,MIN(('📋 سجل الأصول'!H439-IF('📋 سجل الأصول'!I439="",0,'📋 سجل الأصول'!I439)),('📋 سجل الأصول'!H439-IF('📋 سجل الأصول'!I439="",0,'📋 سجل الأصول'!I439))*'📋 سجل الأصول'!J439/365*MAX(0,MIN(EOMONTH(DATE(2026,7,1),0),IF('📋 سجل الأصول'!M439="",DATE(9999,12,31),'📋 سجل الأصول'!M439))-'📋 سجل الأصول'!G439+1))-MIN(('📋 سجل الأصول'!H439-IF('📋 سجل الأصول'!I439="",0,'📋 سجل الأصول'!I439)),('📋 سجل الأصول'!H439-IF('📋 سجل الأصول'!I439="",0,'📋 سجل الأصول'!I439))*'📋 سجل الأصول'!J439/365*MAX(0,MIN(EOMONTH(DATE(2026,7,1),-1),IF('📋 سجل الأصول'!M439="",DATE(9999,12,31),'📋 سجل الأصول'!M439))-'📋 سجل الأصول'!G439+1))),0))</f>
        <v/>
      </c>
      <c r="N439" s="25" t="str">
        <f>IF('📋 سجل الأصول'!C439="","",IFERROR(MAX(0,MIN(('📋 سجل الأصول'!H439-IF('📋 سجل الأصول'!I439="",0,'📋 سجل الأصول'!I439)),('📋 سجل الأصول'!H439-IF('📋 سجل الأصول'!I439="",0,'📋 سجل الأصول'!I439))*'📋 سجل الأصول'!J439/365*MAX(0,MIN(EOMONTH(DATE(2026,8,1),0),IF('📋 سجل الأصول'!M439="",DATE(9999,12,31),'📋 سجل الأصول'!M439))-'📋 سجل الأصول'!G439+1))-MIN(('📋 سجل الأصول'!H439-IF('📋 سجل الأصول'!I439="",0,'📋 سجل الأصول'!I439)),('📋 سجل الأصول'!H439-IF('📋 سجل الأصول'!I439="",0,'📋 سجل الأصول'!I439))*'📋 سجل الأصول'!J439/365*MAX(0,MIN(EOMONTH(DATE(2026,8,1),-1),IF('📋 سجل الأصول'!M439="",DATE(9999,12,31),'📋 سجل الأصول'!M439))-'📋 سجل الأصول'!G439+1))),0))</f>
        <v/>
      </c>
      <c r="O439" s="25" t="str">
        <f>IF('📋 سجل الأصول'!C439="","",IFERROR(MAX(0,MIN(('📋 سجل الأصول'!H439-IF('📋 سجل الأصول'!I439="",0,'📋 سجل الأصول'!I439)),('📋 سجل الأصول'!H439-IF('📋 سجل الأصول'!I439="",0,'📋 سجل الأصول'!I439))*'📋 سجل الأصول'!J439/365*MAX(0,MIN(EOMONTH(DATE(2026,9,1),0),IF('📋 سجل الأصول'!M439="",DATE(9999,12,31),'📋 سجل الأصول'!M439))-'📋 سجل الأصول'!G439+1))-MIN(('📋 سجل الأصول'!H439-IF('📋 سجل الأصول'!I439="",0,'📋 سجل الأصول'!I439)),('📋 سجل الأصول'!H439-IF('📋 سجل الأصول'!I439="",0,'📋 سجل الأصول'!I439))*'📋 سجل الأصول'!J439/365*MAX(0,MIN(EOMONTH(DATE(2026,9,1),-1),IF('📋 سجل الأصول'!M439="",DATE(9999,12,31),'📋 سجل الأصول'!M439))-'📋 سجل الأصول'!G439+1))),0))</f>
        <v/>
      </c>
      <c r="P439" s="25" t="str">
        <f>IF('📋 سجل الأصول'!C439="","",IFERROR(MAX(0,MIN(('📋 سجل الأصول'!H439-IF('📋 سجل الأصول'!I439="",0,'📋 سجل الأصول'!I439)),('📋 سجل الأصول'!H439-IF('📋 سجل الأصول'!I439="",0,'📋 سجل الأصول'!I439))*'📋 سجل الأصول'!J439/365*MAX(0,MIN(EOMONTH(DATE(2026,10,1),0),IF('📋 سجل الأصول'!M439="",DATE(9999,12,31),'📋 سجل الأصول'!M439))-'📋 سجل الأصول'!G439+1))-MIN(('📋 سجل الأصول'!H439-IF('📋 سجل الأصول'!I439="",0,'📋 سجل الأصول'!I439)),('📋 سجل الأصول'!H439-IF('📋 سجل الأصول'!I439="",0,'📋 سجل الأصول'!I439))*'📋 سجل الأصول'!J439/365*MAX(0,MIN(EOMONTH(DATE(2026,10,1),-1),IF('📋 سجل الأصول'!M439="",DATE(9999,12,31),'📋 سجل الأصول'!M439))-'📋 سجل الأصول'!G439+1))),0))</f>
        <v/>
      </c>
      <c r="Q439" s="25" t="str">
        <f>IF('📋 سجل الأصول'!C439="","",IFERROR(MAX(0,MIN(('📋 سجل الأصول'!H439-IF('📋 سجل الأصول'!I439="",0,'📋 سجل الأصول'!I439)),('📋 سجل الأصول'!H439-IF('📋 سجل الأصول'!I439="",0,'📋 سجل الأصول'!I439))*'📋 سجل الأصول'!J439/365*MAX(0,MIN(EOMONTH(DATE(2026,11,1),0),IF('📋 سجل الأصول'!M439="",DATE(9999,12,31),'📋 سجل الأصول'!M439))-'📋 سجل الأصول'!G439+1))-MIN(('📋 سجل الأصول'!H439-IF('📋 سجل الأصول'!I439="",0,'📋 سجل الأصول'!I439)),('📋 سجل الأصول'!H439-IF('📋 سجل الأصول'!I439="",0,'📋 سجل الأصول'!I439))*'📋 سجل الأصول'!J439/365*MAX(0,MIN(EOMONTH(DATE(2026,11,1),-1),IF('📋 سجل الأصول'!M439="",DATE(9999,12,31),'📋 سجل الأصول'!M439))-'📋 سجل الأصول'!G439+1))),0))</f>
        <v/>
      </c>
      <c r="R439" s="25" t="str">
        <f>IF('📋 سجل الأصول'!C439="","",IFERROR(MAX(0,MIN(('📋 سجل الأصول'!H439-IF('📋 سجل الأصول'!I439="",0,'📋 سجل الأصول'!I439)),('📋 سجل الأصول'!H439-IF('📋 سجل الأصول'!I439="",0,'📋 سجل الأصول'!I439))*'📋 سجل الأصول'!J439/365*MAX(0,MIN(EOMONTH(DATE(2026,12,1),0),IF('📋 سجل الأصول'!M439="",DATE(9999,12,31),'📋 سجل الأصول'!M439))-'📋 سجل الأصول'!G439+1))-MIN(('📋 سجل الأصول'!H439-IF('📋 سجل الأصول'!I439="",0,'📋 سجل الأصول'!I439)),('📋 سجل الأصول'!H439-IF('📋 سجل الأصول'!I439="",0,'📋 سجل الأصول'!I439))*'📋 سجل الأصول'!J439/365*MAX(0,MIN(EOMONTH(DATE(2026,12,1),-1),IF('📋 سجل الأصول'!M439="",DATE(9999,12,31),'📋 سجل الأصول'!M439))-'📋 سجل الأصول'!G439+1))),0))</f>
        <v/>
      </c>
    </row>
    <row r="440" spans="1:18" ht="24.75" customHeight="1" x14ac:dyDescent="0.25">
      <c r="A440" s="26" t="str">
        <f>IF('📋 سجل الأصول'!C440="","",'📋 سجل الأصول'!A440)</f>
        <v/>
      </c>
      <c r="B440" s="26" t="str">
        <f>IF('📋 سجل الأصول'!C440="","",'📋 سجل الأصول'!B440)</f>
        <v/>
      </c>
      <c r="C440" s="38" t="str">
        <f>IF('📋 سجل الأصول'!C440="","",'📋 سجل الأصول'!C440)</f>
        <v/>
      </c>
      <c r="D440" s="26" t="str">
        <f>IF('📋 سجل الأصول'!C440="","",'📋 سجل الأصول'!E440)</f>
        <v/>
      </c>
      <c r="E440" s="39" t="str">
        <f>IF('📋 سجل الأصول'!C440="","",'📋 سجل الأصول'!G440)</f>
        <v/>
      </c>
      <c r="F440" s="33" t="str">
        <f>IF('📋 سجل الأصول'!C440="","",'📋 سجل الأصول'!H440)</f>
        <v/>
      </c>
      <c r="G440" s="33" t="str">
        <f>IF('📋 سجل الأصول'!C440="","",IFERROR(MAX(0,MIN(('📋 سجل الأصول'!H440-IF('📋 سجل الأصول'!I440="",0,'📋 سجل الأصول'!I440)),('📋 سجل الأصول'!H440-IF('📋 سجل الأصول'!I440="",0,'📋 سجل الأصول'!I440))*'📋 سجل الأصول'!J440/365*MAX(0,MIN(EOMONTH(DATE(2026,1,1),0),IF('📋 سجل الأصول'!M440="",DATE(9999,12,31),'📋 سجل الأصول'!M440))-'📋 سجل الأصول'!G440+1))-MIN(('📋 سجل الأصول'!H440-IF('📋 سجل الأصول'!I440="",0,'📋 سجل الأصول'!I440)),('📋 سجل الأصول'!H440-IF('📋 سجل الأصول'!I440="",0,'📋 سجل الأصول'!I440))*'📋 سجل الأصول'!J440/365*MAX(0,MIN(EOMONTH(DATE(2026,1,1),-1),IF('📋 سجل الأصول'!M440="",DATE(9999,12,31),'📋 سجل الأصول'!M440))-'📋 سجل الأصول'!G440+1))),0))</f>
        <v/>
      </c>
      <c r="H440" s="33" t="str">
        <f>IF('📋 سجل الأصول'!C440="","",IFERROR(MAX(0,MIN(('📋 سجل الأصول'!H440-IF('📋 سجل الأصول'!I440="",0,'📋 سجل الأصول'!I440)),('📋 سجل الأصول'!H440-IF('📋 سجل الأصول'!I440="",0,'📋 سجل الأصول'!I440))*'📋 سجل الأصول'!J440/365*MAX(0,MIN(EOMONTH(DATE(2026,2,1),0),IF('📋 سجل الأصول'!M440="",DATE(9999,12,31),'📋 سجل الأصول'!M440))-'📋 سجل الأصول'!G440+1))-MIN(('📋 سجل الأصول'!H440-IF('📋 سجل الأصول'!I440="",0,'📋 سجل الأصول'!I440)),('📋 سجل الأصول'!H440-IF('📋 سجل الأصول'!I440="",0,'📋 سجل الأصول'!I440))*'📋 سجل الأصول'!J440/365*MAX(0,MIN(EOMONTH(DATE(2026,2,1),-1),IF('📋 سجل الأصول'!M440="",DATE(9999,12,31),'📋 سجل الأصول'!M440))-'📋 سجل الأصول'!G440+1))),0))</f>
        <v/>
      </c>
      <c r="I440" s="33" t="str">
        <f>IF('📋 سجل الأصول'!C440="","",IFERROR(MAX(0,MIN(('📋 سجل الأصول'!H440-IF('📋 سجل الأصول'!I440="",0,'📋 سجل الأصول'!I440)),('📋 سجل الأصول'!H440-IF('📋 سجل الأصول'!I440="",0,'📋 سجل الأصول'!I440))*'📋 سجل الأصول'!J440/365*MAX(0,MIN(EOMONTH(DATE(2026,3,1),0),IF('📋 سجل الأصول'!M440="",DATE(9999,12,31),'📋 سجل الأصول'!M440))-'📋 سجل الأصول'!G440+1))-MIN(('📋 سجل الأصول'!H440-IF('📋 سجل الأصول'!I440="",0,'📋 سجل الأصول'!I440)),('📋 سجل الأصول'!H440-IF('📋 سجل الأصول'!I440="",0,'📋 سجل الأصول'!I440))*'📋 سجل الأصول'!J440/365*MAX(0,MIN(EOMONTH(DATE(2026,3,1),-1),IF('📋 سجل الأصول'!M440="",DATE(9999,12,31),'📋 سجل الأصول'!M440))-'📋 سجل الأصول'!G440+1))),0))</f>
        <v/>
      </c>
      <c r="J440" s="33" t="str">
        <f>IF('📋 سجل الأصول'!C440="","",IFERROR(MAX(0,MIN(('📋 سجل الأصول'!H440-IF('📋 سجل الأصول'!I440="",0,'📋 سجل الأصول'!I440)),('📋 سجل الأصول'!H440-IF('📋 سجل الأصول'!I440="",0,'📋 سجل الأصول'!I440))*'📋 سجل الأصول'!J440/365*MAX(0,MIN(EOMONTH(DATE(2026,4,1),0),IF('📋 سجل الأصول'!M440="",DATE(9999,12,31),'📋 سجل الأصول'!M440))-'📋 سجل الأصول'!G440+1))-MIN(('📋 سجل الأصول'!H440-IF('📋 سجل الأصول'!I440="",0,'📋 سجل الأصول'!I440)),('📋 سجل الأصول'!H440-IF('📋 سجل الأصول'!I440="",0,'📋 سجل الأصول'!I440))*'📋 سجل الأصول'!J440/365*MAX(0,MIN(EOMONTH(DATE(2026,4,1),-1),IF('📋 سجل الأصول'!M440="",DATE(9999,12,31),'📋 سجل الأصول'!M440))-'📋 سجل الأصول'!G440+1))),0))</f>
        <v/>
      </c>
      <c r="K440" s="33" t="str">
        <f>IF('📋 سجل الأصول'!C440="","",IFERROR(MAX(0,MIN(('📋 سجل الأصول'!H440-IF('📋 سجل الأصول'!I440="",0,'📋 سجل الأصول'!I440)),('📋 سجل الأصول'!H440-IF('📋 سجل الأصول'!I440="",0,'📋 سجل الأصول'!I440))*'📋 سجل الأصول'!J440/365*MAX(0,MIN(EOMONTH(DATE(2026,5,1),0),IF('📋 سجل الأصول'!M440="",DATE(9999,12,31),'📋 سجل الأصول'!M440))-'📋 سجل الأصول'!G440+1))-MIN(('📋 سجل الأصول'!H440-IF('📋 سجل الأصول'!I440="",0,'📋 سجل الأصول'!I440)),('📋 سجل الأصول'!H440-IF('📋 سجل الأصول'!I440="",0,'📋 سجل الأصول'!I440))*'📋 سجل الأصول'!J440/365*MAX(0,MIN(EOMONTH(DATE(2026,5,1),-1),IF('📋 سجل الأصول'!M440="",DATE(9999,12,31),'📋 سجل الأصول'!M440))-'📋 سجل الأصول'!G440+1))),0))</f>
        <v/>
      </c>
      <c r="L440" s="33" t="str">
        <f>IF('📋 سجل الأصول'!C440="","",IFERROR(MAX(0,MIN(('📋 سجل الأصول'!H440-IF('📋 سجل الأصول'!I440="",0,'📋 سجل الأصول'!I440)),('📋 سجل الأصول'!H440-IF('📋 سجل الأصول'!I440="",0,'📋 سجل الأصول'!I440))*'📋 سجل الأصول'!J440/365*MAX(0,MIN(EOMONTH(DATE(2026,6,1),0),IF('📋 سجل الأصول'!M440="",DATE(9999,12,31),'📋 سجل الأصول'!M440))-'📋 سجل الأصول'!G440+1))-MIN(('📋 سجل الأصول'!H440-IF('📋 سجل الأصول'!I440="",0,'📋 سجل الأصول'!I440)),('📋 سجل الأصول'!H440-IF('📋 سجل الأصول'!I440="",0,'📋 سجل الأصول'!I440))*'📋 سجل الأصول'!J440/365*MAX(0,MIN(EOMONTH(DATE(2026,6,1),-1),IF('📋 سجل الأصول'!M440="",DATE(9999,12,31),'📋 سجل الأصول'!M440))-'📋 سجل الأصول'!G440+1))),0))</f>
        <v/>
      </c>
      <c r="M440" s="33" t="str">
        <f>IF('📋 سجل الأصول'!C440="","",IFERROR(MAX(0,MIN(('📋 سجل الأصول'!H440-IF('📋 سجل الأصول'!I440="",0,'📋 سجل الأصول'!I440)),('📋 سجل الأصول'!H440-IF('📋 سجل الأصول'!I440="",0,'📋 سجل الأصول'!I440))*'📋 سجل الأصول'!J440/365*MAX(0,MIN(EOMONTH(DATE(2026,7,1),0),IF('📋 سجل الأصول'!M440="",DATE(9999,12,31),'📋 سجل الأصول'!M440))-'📋 سجل الأصول'!G440+1))-MIN(('📋 سجل الأصول'!H440-IF('📋 سجل الأصول'!I440="",0,'📋 سجل الأصول'!I440)),('📋 سجل الأصول'!H440-IF('📋 سجل الأصول'!I440="",0,'📋 سجل الأصول'!I440))*'📋 سجل الأصول'!J440/365*MAX(0,MIN(EOMONTH(DATE(2026,7,1),-1),IF('📋 سجل الأصول'!M440="",DATE(9999,12,31),'📋 سجل الأصول'!M440))-'📋 سجل الأصول'!G440+1))),0))</f>
        <v/>
      </c>
      <c r="N440" s="33" t="str">
        <f>IF('📋 سجل الأصول'!C440="","",IFERROR(MAX(0,MIN(('📋 سجل الأصول'!H440-IF('📋 سجل الأصول'!I440="",0,'📋 سجل الأصول'!I440)),('📋 سجل الأصول'!H440-IF('📋 سجل الأصول'!I440="",0,'📋 سجل الأصول'!I440))*'📋 سجل الأصول'!J440/365*MAX(0,MIN(EOMONTH(DATE(2026,8,1),0),IF('📋 سجل الأصول'!M440="",DATE(9999,12,31),'📋 سجل الأصول'!M440))-'📋 سجل الأصول'!G440+1))-MIN(('📋 سجل الأصول'!H440-IF('📋 سجل الأصول'!I440="",0,'📋 سجل الأصول'!I440)),('📋 سجل الأصول'!H440-IF('📋 سجل الأصول'!I440="",0,'📋 سجل الأصول'!I440))*'📋 سجل الأصول'!J440/365*MAX(0,MIN(EOMONTH(DATE(2026,8,1),-1),IF('📋 سجل الأصول'!M440="",DATE(9999,12,31),'📋 سجل الأصول'!M440))-'📋 سجل الأصول'!G440+1))),0))</f>
        <v/>
      </c>
      <c r="O440" s="33" t="str">
        <f>IF('📋 سجل الأصول'!C440="","",IFERROR(MAX(0,MIN(('📋 سجل الأصول'!H440-IF('📋 سجل الأصول'!I440="",0,'📋 سجل الأصول'!I440)),('📋 سجل الأصول'!H440-IF('📋 سجل الأصول'!I440="",0,'📋 سجل الأصول'!I440))*'📋 سجل الأصول'!J440/365*MAX(0,MIN(EOMONTH(DATE(2026,9,1),0),IF('📋 سجل الأصول'!M440="",DATE(9999,12,31),'📋 سجل الأصول'!M440))-'📋 سجل الأصول'!G440+1))-MIN(('📋 سجل الأصول'!H440-IF('📋 سجل الأصول'!I440="",0,'📋 سجل الأصول'!I440)),('📋 سجل الأصول'!H440-IF('📋 سجل الأصول'!I440="",0,'📋 سجل الأصول'!I440))*'📋 سجل الأصول'!J440/365*MAX(0,MIN(EOMONTH(DATE(2026,9,1),-1),IF('📋 سجل الأصول'!M440="",DATE(9999,12,31),'📋 سجل الأصول'!M440))-'📋 سجل الأصول'!G440+1))),0))</f>
        <v/>
      </c>
      <c r="P440" s="33" t="str">
        <f>IF('📋 سجل الأصول'!C440="","",IFERROR(MAX(0,MIN(('📋 سجل الأصول'!H440-IF('📋 سجل الأصول'!I440="",0,'📋 سجل الأصول'!I440)),('📋 سجل الأصول'!H440-IF('📋 سجل الأصول'!I440="",0,'📋 سجل الأصول'!I440))*'📋 سجل الأصول'!J440/365*MAX(0,MIN(EOMONTH(DATE(2026,10,1),0),IF('📋 سجل الأصول'!M440="",DATE(9999,12,31),'📋 سجل الأصول'!M440))-'📋 سجل الأصول'!G440+1))-MIN(('📋 سجل الأصول'!H440-IF('📋 سجل الأصول'!I440="",0,'📋 سجل الأصول'!I440)),('📋 سجل الأصول'!H440-IF('📋 سجل الأصول'!I440="",0,'📋 سجل الأصول'!I440))*'📋 سجل الأصول'!J440/365*MAX(0,MIN(EOMONTH(DATE(2026,10,1),-1),IF('📋 سجل الأصول'!M440="",DATE(9999,12,31),'📋 سجل الأصول'!M440))-'📋 سجل الأصول'!G440+1))),0))</f>
        <v/>
      </c>
      <c r="Q440" s="33" t="str">
        <f>IF('📋 سجل الأصول'!C440="","",IFERROR(MAX(0,MIN(('📋 سجل الأصول'!H440-IF('📋 سجل الأصول'!I440="",0,'📋 سجل الأصول'!I440)),('📋 سجل الأصول'!H440-IF('📋 سجل الأصول'!I440="",0,'📋 سجل الأصول'!I440))*'📋 سجل الأصول'!J440/365*MAX(0,MIN(EOMONTH(DATE(2026,11,1),0),IF('📋 سجل الأصول'!M440="",DATE(9999,12,31),'📋 سجل الأصول'!M440))-'📋 سجل الأصول'!G440+1))-MIN(('📋 سجل الأصول'!H440-IF('📋 سجل الأصول'!I440="",0,'📋 سجل الأصول'!I440)),('📋 سجل الأصول'!H440-IF('📋 سجل الأصول'!I440="",0,'📋 سجل الأصول'!I440))*'📋 سجل الأصول'!J440/365*MAX(0,MIN(EOMONTH(DATE(2026,11,1),-1),IF('📋 سجل الأصول'!M440="",DATE(9999,12,31),'📋 سجل الأصول'!M440))-'📋 سجل الأصول'!G440+1))),0))</f>
        <v/>
      </c>
      <c r="R440" s="33" t="str">
        <f>IF('📋 سجل الأصول'!C440="","",IFERROR(MAX(0,MIN(('📋 سجل الأصول'!H440-IF('📋 سجل الأصول'!I440="",0,'📋 سجل الأصول'!I440)),('📋 سجل الأصول'!H440-IF('📋 سجل الأصول'!I440="",0,'📋 سجل الأصول'!I440))*'📋 سجل الأصول'!J440/365*MAX(0,MIN(EOMONTH(DATE(2026,12,1),0),IF('📋 سجل الأصول'!M440="",DATE(9999,12,31),'📋 سجل الأصول'!M440))-'📋 سجل الأصول'!G440+1))-MIN(('📋 سجل الأصول'!H440-IF('📋 سجل الأصول'!I440="",0,'📋 سجل الأصول'!I440)),('📋 سجل الأصول'!H440-IF('📋 سجل الأصول'!I440="",0,'📋 سجل الأصول'!I440))*'📋 سجل الأصول'!J440/365*MAX(0,MIN(EOMONTH(DATE(2026,12,1),-1),IF('📋 سجل الأصول'!M440="",DATE(9999,12,31),'📋 سجل الأصول'!M440))-'📋 سجل الأصول'!G440+1))),0))</f>
        <v/>
      </c>
    </row>
    <row r="441" spans="1:18" ht="24.75" customHeight="1" x14ac:dyDescent="0.25">
      <c r="A441" s="18" t="str">
        <f>IF('📋 سجل الأصول'!C441="","",'📋 سجل الأصول'!A441)</f>
        <v/>
      </c>
      <c r="B441" s="18" t="str">
        <f>IF('📋 سجل الأصول'!C441="","",'📋 سجل الأصول'!B441)</f>
        <v/>
      </c>
      <c r="C441" s="36" t="str">
        <f>IF('📋 سجل الأصول'!C441="","",'📋 سجل الأصول'!C441)</f>
        <v/>
      </c>
      <c r="D441" s="18" t="str">
        <f>IF('📋 سجل الأصول'!C441="","",'📋 سجل الأصول'!E441)</f>
        <v/>
      </c>
      <c r="E441" s="37" t="str">
        <f>IF('📋 سجل الأصول'!C441="","",'📋 سجل الأصول'!G441)</f>
        <v/>
      </c>
      <c r="F441" s="25" t="str">
        <f>IF('📋 سجل الأصول'!C441="","",'📋 سجل الأصول'!H441)</f>
        <v/>
      </c>
      <c r="G441" s="25" t="str">
        <f>IF('📋 سجل الأصول'!C441="","",IFERROR(MAX(0,MIN(('📋 سجل الأصول'!H441-IF('📋 سجل الأصول'!I441="",0,'📋 سجل الأصول'!I441)),('📋 سجل الأصول'!H441-IF('📋 سجل الأصول'!I441="",0,'📋 سجل الأصول'!I441))*'📋 سجل الأصول'!J441/365*MAX(0,MIN(EOMONTH(DATE(2026,1,1),0),IF('📋 سجل الأصول'!M441="",DATE(9999,12,31),'📋 سجل الأصول'!M441))-'📋 سجل الأصول'!G441+1))-MIN(('📋 سجل الأصول'!H441-IF('📋 سجل الأصول'!I441="",0,'📋 سجل الأصول'!I441)),('📋 سجل الأصول'!H441-IF('📋 سجل الأصول'!I441="",0,'📋 سجل الأصول'!I441))*'📋 سجل الأصول'!J441/365*MAX(0,MIN(EOMONTH(DATE(2026,1,1),-1),IF('📋 سجل الأصول'!M441="",DATE(9999,12,31),'📋 سجل الأصول'!M441))-'📋 سجل الأصول'!G441+1))),0))</f>
        <v/>
      </c>
      <c r="H441" s="25" t="str">
        <f>IF('📋 سجل الأصول'!C441="","",IFERROR(MAX(0,MIN(('📋 سجل الأصول'!H441-IF('📋 سجل الأصول'!I441="",0,'📋 سجل الأصول'!I441)),('📋 سجل الأصول'!H441-IF('📋 سجل الأصول'!I441="",0,'📋 سجل الأصول'!I441))*'📋 سجل الأصول'!J441/365*MAX(0,MIN(EOMONTH(DATE(2026,2,1),0),IF('📋 سجل الأصول'!M441="",DATE(9999,12,31),'📋 سجل الأصول'!M441))-'📋 سجل الأصول'!G441+1))-MIN(('📋 سجل الأصول'!H441-IF('📋 سجل الأصول'!I441="",0,'📋 سجل الأصول'!I441)),('📋 سجل الأصول'!H441-IF('📋 سجل الأصول'!I441="",0,'📋 سجل الأصول'!I441))*'📋 سجل الأصول'!J441/365*MAX(0,MIN(EOMONTH(DATE(2026,2,1),-1),IF('📋 سجل الأصول'!M441="",DATE(9999,12,31),'📋 سجل الأصول'!M441))-'📋 سجل الأصول'!G441+1))),0))</f>
        <v/>
      </c>
      <c r="I441" s="25" t="str">
        <f>IF('📋 سجل الأصول'!C441="","",IFERROR(MAX(0,MIN(('📋 سجل الأصول'!H441-IF('📋 سجل الأصول'!I441="",0,'📋 سجل الأصول'!I441)),('📋 سجل الأصول'!H441-IF('📋 سجل الأصول'!I441="",0,'📋 سجل الأصول'!I441))*'📋 سجل الأصول'!J441/365*MAX(0,MIN(EOMONTH(DATE(2026,3,1),0),IF('📋 سجل الأصول'!M441="",DATE(9999,12,31),'📋 سجل الأصول'!M441))-'📋 سجل الأصول'!G441+1))-MIN(('📋 سجل الأصول'!H441-IF('📋 سجل الأصول'!I441="",0,'📋 سجل الأصول'!I441)),('📋 سجل الأصول'!H441-IF('📋 سجل الأصول'!I441="",0,'📋 سجل الأصول'!I441))*'📋 سجل الأصول'!J441/365*MAX(0,MIN(EOMONTH(DATE(2026,3,1),-1),IF('📋 سجل الأصول'!M441="",DATE(9999,12,31),'📋 سجل الأصول'!M441))-'📋 سجل الأصول'!G441+1))),0))</f>
        <v/>
      </c>
      <c r="J441" s="25" t="str">
        <f>IF('📋 سجل الأصول'!C441="","",IFERROR(MAX(0,MIN(('📋 سجل الأصول'!H441-IF('📋 سجل الأصول'!I441="",0,'📋 سجل الأصول'!I441)),('📋 سجل الأصول'!H441-IF('📋 سجل الأصول'!I441="",0,'📋 سجل الأصول'!I441))*'📋 سجل الأصول'!J441/365*MAX(0,MIN(EOMONTH(DATE(2026,4,1),0),IF('📋 سجل الأصول'!M441="",DATE(9999,12,31),'📋 سجل الأصول'!M441))-'📋 سجل الأصول'!G441+1))-MIN(('📋 سجل الأصول'!H441-IF('📋 سجل الأصول'!I441="",0,'📋 سجل الأصول'!I441)),('📋 سجل الأصول'!H441-IF('📋 سجل الأصول'!I441="",0,'📋 سجل الأصول'!I441))*'📋 سجل الأصول'!J441/365*MAX(0,MIN(EOMONTH(DATE(2026,4,1),-1),IF('📋 سجل الأصول'!M441="",DATE(9999,12,31),'📋 سجل الأصول'!M441))-'📋 سجل الأصول'!G441+1))),0))</f>
        <v/>
      </c>
      <c r="K441" s="25" t="str">
        <f>IF('📋 سجل الأصول'!C441="","",IFERROR(MAX(0,MIN(('📋 سجل الأصول'!H441-IF('📋 سجل الأصول'!I441="",0,'📋 سجل الأصول'!I441)),('📋 سجل الأصول'!H441-IF('📋 سجل الأصول'!I441="",0,'📋 سجل الأصول'!I441))*'📋 سجل الأصول'!J441/365*MAX(0,MIN(EOMONTH(DATE(2026,5,1),0),IF('📋 سجل الأصول'!M441="",DATE(9999,12,31),'📋 سجل الأصول'!M441))-'📋 سجل الأصول'!G441+1))-MIN(('📋 سجل الأصول'!H441-IF('📋 سجل الأصول'!I441="",0,'📋 سجل الأصول'!I441)),('📋 سجل الأصول'!H441-IF('📋 سجل الأصول'!I441="",0,'📋 سجل الأصول'!I441))*'📋 سجل الأصول'!J441/365*MAX(0,MIN(EOMONTH(DATE(2026,5,1),-1),IF('📋 سجل الأصول'!M441="",DATE(9999,12,31),'📋 سجل الأصول'!M441))-'📋 سجل الأصول'!G441+1))),0))</f>
        <v/>
      </c>
      <c r="L441" s="25" t="str">
        <f>IF('📋 سجل الأصول'!C441="","",IFERROR(MAX(0,MIN(('📋 سجل الأصول'!H441-IF('📋 سجل الأصول'!I441="",0,'📋 سجل الأصول'!I441)),('📋 سجل الأصول'!H441-IF('📋 سجل الأصول'!I441="",0,'📋 سجل الأصول'!I441))*'📋 سجل الأصول'!J441/365*MAX(0,MIN(EOMONTH(DATE(2026,6,1),0),IF('📋 سجل الأصول'!M441="",DATE(9999,12,31),'📋 سجل الأصول'!M441))-'📋 سجل الأصول'!G441+1))-MIN(('📋 سجل الأصول'!H441-IF('📋 سجل الأصول'!I441="",0,'📋 سجل الأصول'!I441)),('📋 سجل الأصول'!H441-IF('📋 سجل الأصول'!I441="",0,'📋 سجل الأصول'!I441))*'📋 سجل الأصول'!J441/365*MAX(0,MIN(EOMONTH(DATE(2026,6,1),-1),IF('📋 سجل الأصول'!M441="",DATE(9999,12,31),'📋 سجل الأصول'!M441))-'📋 سجل الأصول'!G441+1))),0))</f>
        <v/>
      </c>
      <c r="M441" s="25" t="str">
        <f>IF('📋 سجل الأصول'!C441="","",IFERROR(MAX(0,MIN(('📋 سجل الأصول'!H441-IF('📋 سجل الأصول'!I441="",0,'📋 سجل الأصول'!I441)),('📋 سجل الأصول'!H441-IF('📋 سجل الأصول'!I441="",0,'📋 سجل الأصول'!I441))*'📋 سجل الأصول'!J441/365*MAX(0,MIN(EOMONTH(DATE(2026,7,1),0),IF('📋 سجل الأصول'!M441="",DATE(9999,12,31),'📋 سجل الأصول'!M441))-'📋 سجل الأصول'!G441+1))-MIN(('📋 سجل الأصول'!H441-IF('📋 سجل الأصول'!I441="",0,'📋 سجل الأصول'!I441)),('📋 سجل الأصول'!H441-IF('📋 سجل الأصول'!I441="",0,'📋 سجل الأصول'!I441))*'📋 سجل الأصول'!J441/365*MAX(0,MIN(EOMONTH(DATE(2026,7,1),-1),IF('📋 سجل الأصول'!M441="",DATE(9999,12,31),'📋 سجل الأصول'!M441))-'📋 سجل الأصول'!G441+1))),0))</f>
        <v/>
      </c>
      <c r="N441" s="25" t="str">
        <f>IF('📋 سجل الأصول'!C441="","",IFERROR(MAX(0,MIN(('📋 سجل الأصول'!H441-IF('📋 سجل الأصول'!I441="",0,'📋 سجل الأصول'!I441)),('📋 سجل الأصول'!H441-IF('📋 سجل الأصول'!I441="",0,'📋 سجل الأصول'!I441))*'📋 سجل الأصول'!J441/365*MAX(0,MIN(EOMONTH(DATE(2026,8,1),0),IF('📋 سجل الأصول'!M441="",DATE(9999,12,31),'📋 سجل الأصول'!M441))-'📋 سجل الأصول'!G441+1))-MIN(('📋 سجل الأصول'!H441-IF('📋 سجل الأصول'!I441="",0,'📋 سجل الأصول'!I441)),('📋 سجل الأصول'!H441-IF('📋 سجل الأصول'!I441="",0,'📋 سجل الأصول'!I441))*'📋 سجل الأصول'!J441/365*MAX(0,MIN(EOMONTH(DATE(2026,8,1),-1),IF('📋 سجل الأصول'!M441="",DATE(9999,12,31),'📋 سجل الأصول'!M441))-'📋 سجل الأصول'!G441+1))),0))</f>
        <v/>
      </c>
      <c r="O441" s="25" t="str">
        <f>IF('📋 سجل الأصول'!C441="","",IFERROR(MAX(0,MIN(('📋 سجل الأصول'!H441-IF('📋 سجل الأصول'!I441="",0,'📋 سجل الأصول'!I441)),('📋 سجل الأصول'!H441-IF('📋 سجل الأصول'!I441="",0,'📋 سجل الأصول'!I441))*'📋 سجل الأصول'!J441/365*MAX(0,MIN(EOMONTH(DATE(2026,9,1),0),IF('📋 سجل الأصول'!M441="",DATE(9999,12,31),'📋 سجل الأصول'!M441))-'📋 سجل الأصول'!G441+1))-MIN(('📋 سجل الأصول'!H441-IF('📋 سجل الأصول'!I441="",0,'📋 سجل الأصول'!I441)),('📋 سجل الأصول'!H441-IF('📋 سجل الأصول'!I441="",0,'📋 سجل الأصول'!I441))*'📋 سجل الأصول'!J441/365*MAX(0,MIN(EOMONTH(DATE(2026,9,1),-1),IF('📋 سجل الأصول'!M441="",DATE(9999,12,31),'📋 سجل الأصول'!M441))-'📋 سجل الأصول'!G441+1))),0))</f>
        <v/>
      </c>
      <c r="P441" s="25" t="str">
        <f>IF('📋 سجل الأصول'!C441="","",IFERROR(MAX(0,MIN(('📋 سجل الأصول'!H441-IF('📋 سجل الأصول'!I441="",0,'📋 سجل الأصول'!I441)),('📋 سجل الأصول'!H441-IF('📋 سجل الأصول'!I441="",0,'📋 سجل الأصول'!I441))*'📋 سجل الأصول'!J441/365*MAX(0,MIN(EOMONTH(DATE(2026,10,1),0),IF('📋 سجل الأصول'!M441="",DATE(9999,12,31),'📋 سجل الأصول'!M441))-'📋 سجل الأصول'!G441+1))-MIN(('📋 سجل الأصول'!H441-IF('📋 سجل الأصول'!I441="",0,'📋 سجل الأصول'!I441)),('📋 سجل الأصول'!H441-IF('📋 سجل الأصول'!I441="",0,'📋 سجل الأصول'!I441))*'📋 سجل الأصول'!J441/365*MAX(0,MIN(EOMONTH(DATE(2026,10,1),-1),IF('📋 سجل الأصول'!M441="",DATE(9999,12,31),'📋 سجل الأصول'!M441))-'📋 سجل الأصول'!G441+1))),0))</f>
        <v/>
      </c>
      <c r="Q441" s="25" t="str">
        <f>IF('📋 سجل الأصول'!C441="","",IFERROR(MAX(0,MIN(('📋 سجل الأصول'!H441-IF('📋 سجل الأصول'!I441="",0,'📋 سجل الأصول'!I441)),('📋 سجل الأصول'!H441-IF('📋 سجل الأصول'!I441="",0,'📋 سجل الأصول'!I441))*'📋 سجل الأصول'!J441/365*MAX(0,MIN(EOMONTH(DATE(2026,11,1),0),IF('📋 سجل الأصول'!M441="",DATE(9999,12,31),'📋 سجل الأصول'!M441))-'📋 سجل الأصول'!G441+1))-MIN(('📋 سجل الأصول'!H441-IF('📋 سجل الأصول'!I441="",0,'📋 سجل الأصول'!I441)),('📋 سجل الأصول'!H441-IF('📋 سجل الأصول'!I441="",0,'📋 سجل الأصول'!I441))*'📋 سجل الأصول'!J441/365*MAX(0,MIN(EOMONTH(DATE(2026,11,1),-1),IF('📋 سجل الأصول'!M441="",DATE(9999,12,31),'📋 سجل الأصول'!M441))-'📋 سجل الأصول'!G441+1))),0))</f>
        <v/>
      </c>
      <c r="R441" s="25" t="str">
        <f>IF('📋 سجل الأصول'!C441="","",IFERROR(MAX(0,MIN(('📋 سجل الأصول'!H441-IF('📋 سجل الأصول'!I441="",0,'📋 سجل الأصول'!I441)),('📋 سجل الأصول'!H441-IF('📋 سجل الأصول'!I441="",0,'📋 سجل الأصول'!I441))*'📋 سجل الأصول'!J441/365*MAX(0,MIN(EOMONTH(DATE(2026,12,1),0),IF('📋 سجل الأصول'!M441="",DATE(9999,12,31),'📋 سجل الأصول'!M441))-'📋 سجل الأصول'!G441+1))-MIN(('📋 سجل الأصول'!H441-IF('📋 سجل الأصول'!I441="",0,'📋 سجل الأصول'!I441)),('📋 سجل الأصول'!H441-IF('📋 سجل الأصول'!I441="",0,'📋 سجل الأصول'!I441))*'📋 سجل الأصول'!J441/365*MAX(0,MIN(EOMONTH(DATE(2026,12,1),-1),IF('📋 سجل الأصول'!M441="",DATE(9999,12,31),'📋 سجل الأصول'!M441))-'📋 سجل الأصول'!G441+1))),0))</f>
        <v/>
      </c>
    </row>
    <row r="442" spans="1:18" ht="24.75" customHeight="1" x14ac:dyDescent="0.25">
      <c r="A442" s="26" t="str">
        <f>IF('📋 سجل الأصول'!C442="","",'📋 سجل الأصول'!A442)</f>
        <v/>
      </c>
      <c r="B442" s="26" t="str">
        <f>IF('📋 سجل الأصول'!C442="","",'📋 سجل الأصول'!B442)</f>
        <v/>
      </c>
      <c r="C442" s="38" t="str">
        <f>IF('📋 سجل الأصول'!C442="","",'📋 سجل الأصول'!C442)</f>
        <v/>
      </c>
      <c r="D442" s="26" t="str">
        <f>IF('📋 سجل الأصول'!C442="","",'📋 سجل الأصول'!E442)</f>
        <v/>
      </c>
      <c r="E442" s="39" t="str">
        <f>IF('📋 سجل الأصول'!C442="","",'📋 سجل الأصول'!G442)</f>
        <v/>
      </c>
      <c r="F442" s="33" t="str">
        <f>IF('📋 سجل الأصول'!C442="","",'📋 سجل الأصول'!H442)</f>
        <v/>
      </c>
      <c r="G442" s="33" t="str">
        <f>IF('📋 سجل الأصول'!C442="","",IFERROR(MAX(0,MIN(('📋 سجل الأصول'!H442-IF('📋 سجل الأصول'!I442="",0,'📋 سجل الأصول'!I442)),('📋 سجل الأصول'!H442-IF('📋 سجل الأصول'!I442="",0,'📋 سجل الأصول'!I442))*'📋 سجل الأصول'!J442/365*MAX(0,MIN(EOMONTH(DATE(2026,1,1),0),IF('📋 سجل الأصول'!M442="",DATE(9999,12,31),'📋 سجل الأصول'!M442))-'📋 سجل الأصول'!G442+1))-MIN(('📋 سجل الأصول'!H442-IF('📋 سجل الأصول'!I442="",0,'📋 سجل الأصول'!I442)),('📋 سجل الأصول'!H442-IF('📋 سجل الأصول'!I442="",0,'📋 سجل الأصول'!I442))*'📋 سجل الأصول'!J442/365*MAX(0,MIN(EOMONTH(DATE(2026,1,1),-1),IF('📋 سجل الأصول'!M442="",DATE(9999,12,31),'📋 سجل الأصول'!M442))-'📋 سجل الأصول'!G442+1))),0))</f>
        <v/>
      </c>
      <c r="H442" s="33" t="str">
        <f>IF('📋 سجل الأصول'!C442="","",IFERROR(MAX(0,MIN(('📋 سجل الأصول'!H442-IF('📋 سجل الأصول'!I442="",0,'📋 سجل الأصول'!I442)),('📋 سجل الأصول'!H442-IF('📋 سجل الأصول'!I442="",0,'📋 سجل الأصول'!I442))*'📋 سجل الأصول'!J442/365*MAX(0,MIN(EOMONTH(DATE(2026,2,1),0),IF('📋 سجل الأصول'!M442="",DATE(9999,12,31),'📋 سجل الأصول'!M442))-'📋 سجل الأصول'!G442+1))-MIN(('📋 سجل الأصول'!H442-IF('📋 سجل الأصول'!I442="",0,'📋 سجل الأصول'!I442)),('📋 سجل الأصول'!H442-IF('📋 سجل الأصول'!I442="",0,'📋 سجل الأصول'!I442))*'📋 سجل الأصول'!J442/365*MAX(0,MIN(EOMONTH(DATE(2026,2,1),-1),IF('📋 سجل الأصول'!M442="",DATE(9999,12,31),'📋 سجل الأصول'!M442))-'📋 سجل الأصول'!G442+1))),0))</f>
        <v/>
      </c>
      <c r="I442" s="33" t="str">
        <f>IF('📋 سجل الأصول'!C442="","",IFERROR(MAX(0,MIN(('📋 سجل الأصول'!H442-IF('📋 سجل الأصول'!I442="",0,'📋 سجل الأصول'!I442)),('📋 سجل الأصول'!H442-IF('📋 سجل الأصول'!I442="",0,'📋 سجل الأصول'!I442))*'📋 سجل الأصول'!J442/365*MAX(0,MIN(EOMONTH(DATE(2026,3,1),0),IF('📋 سجل الأصول'!M442="",DATE(9999,12,31),'📋 سجل الأصول'!M442))-'📋 سجل الأصول'!G442+1))-MIN(('📋 سجل الأصول'!H442-IF('📋 سجل الأصول'!I442="",0,'📋 سجل الأصول'!I442)),('📋 سجل الأصول'!H442-IF('📋 سجل الأصول'!I442="",0,'📋 سجل الأصول'!I442))*'📋 سجل الأصول'!J442/365*MAX(0,MIN(EOMONTH(DATE(2026,3,1),-1),IF('📋 سجل الأصول'!M442="",DATE(9999,12,31),'📋 سجل الأصول'!M442))-'📋 سجل الأصول'!G442+1))),0))</f>
        <v/>
      </c>
      <c r="J442" s="33" t="str">
        <f>IF('📋 سجل الأصول'!C442="","",IFERROR(MAX(0,MIN(('📋 سجل الأصول'!H442-IF('📋 سجل الأصول'!I442="",0,'📋 سجل الأصول'!I442)),('📋 سجل الأصول'!H442-IF('📋 سجل الأصول'!I442="",0,'📋 سجل الأصول'!I442))*'📋 سجل الأصول'!J442/365*MAX(0,MIN(EOMONTH(DATE(2026,4,1),0),IF('📋 سجل الأصول'!M442="",DATE(9999,12,31),'📋 سجل الأصول'!M442))-'📋 سجل الأصول'!G442+1))-MIN(('📋 سجل الأصول'!H442-IF('📋 سجل الأصول'!I442="",0,'📋 سجل الأصول'!I442)),('📋 سجل الأصول'!H442-IF('📋 سجل الأصول'!I442="",0,'📋 سجل الأصول'!I442))*'📋 سجل الأصول'!J442/365*MAX(0,MIN(EOMONTH(DATE(2026,4,1),-1),IF('📋 سجل الأصول'!M442="",DATE(9999,12,31),'📋 سجل الأصول'!M442))-'📋 سجل الأصول'!G442+1))),0))</f>
        <v/>
      </c>
      <c r="K442" s="33" t="str">
        <f>IF('📋 سجل الأصول'!C442="","",IFERROR(MAX(0,MIN(('📋 سجل الأصول'!H442-IF('📋 سجل الأصول'!I442="",0,'📋 سجل الأصول'!I442)),('📋 سجل الأصول'!H442-IF('📋 سجل الأصول'!I442="",0,'📋 سجل الأصول'!I442))*'📋 سجل الأصول'!J442/365*MAX(0,MIN(EOMONTH(DATE(2026,5,1),0),IF('📋 سجل الأصول'!M442="",DATE(9999,12,31),'📋 سجل الأصول'!M442))-'📋 سجل الأصول'!G442+1))-MIN(('📋 سجل الأصول'!H442-IF('📋 سجل الأصول'!I442="",0,'📋 سجل الأصول'!I442)),('📋 سجل الأصول'!H442-IF('📋 سجل الأصول'!I442="",0,'📋 سجل الأصول'!I442))*'📋 سجل الأصول'!J442/365*MAX(0,MIN(EOMONTH(DATE(2026,5,1),-1),IF('📋 سجل الأصول'!M442="",DATE(9999,12,31),'📋 سجل الأصول'!M442))-'📋 سجل الأصول'!G442+1))),0))</f>
        <v/>
      </c>
      <c r="L442" s="33" t="str">
        <f>IF('📋 سجل الأصول'!C442="","",IFERROR(MAX(0,MIN(('📋 سجل الأصول'!H442-IF('📋 سجل الأصول'!I442="",0,'📋 سجل الأصول'!I442)),('📋 سجل الأصول'!H442-IF('📋 سجل الأصول'!I442="",0,'📋 سجل الأصول'!I442))*'📋 سجل الأصول'!J442/365*MAX(0,MIN(EOMONTH(DATE(2026,6,1),0),IF('📋 سجل الأصول'!M442="",DATE(9999,12,31),'📋 سجل الأصول'!M442))-'📋 سجل الأصول'!G442+1))-MIN(('📋 سجل الأصول'!H442-IF('📋 سجل الأصول'!I442="",0,'📋 سجل الأصول'!I442)),('📋 سجل الأصول'!H442-IF('📋 سجل الأصول'!I442="",0,'📋 سجل الأصول'!I442))*'📋 سجل الأصول'!J442/365*MAX(0,MIN(EOMONTH(DATE(2026,6,1),-1),IF('📋 سجل الأصول'!M442="",DATE(9999,12,31),'📋 سجل الأصول'!M442))-'📋 سجل الأصول'!G442+1))),0))</f>
        <v/>
      </c>
      <c r="M442" s="33" t="str">
        <f>IF('📋 سجل الأصول'!C442="","",IFERROR(MAX(0,MIN(('📋 سجل الأصول'!H442-IF('📋 سجل الأصول'!I442="",0,'📋 سجل الأصول'!I442)),('📋 سجل الأصول'!H442-IF('📋 سجل الأصول'!I442="",0,'📋 سجل الأصول'!I442))*'📋 سجل الأصول'!J442/365*MAX(0,MIN(EOMONTH(DATE(2026,7,1),0),IF('📋 سجل الأصول'!M442="",DATE(9999,12,31),'📋 سجل الأصول'!M442))-'📋 سجل الأصول'!G442+1))-MIN(('📋 سجل الأصول'!H442-IF('📋 سجل الأصول'!I442="",0,'📋 سجل الأصول'!I442)),('📋 سجل الأصول'!H442-IF('📋 سجل الأصول'!I442="",0,'📋 سجل الأصول'!I442))*'📋 سجل الأصول'!J442/365*MAX(0,MIN(EOMONTH(DATE(2026,7,1),-1),IF('📋 سجل الأصول'!M442="",DATE(9999,12,31),'📋 سجل الأصول'!M442))-'📋 سجل الأصول'!G442+1))),0))</f>
        <v/>
      </c>
      <c r="N442" s="33" t="str">
        <f>IF('📋 سجل الأصول'!C442="","",IFERROR(MAX(0,MIN(('📋 سجل الأصول'!H442-IF('📋 سجل الأصول'!I442="",0,'📋 سجل الأصول'!I442)),('📋 سجل الأصول'!H442-IF('📋 سجل الأصول'!I442="",0,'📋 سجل الأصول'!I442))*'📋 سجل الأصول'!J442/365*MAX(0,MIN(EOMONTH(DATE(2026,8,1),0),IF('📋 سجل الأصول'!M442="",DATE(9999,12,31),'📋 سجل الأصول'!M442))-'📋 سجل الأصول'!G442+1))-MIN(('📋 سجل الأصول'!H442-IF('📋 سجل الأصول'!I442="",0,'📋 سجل الأصول'!I442)),('📋 سجل الأصول'!H442-IF('📋 سجل الأصول'!I442="",0,'📋 سجل الأصول'!I442))*'📋 سجل الأصول'!J442/365*MAX(0,MIN(EOMONTH(DATE(2026,8,1),-1),IF('📋 سجل الأصول'!M442="",DATE(9999,12,31),'📋 سجل الأصول'!M442))-'📋 سجل الأصول'!G442+1))),0))</f>
        <v/>
      </c>
      <c r="O442" s="33" t="str">
        <f>IF('📋 سجل الأصول'!C442="","",IFERROR(MAX(0,MIN(('📋 سجل الأصول'!H442-IF('📋 سجل الأصول'!I442="",0,'📋 سجل الأصول'!I442)),('📋 سجل الأصول'!H442-IF('📋 سجل الأصول'!I442="",0,'📋 سجل الأصول'!I442))*'📋 سجل الأصول'!J442/365*MAX(0,MIN(EOMONTH(DATE(2026,9,1),0),IF('📋 سجل الأصول'!M442="",DATE(9999,12,31),'📋 سجل الأصول'!M442))-'📋 سجل الأصول'!G442+1))-MIN(('📋 سجل الأصول'!H442-IF('📋 سجل الأصول'!I442="",0,'📋 سجل الأصول'!I442)),('📋 سجل الأصول'!H442-IF('📋 سجل الأصول'!I442="",0,'📋 سجل الأصول'!I442))*'📋 سجل الأصول'!J442/365*MAX(0,MIN(EOMONTH(DATE(2026,9,1),-1),IF('📋 سجل الأصول'!M442="",DATE(9999,12,31),'📋 سجل الأصول'!M442))-'📋 سجل الأصول'!G442+1))),0))</f>
        <v/>
      </c>
      <c r="P442" s="33" t="str">
        <f>IF('📋 سجل الأصول'!C442="","",IFERROR(MAX(0,MIN(('📋 سجل الأصول'!H442-IF('📋 سجل الأصول'!I442="",0,'📋 سجل الأصول'!I442)),('📋 سجل الأصول'!H442-IF('📋 سجل الأصول'!I442="",0,'📋 سجل الأصول'!I442))*'📋 سجل الأصول'!J442/365*MAX(0,MIN(EOMONTH(DATE(2026,10,1),0),IF('📋 سجل الأصول'!M442="",DATE(9999,12,31),'📋 سجل الأصول'!M442))-'📋 سجل الأصول'!G442+1))-MIN(('📋 سجل الأصول'!H442-IF('📋 سجل الأصول'!I442="",0,'📋 سجل الأصول'!I442)),('📋 سجل الأصول'!H442-IF('📋 سجل الأصول'!I442="",0,'📋 سجل الأصول'!I442))*'📋 سجل الأصول'!J442/365*MAX(0,MIN(EOMONTH(DATE(2026,10,1),-1),IF('📋 سجل الأصول'!M442="",DATE(9999,12,31),'📋 سجل الأصول'!M442))-'📋 سجل الأصول'!G442+1))),0))</f>
        <v/>
      </c>
      <c r="Q442" s="33" t="str">
        <f>IF('📋 سجل الأصول'!C442="","",IFERROR(MAX(0,MIN(('📋 سجل الأصول'!H442-IF('📋 سجل الأصول'!I442="",0,'📋 سجل الأصول'!I442)),('📋 سجل الأصول'!H442-IF('📋 سجل الأصول'!I442="",0,'📋 سجل الأصول'!I442))*'📋 سجل الأصول'!J442/365*MAX(0,MIN(EOMONTH(DATE(2026,11,1),0),IF('📋 سجل الأصول'!M442="",DATE(9999,12,31),'📋 سجل الأصول'!M442))-'📋 سجل الأصول'!G442+1))-MIN(('📋 سجل الأصول'!H442-IF('📋 سجل الأصول'!I442="",0,'📋 سجل الأصول'!I442)),('📋 سجل الأصول'!H442-IF('📋 سجل الأصول'!I442="",0,'📋 سجل الأصول'!I442))*'📋 سجل الأصول'!J442/365*MAX(0,MIN(EOMONTH(DATE(2026,11,1),-1),IF('📋 سجل الأصول'!M442="",DATE(9999,12,31),'📋 سجل الأصول'!M442))-'📋 سجل الأصول'!G442+1))),0))</f>
        <v/>
      </c>
      <c r="R442" s="33" t="str">
        <f>IF('📋 سجل الأصول'!C442="","",IFERROR(MAX(0,MIN(('📋 سجل الأصول'!H442-IF('📋 سجل الأصول'!I442="",0,'📋 سجل الأصول'!I442)),('📋 سجل الأصول'!H442-IF('📋 سجل الأصول'!I442="",0,'📋 سجل الأصول'!I442))*'📋 سجل الأصول'!J442/365*MAX(0,MIN(EOMONTH(DATE(2026,12,1),0),IF('📋 سجل الأصول'!M442="",DATE(9999,12,31),'📋 سجل الأصول'!M442))-'📋 سجل الأصول'!G442+1))-MIN(('📋 سجل الأصول'!H442-IF('📋 سجل الأصول'!I442="",0,'📋 سجل الأصول'!I442)),('📋 سجل الأصول'!H442-IF('📋 سجل الأصول'!I442="",0,'📋 سجل الأصول'!I442))*'📋 سجل الأصول'!J442/365*MAX(0,MIN(EOMONTH(DATE(2026,12,1),-1),IF('📋 سجل الأصول'!M442="",DATE(9999,12,31),'📋 سجل الأصول'!M442))-'📋 سجل الأصول'!G442+1))),0))</f>
        <v/>
      </c>
    </row>
    <row r="443" spans="1:18" ht="24.75" customHeight="1" x14ac:dyDescent="0.25">
      <c r="A443" s="18" t="str">
        <f>IF('📋 سجل الأصول'!C443="","",'📋 سجل الأصول'!A443)</f>
        <v/>
      </c>
      <c r="B443" s="18" t="str">
        <f>IF('📋 سجل الأصول'!C443="","",'📋 سجل الأصول'!B443)</f>
        <v/>
      </c>
      <c r="C443" s="36" t="str">
        <f>IF('📋 سجل الأصول'!C443="","",'📋 سجل الأصول'!C443)</f>
        <v/>
      </c>
      <c r="D443" s="18" t="str">
        <f>IF('📋 سجل الأصول'!C443="","",'📋 سجل الأصول'!E443)</f>
        <v/>
      </c>
      <c r="E443" s="37" t="str">
        <f>IF('📋 سجل الأصول'!C443="","",'📋 سجل الأصول'!G443)</f>
        <v/>
      </c>
      <c r="F443" s="25" t="str">
        <f>IF('📋 سجل الأصول'!C443="","",'📋 سجل الأصول'!H443)</f>
        <v/>
      </c>
      <c r="G443" s="25" t="str">
        <f>IF('📋 سجل الأصول'!C443="","",IFERROR(MAX(0,MIN(('📋 سجل الأصول'!H443-IF('📋 سجل الأصول'!I443="",0,'📋 سجل الأصول'!I443)),('📋 سجل الأصول'!H443-IF('📋 سجل الأصول'!I443="",0,'📋 سجل الأصول'!I443))*'📋 سجل الأصول'!J443/365*MAX(0,MIN(EOMONTH(DATE(2026,1,1),0),IF('📋 سجل الأصول'!M443="",DATE(9999,12,31),'📋 سجل الأصول'!M443))-'📋 سجل الأصول'!G443+1))-MIN(('📋 سجل الأصول'!H443-IF('📋 سجل الأصول'!I443="",0,'📋 سجل الأصول'!I443)),('📋 سجل الأصول'!H443-IF('📋 سجل الأصول'!I443="",0,'📋 سجل الأصول'!I443))*'📋 سجل الأصول'!J443/365*MAX(0,MIN(EOMONTH(DATE(2026,1,1),-1),IF('📋 سجل الأصول'!M443="",DATE(9999,12,31),'📋 سجل الأصول'!M443))-'📋 سجل الأصول'!G443+1))),0))</f>
        <v/>
      </c>
      <c r="H443" s="25" t="str">
        <f>IF('📋 سجل الأصول'!C443="","",IFERROR(MAX(0,MIN(('📋 سجل الأصول'!H443-IF('📋 سجل الأصول'!I443="",0,'📋 سجل الأصول'!I443)),('📋 سجل الأصول'!H443-IF('📋 سجل الأصول'!I443="",0,'📋 سجل الأصول'!I443))*'📋 سجل الأصول'!J443/365*MAX(0,MIN(EOMONTH(DATE(2026,2,1),0),IF('📋 سجل الأصول'!M443="",DATE(9999,12,31),'📋 سجل الأصول'!M443))-'📋 سجل الأصول'!G443+1))-MIN(('📋 سجل الأصول'!H443-IF('📋 سجل الأصول'!I443="",0,'📋 سجل الأصول'!I443)),('📋 سجل الأصول'!H443-IF('📋 سجل الأصول'!I443="",0,'📋 سجل الأصول'!I443))*'📋 سجل الأصول'!J443/365*MAX(0,MIN(EOMONTH(DATE(2026,2,1),-1),IF('📋 سجل الأصول'!M443="",DATE(9999,12,31),'📋 سجل الأصول'!M443))-'📋 سجل الأصول'!G443+1))),0))</f>
        <v/>
      </c>
      <c r="I443" s="25" t="str">
        <f>IF('📋 سجل الأصول'!C443="","",IFERROR(MAX(0,MIN(('📋 سجل الأصول'!H443-IF('📋 سجل الأصول'!I443="",0,'📋 سجل الأصول'!I443)),('📋 سجل الأصول'!H443-IF('📋 سجل الأصول'!I443="",0,'📋 سجل الأصول'!I443))*'📋 سجل الأصول'!J443/365*MAX(0,MIN(EOMONTH(DATE(2026,3,1),0),IF('📋 سجل الأصول'!M443="",DATE(9999,12,31),'📋 سجل الأصول'!M443))-'📋 سجل الأصول'!G443+1))-MIN(('📋 سجل الأصول'!H443-IF('📋 سجل الأصول'!I443="",0,'📋 سجل الأصول'!I443)),('📋 سجل الأصول'!H443-IF('📋 سجل الأصول'!I443="",0,'📋 سجل الأصول'!I443))*'📋 سجل الأصول'!J443/365*MAX(0,MIN(EOMONTH(DATE(2026,3,1),-1),IF('📋 سجل الأصول'!M443="",DATE(9999,12,31),'📋 سجل الأصول'!M443))-'📋 سجل الأصول'!G443+1))),0))</f>
        <v/>
      </c>
      <c r="J443" s="25" t="str">
        <f>IF('📋 سجل الأصول'!C443="","",IFERROR(MAX(0,MIN(('📋 سجل الأصول'!H443-IF('📋 سجل الأصول'!I443="",0,'📋 سجل الأصول'!I443)),('📋 سجل الأصول'!H443-IF('📋 سجل الأصول'!I443="",0,'📋 سجل الأصول'!I443))*'📋 سجل الأصول'!J443/365*MAX(0,MIN(EOMONTH(DATE(2026,4,1),0),IF('📋 سجل الأصول'!M443="",DATE(9999,12,31),'📋 سجل الأصول'!M443))-'📋 سجل الأصول'!G443+1))-MIN(('📋 سجل الأصول'!H443-IF('📋 سجل الأصول'!I443="",0,'📋 سجل الأصول'!I443)),('📋 سجل الأصول'!H443-IF('📋 سجل الأصول'!I443="",0,'📋 سجل الأصول'!I443))*'📋 سجل الأصول'!J443/365*MAX(0,MIN(EOMONTH(DATE(2026,4,1),-1),IF('📋 سجل الأصول'!M443="",DATE(9999,12,31),'📋 سجل الأصول'!M443))-'📋 سجل الأصول'!G443+1))),0))</f>
        <v/>
      </c>
      <c r="K443" s="25" t="str">
        <f>IF('📋 سجل الأصول'!C443="","",IFERROR(MAX(0,MIN(('📋 سجل الأصول'!H443-IF('📋 سجل الأصول'!I443="",0,'📋 سجل الأصول'!I443)),('📋 سجل الأصول'!H443-IF('📋 سجل الأصول'!I443="",0,'📋 سجل الأصول'!I443))*'📋 سجل الأصول'!J443/365*MAX(0,MIN(EOMONTH(DATE(2026,5,1),0),IF('📋 سجل الأصول'!M443="",DATE(9999,12,31),'📋 سجل الأصول'!M443))-'📋 سجل الأصول'!G443+1))-MIN(('📋 سجل الأصول'!H443-IF('📋 سجل الأصول'!I443="",0,'📋 سجل الأصول'!I443)),('📋 سجل الأصول'!H443-IF('📋 سجل الأصول'!I443="",0,'📋 سجل الأصول'!I443))*'📋 سجل الأصول'!J443/365*MAX(0,MIN(EOMONTH(DATE(2026,5,1),-1),IF('📋 سجل الأصول'!M443="",DATE(9999,12,31),'📋 سجل الأصول'!M443))-'📋 سجل الأصول'!G443+1))),0))</f>
        <v/>
      </c>
      <c r="L443" s="25" t="str">
        <f>IF('📋 سجل الأصول'!C443="","",IFERROR(MAX(0,MIN(('📋 سجل الأصول'!H443-IF('📋 سجل الأصول'!I443="",0,'📋 سجل الأصول'!I443)),('📋 سجل الأصول'!H443-IF('📋 سجل الأصول'!I443="",0,'📋 سجل الأصول'!I443))*'📋 سجل الأصول'!J443/365*MAX(0,MIN(EOMONTH(DATE(2026,6,1),0),IF('📋 سجل الأصول'!M443="",DATE(9999,12,31),'📋 سجل الأصول'!M443))-'📋 سجل الأصول'!G443+1))-MIN(('📋 سجل الأصول'!H443-IF('📋 سجل الأصول'!I443="",0,'📋 سجل الأصول'!I443)),('📋 سجل الأصول'!H443-IF('📋 سجل الأصول'!I443="",0,'📋 سجل الأصول'!I443))*'📋 سجل الأصول'!J443/365*MAX(0,MIN(EOMONTH(DATE(2026,6,1),-1),IF('📋 سجل الأصول'!M443="",DATE(9999,12,31),'📋 سجل الأصول'!M443))-'📋 سجل الأصول'!G443+1))),0))</f>
        <v/>
      </c>
      <c r="M443" s="25" t="str">
        <f>IF('📋 سجل الأصول'!C443="","",IFERROR(MAX(0,MIN(('📋 سجل الأصول'!H443-IF('📋 سجل الأصول'!I443="",0,'📋 سجل الأصول'!I443)),('📋 سجل الأصول'!H443-IF('📋 سجل الأصول'!I443="",0,'📋 سجل الأصول'!I443))*'📋 سجل الأصول'!J443/365*MAX(0,MIN(EOMONTH(DATE(2026,7,1),0),IF('📋 سجل الأصول'!M443="",DATE(9999,12,31),'📋 سجل الأصول'!M443))-'📋 سجل الأصول'!G443+1))-MIN(('📋 سجل الأصول'!H443-IF('📋 سجل الأصول'!I443="",0,'📋 سجل الأصول'!I443)),('📋 سجل الأصول'!H443-IF('📋 سجل الأصول'!I443="",0,'📋 سجل الأصول'!I443))*'📋 سجل الأصول'!J443/365*MAX(0,MIN(EOMONTH(DATE(2026,7,1),-1),IF('📋 سجل الأصول'!M443="",DATE(9999,12,31),'📋 سجل الأصول'!M443))-'📋 سجل الأصول'!G443+1))),0))</f>
        <v/>
      </c>
      <c r="N443" s="25" t="str">
        <f>IF('📋 سجل الأصول'!C443="","",IFERROR(MAX(0,MIN(('📋 سجل الأصول'!H443-IF('📋 سجل الأصول'!I443="",0,'📋 سجل الأصول'!I443)),('📋 سجل الأصول'!H443-IF('📋 سجل الأصول'!I443="",0,'📋 سجل الأصول'!I443))*'📋 سجل الأصول'!J443/365*MAX(0,MIN(EOMONTH(DATE(2026,8,1),0),IF('📋 سجل الأصول'!M443="",DATE(9999,12,31),'📋 سجل الأصول'!M443))-'📋 سجل الأصول'!G443+1))-MIN(('📋 سجل الأصول'!H443-IF('📋 سجل الأصول'!I443="",0,'📋 سجل الأصول'!I443)),('📋 سجل الأصول'!H443-IF('📋 سجل الأصول'!I443="",0,'📋 سجل الأصول'!I443))*'📋 سجل الأصول'!J443/365*MAX(0,MIN(EOMONTH(DATE(2026,8,1),-1),IF('📋 سجل الأصول'!M443="",DATE(9999,12,31),'📋 سجل الأصول'!M443))-'📋 سجل الأصول'!G443+1))),0))</f>
        <v/>
      </c>
      <c r="O443" s="25" t="str">
        <f>IF('📋 سجل الأصول'!C443="","",IFERROR(MAX(0,MIN(('📋 سجل الأصول'!H443-IF('📋 سجل الأصول'!I443="",0,'📋 سجل الأصول'!I443)),('📋 سجل الأصول'!H443-IF('📋 سجل الأصول'!I443="",0,'📋 سجل الأصول'!I443))*'📋 سجل الأصول'!J443/365*MAX(0,MIN(EOMONTH(DATE(2026,9,1),0),IF('📋 سجل الأصول'!M443="",DATE(9999,12,31),'📋 سجل الأصول'!M443))-'📋 سجل الأصول'!G443+1))-MIN(('📋 سجل الأصول'!H443-IF('📋 سجل الأصول'!I443="",0,'📋 سجل الأصول'!I443)),('📋 سجل الأصول'!H443-IF('📋 سجل الأصول'!I443="",0,'📋 سجل الأصول'!I443))*'📋 سجل الأصول'!J443/365*MAX(0,MIN(EOMONTH(DATE(2026,9,1),-1),IF('📋 سجل الأصول'!M443="",DATE(9999,12,31),'📋 سجل الأصول'!M443))-'📋 سجل الأصول'!G443+1))),0))</f>
        <v/>
      </c>
      <c r="P443" s="25" t="str">
        <f>IF('📋 سجل الأصول'!C443="","",IFERROR(MAX(0,MIN(('📋 سجل الأصول'!H443-IF('📋 سجل الأصول'!I443="",0,'📋 سجل الأصول'!I443)),('📋 سجل الأصول'!H443-IF('📋 سجل الأصول'!I443="",0,'📋 سجل الأصول'!I443))*'📋 سجل الأصول'!J443/365*MAX(0,MIN(EOMONTH(DATE(2026,10,1),0),IF('📋 سجل الأصول'!M443="",DATE(9999,12,31),'📋 سجل الأصول'!M443))-'📋 سجل الأصول'!G443+1))-MIN(('📋 سجل الأصول'!H443-IF('📋 سجل الأصول'!I443="",0,'📋 سجل الأصول'!I443)),('📋 سجل الأصول'!H443-IF('📋 سجل الأصول'!I443="",0,'📋 سجل الأصول'!I443))*'📋 سجل الأصول'!J443/365*MAX(0,MIN(EOMONTH(DATE(2026,10,1),-1),IF('📋 سجل الأصول'!M443="",DATE(9999,12,31),'📋 سجل الأصول'!M443))-'📋 سجل الأصول'!G443+1))),0))</f>
        <v/>
      </c>
      <c r="Q443" s="25" t="str">
        <f>IF('📋 سجل الأصول'!C443="","",IFERROR(MAX(0,MIN(('📋 سجل الأصول'!H443-IF('📋 سجل الأصول'!I443="",0,'📋 سجل الأصول'!I443)),('📋 سجل الأصول'!H443-IF('📋 سجل الأصول'!I443="",0,'📋 سجل الأصول'!I443))*'📋 سجل الأصول'!J443/365*MAX(0,MIN(EOMONTH(DATE(2026,11,1),0),IF('📋 سجل الأصول'!M443="",DATE(9999,12,31),'📋 سجل الأصول'!M443))-'📋 سجل الأصول'!G443+1))-MIN(('📋 سجل الأصول'!H443-IF('📋 سجل الأصول'!I443="",0,'📋 سجل الأصول'!I443)),('📋 سجل الأصول'!H443-IF('📋 سجل الأصول'!I443="",0,'📋 سجل الأصول'!I443))*'📋 سجل الأصول'!J443/365*MAX(0,MIN(EOMONTH(DATE(2026,11,1),-1),IF('📋 سجل الأصول'!M443="",DATE(9999,12,31),'📋 سجل الأصول'!M443))-'📋 سجل الأصول'!G443+1))),0))</f>
        <v/>
      </c>
      <c r="R443" s="25" t="str">
        <f>IF('📋 سجل الأصول'!C443="","",IFERROR(MAX(0,MIN(('📋 سجل الأصول'!H443-IF('📋 سجل الأصول'!I443="",0,'📋 سجل الأصول'!I443)),('📋 سجل الأصول'!H443-IF('📋 سجل الأصول'!I443="",0,'📋 سجل الأصول'!I443))*'📋 سجل الأصول'!J443/365*MAX(0,MIN(EOMONTH(DATE(2026,12,1),0),IF('📋 سجل الأصول'!M443="",DATE(9999,12,31),'📋 سجل الأصول'!M443))-'📋 سجل الأصول'!G443+1))-MIN(('📋 سجل الأصول'!H443-IF('📋 سجل الأصول'!I443="",0,'📋 سجل الأصول'!I443)),('📋 سجل الأصول'!H443-IF('📋 سجل الأصول'!I443="",0,'📋 سجل الأصول'!I443))*'📋 سجل الأصول'!J443/365*MAX(0,MIN(EOMONTH(DATE(2026,12,1),-1),IF('📋 سجل الأصول'!M443="",DATE(9999,12,31),'📋 سجل الأصول'!M443))-'📋 سجل الأصول'!G443+1))),0))</f>
        <v/>
      </c>
    </row>
    <row r="444" spans="1:18" ht="24.75" customHeight="1" x14ac:dyDescent="0.25">
      <c r="A444" s="26" t="str">
        <f>IF('📋 سجل الأصول'!C444="","",'📋 سجل الأصول'!A444)</f>
        <v/>
      </c>
      <c r="B444" s="26" t="str">
        <f>IF('📋 سجل الأصول'!C444="","",'📋 سجل الأصول'!B444)</f>
        <v/>
      </c>
      <c r="C444" s="38" t="str">
        <f>IF('📋 سجل الأصول'!C444="","",'📋 سجل الأصول'!C444)</f>
        <v/>
      </c>
      <c r="D444" s="26" t="str">
        <f>IF('📋 سجل الأصول'!C444="","",'📋 سجل الأصول'!E444)</f>
        <v/>
      </c>
      <c r="E444" s="39" t="str">
        <f>IF('📋 سجل الأصول'!C444="","",'📋 سجل الأصول'!G444)</f>
        <v/>
      </c>
      <c r="F444" s="33" t="str">
        <f>IF('📋 سجل الأصول'!C444="","",'📋 سجل الأصول'!H444)</f>
        <v/>
      </c>
      <c r="G444" s="33" t="str">
        <f>IF('📋 سجل الأصول'!C444="","",IFERROR(MAX(0,MIN(('📋 سجل الأصول'!H444-IF('📋 سجل الأصول'!I444="",0,'📋 سجل الأصول'!I444)),('📋 سجل الأصول'!H444-IF('📋 سجل الأصول'!I444="",0,'📋 سجل الأصول'!I444))*'📋 سجل الأصول'!J444/365*MAX(0,MIN(EOMONTH(DATE(2026,1,1),0),IF('📋 سجل الأصول'!M444="",DATE(9999,12,31),'📋 سجل الأصول'!M444))-'📋 سجل الأصول'!G444+1))-MIN(('📋 سجل الأصول'!H444-IF('📋 سجل الأصول'!I444="",0,'📋 سجل الأصول'!I444)),('📋 سجل الأصول'!H444-IF('📋 سجل الأصول'!I444="",0,'📋 سجل الأصول'!I444))*'📋 سجل الأصول'!J444/365*MAX(0,MIN(EOMONTH(DATE(2026,1,1),-1),IF('📋 سجل الأصول'!M444="",DATE(9999,12,31),'📋 سجل الأصول'!M444))-'📋 سجل الأصول'!G444+1))),0))</f>
        <v/>
      </c>
      <c r="H444" s="33" t="str">
        <f>IF('📋 سجل الأصول'!C444="","",IFERROR(MAX(0,MIN(('📋 سجل الأصول'!H444-IF('📋 سجل الأصول'!I444="",0,'📋 سجل الأصول'!I444)),('📋 سجل الأصول'!H444-IF('📋 سجل الأصول'!I444="",0,'📋 سجل الأصول'!I444))*'📋 سجل الأصول'!J444/365*MAX(0,MIN(EOMONTH(DATE(2026,2,1),0),IF('📋 سجل الأصول'!M444="",DATE(9999,12,31),'📋 سجل الأصول'!M444))-'📋 سجل الأصول'!G444+1))-MIN(('📋 سجل الأصول'!H444-IF('📋 سجل الأصول'!I444="",0,'📋 سجل الأصول'!I444)),('📋 سجل الأصول'!H444-IF('📋 سجل الأصول'!I444="",0,'📋 سجل الأصول'!I444))*'📋 سجل الأصول'!J444/365*MAX(0,MIN(EOMONTH(DATE(2026,2,1),-1),IF('📋 سجل الأصول'!M444="",DATE(9999,12,31),'📋 سجل الأصول'!M444))-'📋 سجل الأصول'!G444+1))),0))</f>
        <v/>
      </c>
      <c r="I444" s="33" t="str">
        <f>IF('📋 سجل الأصول'!C444="","",IFERROR(MAX(0,MIN(('📋 سجل الأصول'!H444-IF('📋 سجل الأصول'!I444="",0,'📋 سجل الأصول'!I444)),('📋 سجل الأصول'!H444-IF('📋 سجل الأصول'!I444="",0,'📋 سجل الأصول'!I444))*'📋 سجل الأصول'!J444/365*MAX(0,MIN(EOMONTH(DATE(2026,3,1),0),IF('📋 سجل الأصول'!M444="",DATE(9999,12,31),'📋 سجل الأصول'!M444))-'📋 سجل الأصول'!G444+1))-MIN(('📋 سجل الأصول'!H444-IF('📋 سجل الأصول'!I444="",0,'📋 سجل الأصول'!I444)),('📋 سجل الأصول'!H444-IF('📋 سجل الأصول'!I444="",0,'📋 سجل الأصول'!I444))*'📋 سجل الأصول'!J444/365*MAX(0,MIN(EOMONTH(DATE(2026,3,1),-1),IF('📋 سجل الأصول'!M444="",DATE(9999,12,31),'📋 سجل الأصول'!M444))-'📋 سجل الأصول'!G444+1))),0))</f>
        <v/>
      </c>
      <c r="J444" s="33" t="str">
        <f>IF('📋 سجل الأصول'!C444="","",IFERROR(MAX(0,MIN(('📋 سجل الأصول'!H444-IF('📋 سجل الأصول'!I444="",0,'📋 سجل الأصول'!I444)),('📋 سجل الأصول'!H444-IF('📋 سجل الأصول'!I444="",0,'📋 سجل الأصول'!I444))*'📋 سجل الأصول'!J444/365*MAX(0,MIN(EOMONTH(DATE(2026,4,1),0),IF('📋 سجل الأصول'!M444="",DATE(9999,12,31),'📋 سجل الأصول'!M444))-'📋 سجل الأصول'!G444+1))-MIN(('📋 سجل الأصول'!H444-IF('📋 سجل الأصول'!I444="",0,'📋 سجل الأصول'!I444)),('📋 سجل الأصول'!H444-IF('📋 سجل الأصول'!I444="",0,'📋 سجل الأصول'!I444))*'📋 سجل الأصول'!J444/365*MAX(0,MIN(EOMONTH(DATE(2026,4,1),-1),IF('📋 سجل الأصول'!M444="",DATE(9999,12,31),'📋 سجل الأصول'!M444))-'📋 سجل الأصول'!G444+1))),0))</f>
        <v/>
      </c>
      <c r="K444" s="33" t="str">
        <f>IF('📋 سجل الأصول'!C444="","",IFERROR(MAX(0,MIN(('📋 سجل الأصول'!H444-IF('📋 سجل الأصول'!I444="",0,'📋 سجل الأصول'!I444)),('📋 سجل الأصول'!H444-IF('📋 سجل الأصول'!I444="",0,'📋 سجل الأصول'!I444))*'📋 سجل الأصول'!J444/365*MAX(0,MIN(EOMONTH(DATE(2026,5,1),0),IF('📋 سجل الأصول'!M444="",DATE(9999,12,31),'📋 سجل الأصول'!M444))-'📋 سجل الأصول'!G444+1))-MIN(('📋 سجل الأصول'!H444-IF('📋 سجل الأصول'!I444="",0,'📋 سجل الأصول'!I444)),('📋 سجل الأصول'!H444-IF('📋 سجل الأصول'!I444="",0,'📋 سجل الأصول'!I444))*'📋 سجل الأصول'!J444/365*MAX(0,MIN(EOMONTH(DATE(2026,5,1),-1),IF('📋 سجل الأصول'!M444="",DATE(9999,12,31),'📋 سجل الأصول'!M444))-'📋 سجل الأصول'!G444+1))),0))</f>
        <v/>
      </c>
      <c r="L444" s="33" t="str">
        <f>IF('📋 سجل الأصول'!C444="","",IFERROR(MAX(0,MIN(('📋 سجل الأصول'!H444-IF('📋 سجل الأصول'!I444="",0,'📋 سجل الأصول'!I444)),('📋 سجل الأصول'!H444-IF('📋 سجل الأصول'!I444="",0,'📋 سجل الأصول'!I444))*'📋 سجل الأصول'!J444/365*MAX(0,MIN(EOMONTH(DATE(2026,6,1),0),IF('📋 سجل الأصول'!M444="",DATE(9999,12,31),'📋 سجل الأصول'!M444))-'📋 سجل الأصول'!G444+1))-MIN(('📋 سجل الأصول'!H444-IF('📋 سجل الأصول'!I444="",0,'📋 سجل الأصول'!I444)),('📋 سجل الأصول'!H444-IF('📋 سجل الأصول'!I444="",0,'📋 سجل الأصول'!I444))*'📋 سجل الأصول'!J444/365*MAX(0,MIN(EOMONTH(DATE(2026,6,1),-1),IF('📋 سجل الأصول'!M444="",DATE(9999,12,31),'📋 سجل الأصول'!M444))-'📋 سجل الأصول'!G444+1))),0))</f>
        <v/>
      </c>
      <c r="M444" s="33" t="str">
        <f>IF('📋 سجل الأصول'!C444="","",IFERROR(MAX(0,MIN(('📋 سجل الأصول'!H444-IF('📋 سجل الأصول'!I444="",0,'📋 سجل الأصول'!I444)),('📋 سجل الأصول'!H444-IF('📋 سجل الأصول'!I444="",0,'📋 سجل الأصول'!I444))*'📋 سجل الأصول'!J444/365*MAX(0,MIN(EOMONTH(DATE(2026,7,1),0),IF('📋 سجل الأصول'!M444="",DATE(9999,12,31),'📋 سجل الأصول'!M444))-'📋 سجل الأصول'!G444+1))-MIN(('📋 سجل الأصول'!H444-IF('📋 سجل الأصول'!I444="",0,'📋 سجل الأصول'!I444)),('📋 سجل الأصول'!H444-IF('📋 سجل الأصول'!I444="",0,'📋 سجل الأصول'!I444))*'📋 سجل الأصول'!J444/365*MAX(0,MIN(EOMONTH(DATE(2026,7,1),-1),IF('📋 سجل الأصول'!M444="",DATE(9999,12,31),'📋 سجل الأصول'!M444))-'📋 سجل الأصول'!G444+1))),0))</f>
        <v/>
      </c>
      <c r="N444" s="33" t="str">
        <f>IF('📋 سجل الأصول'!C444="","",IFERROR(MAX(0,MIN(('📋 سجل الأصول'!H444-IF('📋 سجل الأصول'!I444="",0,'📋 سجل الأصول'!I444)),('📋 سجل الأصول'!H444-IF('📋 سجل الأصول'!I444="",0,'📋 سجل الأصول'!I444))*'📋 سجل الأصول'!J444/365*MAX(0,MIN(EOMONTH(DATE(2026,8,1),0),IF('📋 سجل الأصول'!M444="",DATE(9999,12,31),'📋 سجل الأصول'!M444))-'📋 سجل الأصول'!G444+1))-MIN(('📋 سجل الأصول'!H444-IF('📋 سجل الأصول'!I444="",0,'📋 سجل الأصول'!I444)),('📋 سجل الأصول'!H444-IF('📋 سجل الأصول'!I444="",0,'📋 سجل الأصول'!I444))*'📋 سجل الأصول'!J444/365*MAX(0,MIN(EOMONTH(DATE(2026,8,1),-1),IF('📋 سجل الأصول'!M444="",DATE(9999,12,31),'📋 سجل الأصول'!M444))-'📋 سجل الأصول'!G444+1))),0))</f>
        <v/>
      </c>
      <c r="O444" s="33" t="str">
        <f>IF('📋 سجل الأصول'!C444="","",IFERROR(MAX(0,MIN(('📋 سجل الأصول'!H444-IF('📋 سجل الأصول'!I444="",0,'📋 سجل الأصول'!I444)),('📋 سجل الأصول'!H444-IF('📋 سجل الأصول'!I444="",0,'📋 سجل الأصول'!I444))*'📋 سجل الأصول'!J444/365*MAX(0,MIN(EOMONTH(DATE(2026,9,1),0),IF('📋 سجل الأصول'!M444="",DATE(9999,12,31),'📋 سجل الأصول'!M444))-'📋 سجل الأصول'!G444+1))-MIN(('📋 سجل الأصول'!H444-IF('📋 سجل الأصول'!I444="",0,'📋 سجل الأصول'!I444)),('📋 سجل الأصول'!H444-IF('📋 سجل الأصول'!I444="",0,'📋 سجل الأصول'!I444))*'📋 سجل الأصول'!J444/365*MAX(0,MIN(EOMONTH(DATE(2026,9,1),-1),IF('📋 سجل الأصول'!M444="",DATE(9999,12,31),'📋 سجل الأصول'!M444))-'📋 سجل الأصول'!G444+1))),0))</f>
        <v/>
      </c>
      <c r="P444" s="33" t="str">
        <f>IF('📋 سجل الأصول'!C444="","",IFERROR(MAX(0,MIN(('📋 سجل الأصول'!H444-IF('📋 سجل الأصول'!I444="",0,'📋 سجل الأصول'!I444)),('📋 سجل الأصول'!H444-IF('📋 سجل الأصول'!I444="",0,'📋 سجل الأصول'!I444))*'📋 سجل الأصول'!J444/365*MAX(0,MIN(EOMONTH(DATE(2026,10,1),0),IF('📋 سجل الأصول'!M444="",DATE(9999,12,31),'📋 سجل الأصول'!M444))-'📋 سجل الأصول'!G444+1))-MIN(('📋 سجل الأصول'!H444-IF('📋 سجل الأصول'!I444="",0,'📋 سجل الأصول'!I444)),('📋 سجل الأصول'!H444-IF('📋 سجل الأصول'!I444="",0,'📋 سجل الأصول'!I444))*'📋 سجل الأصول'!J444/365*MAX(0,MIN(EOMONTH(DATE(2026,10,1),-1),IF('📋 سجل الأصول'!M444="",DATE(9999,12,31),'📋 سجل الأصول'!M444))-'📋 سجل الأصول'!G444+1))),0))</f>
        <v/>
      </c>
      <c r="Q444" s="33" t="str">
        <f>IF('📋 سجل الأصول'!C444="","",IFERROR(MAX(0,MIN(('📋 سجل الأصول'!H444-IF('📋 سجل الأصول'!I444="",0,'📋 سجل الأصول'!I444)),('📋 سجل الأصول'!H444-IF('📋 سجل الأصول'!I444="",0,'📋 سجل الأصول'!I444))*'📋 سجل الأصول'!J444/365*MAX(0,MIN(EOMONTH(DATE(2026,11,1),0),IF('📋 سجل الأصول'!M444="",DATE(9999,12,31),'📋 سجل الأصول'!M444))-'📋 سجل الأصول'!G444+1))-MIN(('📋 سجل الأصول'!H444-IF('📋 سجل الأصول'!I444="",0,'📋 سجل الأصول'!I444)),('📋 سجل الأصول'!H444-IF('📋 سجل الأصول'!I444="",0,'📋 سجل الأصول'!I444))*'📋 سجل الأصول'!J444/365*MAX(0,MIN(EOMONTH(DATE(2026,11,1),-1),IF('📋 سجل الأصول'!M444="",DATE(9999,12,31),'📋 سجل الأصول'!M444))-'📋 سجل الأصول'!G444+1))),0))</f>
        <v/>
      </c>
      <c r="R444" s="33" t="str">
        <f>IF('📋 سجل الأصول'!C444="","",IFERROR(MAX(0,MIN(('📋 سجل الأصول'!H444-IF('📋 سجل الأصول'!I444="",0,'📋 سجل الأصول'!I444)),('📋 سجل الأصول'!H444-IF('📋 سجل الأصول'!I444="",0,'📋 سجل الأصول'!I444))*'📋 سجل الأصول'!J444/365*MAX(0,MIN(EOMONTH(DATE(2026,12,1),0),IF('📋 سجل الأصول'!M444="",DATE(9999,12,31),'📋 سجل الأصول'!M444))-'📋 سجل الأصول'!G444+1))-MIN(('📋 سجل الأصول'!H444-IF('📋 سجل الأصول'!I444="",0,'📋 سجل الأصول'!I444)),('📋 سجل الأصول'!H444-IF('📋 سجل الأصول'!I444="",0,'📋 سجل الأصول'!I444))*'📋 سجل الأصول'!J444/365*MAX(0,MIN(EOMONTH(DATE(2026,12,1),-1),IF('📋 سجل الأصول'!M444="",DATE(9999,12,31),'📋 سجل الأصول'!M444))-'📋 سجل الأصول'!G444+1))),0))</f>
        <v/>
      </c>
    </row>
    <row r="445" spans="1:18" ht="24.75" customHeight="1" x14ac:dyDescent="0.25">
      <c r="A445" s="18" t="str">
        <f>IF('📋 سجل الأصول'!C445="","",'📋 سجل الأصول'!A445)</f>
        <v/>
      </c>
      <c r="B445" s="18" t="str">
        <f>IF('📋 سجل الأصول'!C445="","",'📋 سجل الأصول'!B445)</f>
        <v/>
      </c>
      <c r="C445" s="36" t="str">
        <f>IF('📋 سجل الأصول'!C445="","",'📋 سجل الأصول'!C445)</f>
        <v/>
      </c>
      <c r="D445" s="18" t="str">
        <f>IF('📋 سجل الأصول'!C445="","",'📋 سجل الأصول'!E445)</f>
        <v/>
      </c>
      <c r="E445" s="37" t="str">
        <f>IF('📋 سجل الأصول'!C445="","",'📋 سجل الأصول'!G445)</f>
        <v/>
      </c>
      <c r="F445" s="25" t="str">
        <f>IF('📋 سجل الأصول'!C445="","",'📋 سجل الأصول'!H445)</f>
        <v/>
      </c>
      <c r="G445" s="25" t="str">
        <f>IF('📋 سجل الأصول'!C445="","",IFERROR(MAX(0,MIN(('📋 سجل الأصول'!H445-IF('📋 سجل الأصول'!I445="",0,'📋 سجل الأصول'!I445)),('📋 سجل الأصول'!H445-IF('📋 سجل الأصول'!I445="",0,'📋 سجل الأصول'!I445))*'📋 سجل الأصول'!J445/365*MAX(0,MIN(EOMONTH(DATE(2026,1,1),0),IF('📋 سجل الأصول'!M445="",DATE(9999,12,31),'📋 سجل الأصول'!M445))-'📋 سجل الأصول'!G445+1))-MIN(('📋 سجل الأصول'!H445-IF('📋 سجل الأصول'!I445="",0,'📋 سجل الأصول'!I445)),('📋 سجل الأصول'!H445-IF('📋 سجل الأصول'!I445="",0,'📋 سجل الأصول'!I445))*'📋 سجل الأصول'!J445/365*MAX(0,MIN(EOMONTH(DATE(2026,1,1),-1),IF('📋 سجل الأصول'!M445="",DATE(9999,12,31),'📋 سجل الأصول'!M445))-'📋 سجل الأصول'!G445+1))),0))</f>
        <v/>
      </c>
      <c r="H445" s="25" t="str">
        <f>IF('📋 سجل الأصول'!C445="","",IFERROR(MAX(0,MIN(('📋 سجل الأصول'!H445-IF('📋 سجل الأصول'!I445="",0,'📋 سجل الأصول'!I445)),('📋 سجل الأصول'!H445-IF('📋 سجل الأصول'!I445="",0,'📋 سجل الأصول'!I445))*'📋 سجل الأصول'!J445/365*MAX(0,MIN(EOMONTH(DATE(2026,2,1),0),IF('📋 سجل الأصول'!M445="",DATE(9999,12,31),'📋 سجل الأصول'!M445))-'📋 سجل الأصول'!G445+1))-MIN(('📋 سجل الأصول'!H445-IF('📋 سجل الأصول'!I445="",0,'📋 سجل الأصول'!I445)),('📋 سجل الأصول'!H445-IF('📋 سجل الأصول'!I445="",0,'📋 سجل الأصول'!I445))*'📋 سجل الأصول'!J445/365*MAX(0,MIN(EOMONTH(DATE(2026,2,1),-1),IF('📋 سجل الأصول'!M445="",DATE(9999,12,31),'📋 سجل الأصول'!M445))-'📋 سجل الأصول'!G445+1))),0))</f>
        <v/>
      </c>
      <c r="I445" s="25" t="str">
        <f>IF('📋 سجل الأصول'!C445="","",IFERROR(MAX(0,MIN(('📋 سجل الأصول'!H445-IF('📋 سجل الأصول'!I445="",0,'📋 سجل الأصول'!I445)),('📋 سجل الأصول'!H445-IF('📋 سجل الأصول'!I445="",0,'📋 سجل الأصول'!I445))*'📋 سجل الأصول'!J445/365*MAX(0,MIN(EOMONTH(DATE(2026,3,1),0),IF('📋 سجل الأصول'!M445="",DATE(9999,12,31),'📋 سجل الأصول'!M445))-'📋 سجل الأصول'!G445+1))-MIN(('📋 سجل الأصول'!H445-IF('📋 سجل الأصول'!I445="",0,'📋 سجل الأصول'!I445)),('📋 سجل الأصول'!H445-IF('📋 سجل الأصول'!I445="",0,'📋 سجل الأصول'!I445))*'📋 سجل الأصول'!J445/365*MAX(0,MIN(EOMONTH(DATE(2026,3,1),-1),IF('📋 سجل الأصول'!M445="",DATE(9999,12,31),'📋 سجل الأصول'!M445))-'📋 سجل الأصول'!G445+1))),0))</f>
        <v/>
      </c>
      <c r="J445" s="25" t="str">
        <f>IF('📋 سجل الأصول'!C445="","",IFERROR(MAX(0,MIN(('📋 سجل الأصول'!H445-IF('📋 سجل الأصول'!I445="",0,'📋 سجل الأصول'!I445)),('📋 سجل الأصول'!H445-IF('📋 سجل الأصول'!I445="",0,'📋 سجل الأصول'!I445))*'📋 سجل الأصول'!J445/365*MAX(0,MIN(EOMONTH(DATE(2026,4,1),0),IF('📋 سجل الأصول'!M445="",DATE(9999,12,31),'📋 سجل الأصول'!M445))-'📋 سجل الأصول'!G445+1))-MIN(('📋 سجل الأصول'!H445-IF('📋 سجل الأصول'!I445="",0,'📋 سجل الأصول'!I445)),('📋 سجل الأصول'!H445-IF('📋 سجل الأصول'!I445="",0,'📋 سجل الأصول'!I445))*'📋 سجل الأصول'!J445/365*MAX(0,MIN(EOMONTH(DATE(2026,4,1),-1),IF('📋 سجل الأصول'!M445="",DATE(9999,12,31),'📋 سجل الأصول'!M445))-'📋 سجل الأصول'!G445+1))),0))</f>
        <v/>
      </c>
      <c r="K445" s="25" t="str">
        <f>IF('📋 سجل الأصول'!C445="","",IFERROR(MAX(0,MIN(('📋 سجل الأصول'!H445-IF('📋 سجل الأصول'!I445="",0,'📋 سجل الأصول'!I445)),('📋 سجل الأصول'!H445-IF('📋 سجل الأصول'!I445="",0,'📋 سجل الأصول'!I445))*'📋 سجل الأصول'!J445/365*MAX(0,MIN(EOMONTH(DATE(2026,5,1),0),IF('📋 سجل الأصول'!M445="",DATE(9999,12,31),'📋 سجل الأصول'!M445))-'📋 سجل الأصول'!G445+1))-MIN(('📋 سجل الأصول'!H445-IF('📋 سجل الأصول'!I445="",0,'📋 سجل الأصول'!I445)),('📋 سجل الأصول'!H445-IF('📋 سجل الأصول'!I445="",0,'📋 سجل الأصول'!I445))*'📋 سجل الأصول'!J445/365*MAX(0,MIN(EOMONTH(DATE(2026,5,1),-1),IF('📋 سجل الأصول'!M445="",DATE(9999,12,31),'📋 سجل الأصول'!M445))-'📋 سجل الأصول'!G445+1))),0))</f>
        <v/>
      </c>
      <c r="L445" s="25" t="str">
        <f>IF('📋 سجل الأصول'!C445="","",IFERROR(MAX(0,MIN(('📋 سجل الأصول'!H445-IF('📋 سجل الأصول'!I445="",0,'📋 سجل الأصول'!I445)),('📋 سجل الأصول'!H445-IF('📋 سجل الأصول'!I445="",0,'📋 سجل الأصول'!I445))*'📋 سجل الأصول'!J445/365*MAX(0,MIN(EOMONTH(DATE(2026,6,1),0),IF('📋 سجل الأصول'!M445="",DATE(9999,12,31),'📋 سجل الأصول'!M445))-'📋 سجل الأصول'!G445+1))-MIN(('📋 سجل الأصول'!H445-IF('📋 سجل الأصول'!I445="",0,'📋 سجل الأصول'!I445)),('📋 سجل الأصول'!H445-IF('📋 سجل الأصول'!I445="",0,'📋 سجل الأصول'!I445))*'📋 سجل الأصول'!J445/365*MAX(0,MIN(EOMONTH(DATE(2026,6,1),-1),IF('📋 سجل الأصول'!M445="",DATE(9999,12,31),'📋 سجل الأصول'!M445))-'📋 سجل الأصول'!G445+1))),0))</f>
        <v/>
      </c>
      <c r="M445" s="25" t="str">
        <f>IF('📋 سجل الأصول'!C445="","",IFERROR(MAX(0,MIN(('📋 سجل الأصول'!H445-IF('📋 سجل الأصول'!I445="",0,'📋 سجل الأصول'!I445)),('📋 سجل الأصول'!H445-IF('📋 سجل الأصول'!I445="",0,'📋 سجل الأصول'!I445))*'📋 سجل الأصول'!J445/365*MAX(0,MIN(EOMONTH(DATE(2026,7,1),0),IF('📋 سجل الأصول'!M445="",DATE(9999,12,31),'📋 سجل الأصول'!M445))-'📋 سجل الأصول'!G445+1))-MIN(('📋 سجل الأصول'!H445-IF('📋 سجل الأصول'!I445="",0,'📋 سجل الأصول'!I445)),('📋 سجل الأصول'!H445-IF('📋 سجل الأصول'!I445="",0,'📋 سجل الأصول'!I445))*'📋 سجل الأصول'!J445/365*MAX(0,MIN(EOMONTH(DATE(2026,7,1),-1),IF('📋 سجل الأصول'!M445="",DATE(9999,12,31),'📋 سجل الأصول'!M445))-'📋 سجل الأصول'!G445+1))),0))</f>
        <v/>
      </c>
      <c r="N445" s="25" t="str">
        <f>IF('📋 سجل الأصول'!C445="","",IFERROR(MAX(0,MIN(('📋 سجل الأصول'!H445-IF('📋 سجل الأصول'!I445="",0,'📋 سجل الأصول'!I445)),('📋 سجل الأصول'!H445-IF('📋 سجل الأصول'!I445="",0,'📋 سجل الأصول'!I445))*'📋 سجل الأصول'!J445/365*MAX(0,MIN(EOMONTH(DATE(2026,8,1),0),IF('📋 سجل الأصول'!M445="",DATE(9999,12,31),'📋 سجل الأصول'!M445))-'📋 سجل الأصول'!G445+1))-MIN(('📋 سجل الأصول'!H445-IF('📋 سجل الأصول'!I445="",0,'📋 سجل الأصول'!I445)),('📋 سجل الأصول'!H445-IF('📋 سجل الأصول'!I445="",0,'📋 سجل الأصول'!I445))*'📋 سجل الأصول'!J445/365*MAX(0,MIN(EOMONTH(DATE(2026,8,1),-1),IF('📋 سجل الأصول'!M445="",DATE(9999,12,31),'📋 سجل الأصول'!M445))-'📋 سجل الأصول'!G445+1))),0))</f>
        <v/>
      </c>
      <c r="O445" s="25" t="str">
        <f>IF('📋 سجل الأصول'!C445="","",IFERROR(MAX(0,MIN(('📋 سجل الأصول'!H445-IF('📋 سجل الأصول'!I445="",0,'📋 سجل الأصول'!I445)),('📋 سجل الأصول'!H445-IF('📋 سجل الأصول'!I445="",0,'📋 سجل الأصول'!I445))*'📋 سجل الأصول'!J445/365*MAX(0,MIN(EOMONTH(DATE(2026,9,1),0),IF('📋 سجل الأصول'!M445="",DATE(9999,12,31),'📋 سجل الأصول'!M445))-'📋 سجل الأصول'!G445+1))-MIN(('📋 سجل الأصول'!H445-IF('📋 سجل الأصول'!I445="",0,'📋 سجل الأصول'!I445)),('📋 سجل الأصول'!H445-IF('📋 سجل الأصول'!I445="",0,'📋 سجل الأصول'!I445))*'📋 سجل الأصول'!J445/365*MAX(0,MIN(EOMONTH(DATE(2026,9,1),-1),IF('📋 سجل الأصول'!M445="",DATE(9999,12,31),'📋 سجل الأصول'!M445))-'📋 سجل الأصول'!G445+1))),0))</f>
        <v/>
      </c>
      <c r="P445" s="25" t="str">
        <f>IF('📋 سجل الأصول'!C445="","",IFERROR(MAX(0,MIN(('📋 سجل الأصول'!H445-IF('📋 سجل الأصول'!I445="",0,'📋 سجل الأصول'!I445)),('📋 سجل الأصول'!H445-IF('📋 سجل الأصول'!I445="",0,'📋 سجل الأصول'!I445))*'📋 سجل الأصول'!J445/365*MAX(0,MIN(EOMONTH(DATE(2026,10,1),0),IF('📋 سجل الأصول'!M445="",DATE(9999,12,31),'📋 سجل الأصول'!M445))-'📋 سجل الأصول'!G445+1))-MIN(('📋 سجل الأصول'!H445-IF('📋 سجل الأصول'!I445="",0,'📋 سجل الأصول'!I445)),('📋 سجل الأصول'!H445-IF('📋 سجل الأصول'!I445="",0,'📋 سجل الأصول'!I445))*'📋 سجل الأصول'!J445/365*MAX(0,MIN(EOMONTH(DATE(2026,10,1),-1),IF('📋 سجل الأصول'!M445="",DATE(9999,12,31),'📋 سجل الأصول'!M445))-'📋 سجل الأصول'!G445+1))),0))</f>
        <v/>
      </c>
      <c r="Q445" s="25" t="str">
        <f>IF('📋 سجل الأصول'!C445="","",IFERROR(MAX(0,MIN(('📋 سجل الأصول'!H445-IF('📋 سجل الأصول'!I445="",0,'📋 سجل الأصول'!I445)),('📋 سجل الأصول'!H445-IF('📋 سجل الأصول'!I445="",0,'📋 سجل الأصول'!I445))*'📋 سجل الأصول'!J445/365*MAX(0,MIN(EOMONTH(DATE(2026,11,1),0),IF('📋 سجل الأصول'!M445="",DATE(9999,12,31),'📋 سجل الأصول'!M445))-'📋 سجل الأصول'!G445+1))-MIN(('📋 سجل الأصول'!H445-IF('📋 سجل الأصول'!I445="",0,'📋 سجل الأصول'!I445)),('📋 سجل الأصول'!H445-IF('📋 سجل الأصول'!I445="",0,'📋 سجل الأصول'!I445))*'📋 سجل الأصول'!J445/365*MAX(0,MIN(EOMONTH(DATE(2026,11,1),-1),IF('📋 سجل الأصول'!M445="",DATE(9999,12,31),'📋 سجل الأصول'!M445))-'📋 سجل الأصول'!G445+1))),0))</f>
        <v/>
      </c>
      <c r="R445" s="25" t="str">
        <f>IF('📋 سجل الأصول'!C445="","",IFERROR(MAX(0,MIN(('📋 سجل الأصول'!H445-IF('📋 سجل الأصول'!I445="",0,'📋 سجل الأصول'!I445)),('📋 سجل الأصول'!H445-IF('📋 سجل الأصول'!I445="",0,'📋 سجل الأصول'!I445))*'📋 سجل الأصول'!J445/365*MAX(0,MIN(EOMONTH(DATE(2026,12,1),0),IF('📋 سجل الأصول'!M445="",DATE(9999,12,31),'📋 سجل الأصول'!M445))-'📋 سجل الأصول'!G445+1))-MIN(('📋 سجل الأصول'!H445-IF('📋 سجل الأصول'!I445="",0,'📋 سجل الأصول'!I445)),('📋 سجل الأصول'!H445-IF('📋 سجل الأصول'!I445="",0,'📋 سجل الأصول'!I445))*'📋 سجل الأصول'!J445/365*MAX(0,MIN(EOMONTH(DATE(2026,12,1),-1),IF('📋 سجل الأصول'!M445="",DATE(9999,12,31),'📋 سجل الأصول'!M445))-'📋 سجل الأصول'!G445+1))),0))</f>
        <v/>
      </c>
    </row>
    <row r="446" spans="1:18" ht="24.75" customHeight="1" x14ac:dyDescent="0.25">
      <c r="A446" s="26" t="str">
        <f>IF('📋 سجل الأصول'!C446="","",'📋 سجل الأصول'!A446)</f>
        <v/>
      </c>
      <c r="B446" s="26" t="str">
        <f>IF('📋 سجل الأصول'!C446="","",'📋 سجل الأصول'!B446)</f>
        <v/>
      </c>
      <c r="C446" s="38" t="str">
        <f>IF('📋 سجل الأصول'!C446="","",'📋 سجل الأصول'!C446)</f>
        <v/>
      </c>
      <c r="D446" s="26" t="str">
        <f>IF('📋 سجل الأصول'!C446="","",'📋 سجل الأصول'!E446)</f>
        <v/>
      </c>
      <c r="E446" s="39" t="str">
        <f>IF('📋 سجل الأصول'!C446="","",'📋 سجل الأصول'!G446)</f>
        <v/>
      </c>
      <c r="F446" s="33" t="str">
        <f>IF('📋 سجل الأصول'!C446="","",'📋 سجل الأصول'!H446)</f>
        <v/>
      </c>
      <c r="G446" s="33" t="str">
        <f>IF('📋 سجل الأصول'!C446="","",IFERROR(MAX(0,MIN(('📋 سجل الأصول'!H446-IF('📋 سجل الأصول'!I446="",0,'📋 سجل الأصول'!I446)),('📋 سجل الأصول'!H446-IF('📋 سجل الأصول'!I446="",0,'📋 سجل الأصول'!I446))*'📋 سجل الأصول'!J446/365*MAX(0,MIN(EOMONTH(DATE(2026,1,1),0),IF('📋 سجل الأصول'!M446="",DATE(9999,12,31),'📋 سجل الأصول'!M446))-'📋 سجل الأصول'!G446+1))-MIN(('📋 سجل الأصول'!H446-IF('📋 سجل الأصول'!I446="",0,'📋 سجل الأصول'!I446)),('📋 سجل الأصول'!H446-IF('📋 سجل الأصول'!I446="",0,'📋 سجل الأصول'!I446))*'📋 سجل الأصول'!J446/365*MAX(0,MIN(EOMONTH(DATE(2026,1,1),-1),IF('📋 سجل الأصول'!M446="",DATE(9999,12,31),'📋 سجل الأصول'!M446))-'📋 سجل الأصول'!G446+1))),0))</f>
        <v/>
      </c>
      <c r="H446" s="33" t="str">
        <f>IF('📋 سجل الأصول'!C446="","",IFERROR(MAX(0,MIN(('📋 سجل الأصول'!H446-IF('📋 سجل الأصول'!I446="",0,'📋 سجل الأصول'!I446)),('📋 سجل الأصول'!H446-IF('📋 سجل الأصول'!I446="",0,'📋 سجل الأصول'!I446))*'📋 سجل الأصول'!J446/365*MAX(0,MIN(EOMONTH(DATE(2026,2,1),0),IF('📋 سجل الأصول'!M446="",DATE(9999,12,31),'📋 سجل الأصول'!M446))-'📋 سجل الأصول'!G446+1))-MIN(('📋 سجل الأصول'!H446-IF('📋 سجل الأصول'!I446="",0,'📋 سجل الأصول'!I446)),('📋 سجل الأصول'!H446-IF('📋 سجل الأصول'!I446="",0,'📋 سجل الأصول'!I446))*'📋 سجل الأصول'!J446/365*MAX(0,MIN(EOMONTH(DATE(2026,2,1),-1),IF('📋 سجل الأصول'!M446="",DATE(9999,12,31),'📋 سجل الأصول'!M446))-'📋 سجل الأصول'!G446+1))),0))</f>
        <v/>
      </c>
      <c r="I446" s="33" t="str">
        <f>IF('📋 سجل الأصول'!C446="","",IFERROR(MAX(0,MIN(('📋 سجل الأصول'!H446-IF('📋 سجل الأصول'!I446="",0,'📋 سجل الأصول'!I446)),('📋 سجل الأصول'!H446-IF('📋 سجل الأصول'!I446="",0,'📋 سجل الأصول'!I446))*'📋 سجل الأصول'!J446/365*MAX(0,MIN(EOMONTH(DATE(2026,3,1),0),IF('📋 سجل الأصول'!M446="",DATE(9999,12,31),'📋 سجل الأصول'!M446))-'📋 سجل الأصول'!G446+1))-MIN(('📋 سجل الأصول'!H446-IF('📋 سجل الأصول'!I446="",0,'📋 سجل الأصول'!I446)),('📋 سجل الأصول'!H446-IF('📋 سجل الأصول'!I446="",0,'📋 سجل الأصول'!I446))*'📋 سجل الأصول'!J446/365*MAX(0,MIN(EOMONTH(DATE(2026,3,1),-1),IF('📋 سجل الأصول'!M446="",DATE(9999,12,31),'📋 سجل الأصول'!M446))-'📋 سجل الأصول'!G446+1))),0))</f>
        <v/>
      </c>
      <c r="J446" s="33" t="str">
        <f>IF('📋 سجل الأصول'!C446="","",IFERROR(MAX(0,MIN(('📋 سجل الأصول'!H446-IF('📋 سجل الأصول'!I446="",0,'📋 سجل الأصول'!I446)),('📋 سجل الأصول'!H446-IF('📋 سجل الأصول'!I446="",0,'📋 سجل الأصول'!I446))*'📋 سجل الأصول'!J446/365*MAX(0,MIN(EOMONTH(DATE(2026,4,1),0),IF('📋 سجل الأصول'!M446="",DATE(9999,12,31),'📋 سجل الأصول'!M446))-'📋 سجل الأصول'!G446+1))-MIN(('📋 سجل الأصول'!H446-IF('📋 سجل الأصول'!I446="",0,'📋 سجل الأصول'!I446)),('📋 سجل الأصول'!H446-IF('📋 سجل الأصول'!I446="",0,'📋 سجل الأصول'!I446))*'📋 سجل الأصول'!J446/365*MAX(0,MIN(EOMONTH(DATE(2026,4,1),-1),IF('📋 سجل الأصول'!M446="",DATE(9999,12,31),'📋 سجل الأصول'!M446))-'📋 سجل الأصول'!G446+1))),0))</f>
        <v/>
      </c>
      <c r="K446" s="33" t="str">
        <f>IF('📋 سجل الأصول'!C446="","",IFERROR(MAX(0,MIN(('📋 سجل الأصول'!H446-IF('📋 سجل الأصول'!I446="",0,'📋 سجل الأصول'!I446)),('📋 سجل الأصول'!H446-IF('📋 سجل الأصول'!I446="",0,'📋 سجل الأصول'!I446))*'📋 سجل الأصول'!J446/365*MAX(0,MIN(EOMONTH(DATE(2026,5,1),0),IF('📋 سجل الأصول'!M446="",DATE(9999,12,31),'📋 سجل الأصول'!M446))-'📋 سجل الأصول'!G446+1))-MIN(('📋 سجل الأصول'!H446-IF('📋 سجل الأصول'!I446="",0,'📋 سجل الأصول'!I446)),('📋 سجل الأصول'!H446-IF('📋 سجل الأصول'!I446="",0,'📋 سجل الأصول'!I446))*'📋 سجل الأصول'!J446/365*MAX(0,MIN(EOMONTH(DATE(2026,5,1),-1),IF('📋 سجل الأصول'!M446="",DATE(9999,12,31),'📋 سجل الأصول'!M446))-'📋 سجل الأصول'!G446+1))),0))</f>
        <v/>
      </c>
      <c r="L446" s="33" t="str">
        <f>IF('📋 سجل الأصول'!C446="","",IFERROR(MAX(0,MIN(('📋 سجل الأصول'!H446-IF('📋 سجل الأصول'!I446="",0,'📋 سجل الأصول'!I446)),('📋 سجل الأصول'!H446-IF('📋 سجل الأصول'!I446="",0,'📋 سجل الأصول'!I446))*'📋 سجل الأصول'!J446/365*MAX(0,MIN(EOMONTH(DATE(2026,6,1),0),IF('📋 سجل الأصول'!M446="",DATE(9999,12,31),'📋 سجل الأصول'!M446))-'📋 سجل الأصول'!G446+1))-MIN(('📋 سجل الأصول'!H446-IF('📋 سجل الأصول'!I446="",0,'📋 سجل الأصول'!I446)),('📋 سجل الأصول'!H446-IF('📋 سجل الأصول'!I446="",0,'📋 سجل الأصول'!I446))*'📋 سجل الأصول'!J446/365*MAX(0,MIN(EOMONTH(DATE(2026,6,1),-1),IF('📋 سجل الأصول'!M446="",DATE(9999,12,31),'📋 سجل الأصول'!M446))-'📋 سجل الأصول'!G446+1))),0))</f>
        <v/>
      </c>
      <c r="M446" s="33" t="str">
        <f>IF('📋 سجل الأصول'!C446="","",IFERROR(MAX(0,MIN(('📋 سجل الأصول'!H446-IF('📋 سجل الأصول'!I446="",0,'📋 سجل الأصول'!I446)),('📋 سجل الأصول'!H446-IF('📋 سجل الأصول'!I446="",0,'📋 سجل الأصول'!I446))*'📋 سجل الأصول'!J446/365*MAX(0,MIN(EOMONTH(DATE(2026,7,1),0),IF('📋 سجل الأصول'!M446="",DATE(9999,12,31),'📋 سجل الأصول'!M446))-'📋 سجل الأصول'!G446+1))-MIN(('📋 سجل الأصول'!H446-IF('📋 سجل الأصول'!I446="",0,'📋 سجل الأصول'!I446)),('📋 سجل الأصول'!H446-IF('📋 سجل الأصول'!I446="",0,'📋 سجل الأصول'!I446))*'📋 سجل الأصول'!J446/365*MAX(0,MIN(EOMONTH(DATE(2026,7,1),-1),IF('📋 سجل الأصول'!M446="",DATE(9999,12,31),'📋 سجل الأصول'!M446))-'📋 سجل الأصول'!G446+1))),0))</f>
        <v/>
      </c>
      <c r="N446" s="33" t="str">
        <f>IF('📋 سجل الأصول'!C446="","",IFERROR(MAX(0,MIN(('📋 سجل الأصول'!H446-IF('📋 سجل الأصول'!I446="",0,'📋 سجل الأصول'!I446)),('📋 سجل الأصول'!H446-IF('📋 سجل الأصول'!I446="",0,'📋 سجل الأصول'!I446))*'📋 سجل الأصول'!J446/365*MAX(0,MIN(EOMONTH(DATE(2026,8,1),0),IF('📋 سجل الأصول'!M446="",DATE(9999,12,31),'📋 سجل الأصول'!M446))-'📋 سجل الأصول'!G446+1))-MIN(('📋 سجل الأصول'!H446-IF('📋 سجل الأصول'!I446="",0,'📋 سجل الأصول'!I446)),('📋 سجل الأصول'!H446-IF('📋 سجل الأصول'!I446="",0,'📋 سجل الأصول'!I446))*'📋 سجل الأصول'!J446/365*MAX(0,MIN(EOMONTH(DATE(2026,8,1),-1),IF('📋 سجل الأصول'!M446="",DATE(9999,12,31),'📋 سجل الأصول'!M446))-'📋 سجل الأصول'!G446+1))),0))</f>
        <v/>
      </c>
      <c r="O446" s="33" t="str">
        <f>IF('📋 سجل الأصول'!C446="","",IFERROR(MAX(0,MIN(('📋 سجل الأصول'!H446-IF('📋 سجل الأصول'!I446="",0,'📋 سجل الأصول'!I446)),('📋 سجل الأصول'!H446-IF('📋 سجل الأصول'!I446="",0,'📋 سجل الأصول'!I446))*'📋 سجل الأصول'!J446/365*MAX(0,MIN(EOMONTH(DATE(2026,9,1),0),IF('📋 سجل الأصول'!M446="",DATE(9999,12,31),'📋 سجل الأصول'!M446))-'📋 سجل الأصول'!G446+1))-MIN(('📋 سجل الأصول'!H446-IF('📋 سجل الأصول'!I446="",0,'📋 سجل الأصول'!I446)),('📋 سجل الأصول'!H446-IF('📋 سجل الأصول'!I446="",0,'📋 سجل الأصول'!I446))*'📋 سجل الأصول'!J446/365*MAX(0,MIN(EOMONTH(DATE(2026,9,1),-1),IF('📋 سجل الأصول'!M446="",DATE(9999,12,31),'📋 سجل الأصول'!M446))-'📋 سجل الأصول'!G446+1))),0))</f>
        <v/>
      </c>
      <c r="P446" s="33" t="str">
        <f>IF('📋 سجل الأصول'!C446="","",IFERROR(MAX(0,MIN(('📋 سجل الأصول'!H446-IF('📋 سجل الأصول'!I446="",0,'📋 سجل الأصول'!I446)),('📋 سجل الأصول'!H446-IF('📋 سجل الأصول'!I446="",0,'📋 سجل الأصول'!I446))*'📋 سجل الأصول'!J446/365*MAX(0,MIN(EOMONTH(DATE(2026,10,1),0),IF('📋 سجل الأصول'!M446="",DATE(9999,12,31),'📋 سجل الأصول'!M446))-'📋 سجل الأصول'!G446+1))-MIN(('📋 سجل الأصول'!H446-IF('📋 سجل الأصول'!I446="",0,'📋 سجل الأصول'!I446)),('📋 سجل الأصول'!H446-IF('📋 سجل الأصول'!I446="",0,'📋 سجل الأصول'!I446))*'📋 سجل الأصول'!J446/365*MAX(0,MIN(EOMONTH(DATE(2026,10,1),-1),IF('📋 سجل الأصول'!M446="",DATE(9999,12,31),'📋 سجل الأصول'!M446))-'📋 سجل الأصول'!G446+1))),0))</f>
        <v/>
      </c>
      <c r="Q446" s="33" t="str">
        <f>IF('📋 سجل الأصول'!C446="","",IFERROR(MAX(0,MIN(('📋 سجل الأصول'!H446-IF('📋 سجل الأصول'!I446="",0,'📋 سجل الأصول'!I446)),('📋 سجل الأصول'!H446-IF('📋 سجل الأصول'!I446="",0,'📋 سجل الأصول'!I446))*'📋 سجل الأصول'!J446/365*MAX(0,MIN(EOMONTH(DATE(2026,11,1),0),IF('📋 سجل الأصول'!M446="",DATE(9999,12,31),'📋 سجل الأصول'!M446))-'📋 سجل الأصول'!G446+1))-MIN(('📋 سجل الأصول'!H446-IF('📋 سجل الأصول'!I446="",0,'📋 سجل الأصول'!I446)),('📋 سجل الأصول'!H446-IF('📋 سجل الأصول'!I446="",0,'📋 سجل الأصول'!I446))*'📋 سجل الأصول'!J446/365*MAX(0,MIN(EOMONTH(DATE(2026,11,1),-1),IF('📋 سجل الأصول'!M446="",DATE(9999,12,31),'📋 سجل الأصول'!M446))-'📋 سجل الأصول'!G446+1))),0))</f>
        <v/>
      </c>
      <c r="R446" s="33" t="str">
        <f>IF('📋 سجل الأصول'!C446="","",IFERROR(MAX(0,MIN(('📋 سجل الأصول'!H446-IF('📋 سجل الأصول'!I446="",0,'📋 سجل الأصول'!I446)),('📋 سجل الأصول'!H446-IF('📋 سجل الأصول'!I446="",0,'📋 سجل الأصول'!I446))*'📋 سجل الأصول'!J446/365*MAX(0,MIN(EOMONTH(DATE(2026,12,1),0),IF('📋 سجل الأصول'!M446="",DATE(9999,12,31),'📋 سجل الأصول'!M446))-'📋 سجل الأصول'!G446+1))-MIN(('📋 سجل الأصول'!H446-IF('📋 سجل الأصول'!I446="",0,'📋 سجل الأصول'!I446)),('📋 سجل الأصول'!H446-IF('📋 سجل الأصول'!I446="",0,'📋 سجل الأصول'!I446))*'📋 سجل الأصول'!J446/365*MAX(0,MIN(EOMONTH(DATE(2026,12,1),-1),IF('📋 سجل الأصول'!M446="",DATE(9999,12,31),'📋 سجل الأصول'!M446))-'📋 سجل الأصول'!G446+1))),0))</f>
        <v/>
      </c>
    </row>
    <row r="447" spans="1:18" ht="24.75" customHeight="1" x14ac:dyDescent="0.25">
      <c r="A447" s="18" t="str">
        <f>IF('📋 سجل الأصول'!C447="","",'📋 سجل الأصول'!A447)</f>
        <v/>
      </c>
      <c r="B447" s="18" t="str">
        <f>IF('📋 سجل الأصول'!C447="","",'📋 سجل الأصول'!B447)</f>
        <v/>
      </c>
      <c r="C447" s="36" t="str">
        <f>IF('📋 سجل الأصول'!C447="","",'📋 سجل الأصول'!C447)</f>
        <v/>
      </c>
      <c r="D447" s="18" t="str">
        <f>IF('📋 سجل الأصول'!C447="","",'📋 سجل الأصول'!E447)</f>
        <v/>
      </c>
      <c r="E447" s="37" t="str">
        <f>IF('📋 سجل الأصول'!C447="","",'📋 سجل الأصول'!G447)</f>
        <v/>
      </c>
      <c r="F447" s="25" t="str">
        <f>IF('📋 سجل الأصول'!C447="","",'📋 سجل الأصول'!H447)</f>
        <v/>
      </c>
      <c r="G447" s="25" t="str">
        <f>IF('📋 سجل الأصول'!C447="","",IFERROR(MAX(0,MIN(('📋 سجل الأصول'!H447-IF('📋 سجل الأصول'!I447="",0,'📋 سجل الأصول'!I447)),('📋 سجل الأصول'!H447-IF('📋 سجل الأصول'!I447="",0,'📋 سجل الأصول'!I447))*'📋 سجل الأصول'!J447/365*MAX(0,MIN(EOMONTH(DATE(2026,1,1),0),IF('📋 سجل الأصول'!M447="",DATE(9999,12,31),'📋 سجل الأصول'!M447))-'📋 سجل الأصول'!G447+1))-MIN(('📋 سجل الأصول'!H447-IF('📋 سجل الأصول'!I447="",0,'📋 سجل الأصول'!I447)),('📋 سجل الأصول'!H447-IF('📋 سجل الأصول'!I447="",0,'📋 سجل الأصول'!I447))*'📋 سجل الأصول'!J447/365*MAX(0,MIN(EOMONTH(DATE(2026,1,1),-1),IF('📋 سجل الأصول'!M447="",DATE(9999,12,31),'📋 سجل الأصول'!M447))-'📋 سجل الأصول'!G447+1))),0))</f>
        <v/>
      </c>
      <c r="H447" s="25" t="str">
        <f>IF('📋 سجل الأصول'!C447="","",IFERROR(MAX(0,MIN(('📋 سجل الأصول'!H447-IF('📋 سجل الأصول'!I447="",0,'📋 سجل الأصول'!I447)),('📋 سجل الأصول'!H447-IF('📋 سجل الأصول'!I447="",0,'📋 سجل الأصول'!I447))*'📋 سجل الأصول'!J447/365*MAX(0,MIN(EOMONTH(DATE(2026,2,1),0),IF('📋 سجل الأصول'!M447="",DATE(9999,12,31),'📋 سجل الأصول'!M447))-'📋 سجل الأصول'!G447+1))-MIN(('📋 سجل الأصول'!H447-IF('📋 سجل الأصول'!I447="",0,'📋 سجل الأصول'!I447)),('📋 سجل الأصول'!H447-IF('📋 سجل الأصول'!I447="",0,'📋 سجل الأصول'!I447))*'📋 سجل الأصول'!J447/365*MAX(0,MIN(EOMONTH(DATE(2026,2,1),-1),IF('📋 سجل الأصول'!M447="",DATE(9999,12,31),'📋 سجل الأصول'!M447))-'📋 سجل الأصول'!G447+1))),0))</f>
        <v/>
      </c>
      <c r="I447" s="25" t="str">
        <f>IF('📋 سجل الأصول'!C447="","",IFERROR(MAX(0,MIN(('📋 سجل الأصول'!H447-IF('📋 سجل الأصول'!I447="",0,'📋 سجل الأصول'!I447)),('📋 سجل الأصول'!H447-IF('📋 سجل الأصول'!I447="",0,'📋 سجل الأصول'!I447))*'📋 سجل الأصول'!J447/365*MAX(0,MIN(EOMONTH(DATE(2026,3,1),0),IF('📋 سجل الأصول'!M447="",DATE(9999,12,31),'📋 سجل الأصول'!M447))-'📋 سجل الأصول'!G447+1))-MIN(('📋 سجل الأصول'!H447-IF('📋 سجل الأصول'!I447="",0,'📋 سجل الأصول'!I447)),('📋 سجل الأصول'!H447-IF('📋 سجل الأصول'!I447="",0,'📋 سجل الأصول'!I447))*'📋 سجل الأصول'!J447/365*MAX(0,MIN(EOMONTH(DATE(2026,3,1),-1),IF('📋 سجل الأصول'!M447="",DATE(9999,12,31),'📋 سجل الأصول'!M447))-'📋 سجل الأصول'!G447+1))),0))</f>
        <v/>
      </c>
      <c r="J447" s="25" t="str">
        <f>IF('📋 سجل الأصول'!C447="","",IFERROR(MAX(0,MIN(('📋 سجل الأصول'!H447-IF('📋 سجل الأصول'!I447="",0,'📋 سجل الأصول'!I447)),('📋 سجل الأصول'!H447-IF('📋 سجل الأصول'!I447="",0,'📋 سجل الأصول'!I447))*'📋 سجل الأصول'!J447/365*MAX(0,MIN(EOMONTH(DATE(2026,4,1),0),IF('📋 سجل الأصول'!M447="",DATE(9999,12,31),'📋 سجل الأصول'!M447))-'📋 سجل الأصول'!G447+1))-MIN(('📋 سجل الأصول'!H447-IF('📋 سجل الأصول'!I447="",0,'📋 سجل الأصول'!I447)),('📋 سجل الأصول'!H447-IF('📋 سجل الأصول'!I447="",0,'📋 سجل الأصول'!I447))*'📋 سجل الأصول'!J447/365*MAX(0,MIN(EOMONTH(DATE(2026,4,1),-1),IF('📋 سجل الأصول'!M447="",DATE(9999,12,31),'📋 سجل الأصول'!M447))-'📋 سجل الأصول'!G447+1))),0))</f>
        <v/>
      </c>
      <c r="K447" s="25" t="str">
        <f>IF('📋 سجل الأصول'!C447="","",IFERROR(MAX(0,MIN(('📋 سجل الأصول'!H447-IF('📋 سجل الأصول'!I447="",0,'📋 سجل الأصول'!I447)),('📋 سجل الأصول'!H447-IF('📋 سجل الأصول'!I447="",0,'📋 سجل الأصول'!I447))*'📋 سجل الأصول'!J447/365*MAX(0,MIN(EOMONTH(DATE(2026,5,1),0),IF('📋 سجل الأصول'!M447="",DATE(9999,12,31),'📋 سجل الأصول'!M447))-'📋 سجل الأصول'!G447+1))-MIN(('📋 سجل الأصول'!H447-IF('📋 سجل الأصول'!I447="",0,'📋 سجل الأصول'!I447)),('📋 سجل الأصول'!H447-IF('📋 سجل الأصول'!I447="",0,'📋 سجل الأصول'!I447))*'📋 سجل الأصول'!J447/365*MAX(0,MIN(EOMONTH(DATE(2026,5,1),-1),IF('📋 سجل الأصول'!M447="",DATE(9999,12,31),'📋 سجل الأصول'!M447))-'📋 سجل الأصول'!G447+1))),0))</f>
        <v/>
      </c>
      <c r="L447" s="25" t="str">
        <f>IF('📋 سجل الأصول'!C447="","",IFERROR(MAX(0,MIN(('📋 سجل الأصول'!H447-IF('📋 سجل الأصول'!I447="",0,'📋 سجل الأصول'!I447)),('📋 سجل الأصول'!H447-IF('📋 سجل الأصول'!I447="",0,'📋 سجل الأصول'!I447))*'📋 سجل الأصول'!J447/365*MAX(0,MIN(EOMONTH(DATE(2026,6,1),0),IF('📋 سجل الأصول'!M447="",DATE(9999,12,31),'📋 سجل الأصول'!M447))-'📋 سجل الأصول'!G447+1))-MIN(('📋 سجل الأصول'!H447-IF('📋 سجل الأصول'!I447="",0,'📋 سجل الأصول'!I447)),('📋 سجل الأصول'!H447-IF('📋 سجل الأصول'!I447="",0,'📋 سجل الأصول'!I447))*'📋 سجل الأصول'!J447/365*MAX(0,MIN(EOMONTH(DATE(2026,6,1),-1),IF('📋 سجل الأصول'!M447="",DATE(9999,12,31),'📋 سجل الأصول'!M447))-'📋 سجل الأصول'!G447+1))),0))</f>
        <v/>
      </c>
      <c r="M447" s="25" t="str">
        <f>IF('📋 سجل الأصول'!C447="","",IFERROR(MAX(0,MIN(('📋 سجل الأصول'!H447-IF('📋 سجل الأصول'!I447="",0,'📋 سجل الأصول'!I447)),('📋 سجل الأصول'!H447-IF('📋 سجل الأصول'!I447="",0,'📋 سجل الأصول'!I447))*'📋 سجل الأصول'!J447/365*MAX(0,MIN(EOMONTH(DATE(2026,7,1),0),IF('📋 سجل الأصول'!M447="",DATE(9999,12,31),'📋 سجل الأصول'!M447))-'📋 سجل الأصول'!G447+1))-MIN(('📋 سجل الأصول'!H447-IF('📋 سجل الأصول'!I447="",0,'📋 سجل الأصول'!I447)),('📋 سجل الأصول'!H447-IF('📋 سجل الأصول'!I447="",0,'📋 سجل الأصول'!I447))*'📋 سجل الأصول'!J447/365*MAX(0,MIN(EOMONTH(DATE(2026,7,1),-1),IF('📋 سجل الأصول'!M447="",DATE(9999,12,31),'📋 سجل الأصول'!M447))-'📋 سجل الأصول'!G447+1))),0))</f>
        <v/>
      </c>
      <c r="N447" s="25" t="str">
        <f>IF('📋 سجل الأصول'!C447="","",IFERROR(MAX(0,MIN(('📋 سجل الأصول'!H447-IF('📋 سجل الأصول'!I447="",0,'📋 سجل الأصول'!I447)),('📋 سجل الأصول'!H447-IF('📋 سجل الأصول'!I447="",0,'📋 سجل الأصول'!I447))*'📋 سجل الأصول'!J447/365*MAX(0,MIN(EOMONTH(DATE(2026,8,1),0),IF('📋 سجل الأصول'!M447="",DATE(9999,12,31),'📋 سجل الأصول'!M447))-'📋 سجل الأصول'!G447+1))-MIN(('📋 سجل الأصول'!H447-IF('📋 سجل الأصول'!I447="",0,'📋 سجل الأصول'!I447)),('📋 سجل الأصول'!H447-IF('📋 سجل الأصول'!I447="",0,'📋 سجل الأصول'!I447))*'📋 سجل الأصول'!J447/365*MAX(0,MIN(EOMONTH(DATE(2026,8,1),-1),IF('📋 سجل الأصول'!M447="",DATE(9999,12,31),'📋 سجل الأصول'!M447))-'📋 سجل الأصول'!G447+1))),0))</f>
        <v/>
      </c>
      <c r="O447" s="25" t="str">
        <f>IF('📋 سجل الأصول'!C447="","",IFERROR(MAX(0,MIN(('📋 سجل الأصول'!H447-IF('📋 سجل الأصول'!I447="",0,'📋 سجل الأصول'!I447)),('📋 سجل الأصول'!H447-IF('📋 سجل الأصول'!I447="",0,'📋 سجل الأصول'!I447))*'📋 سجل الأصول'!J447/365*MAX(0,MIN(EOMONTH(DATE(2026,9,1),0),IF('📋 سجل الأصول'!M447="",DATE(9999,12,31),'📋 سجل الأصول'!M447))-'📋 سجل الأصول'!G447+1))-MIN(('📋 سجل الأصول'!H447-IF('📋 سجل الأصول'!I447="",0,'📋 سجل الأصول'!I447)),('📋 سجل الأصول'!H447-IF('📋 سجل الأصول'!I447="",0,'📋 سجل الأصول'!I447))*'📋 سجل الأصول'!J447/365*MAX(0,MIN(EOMONTH(DATE(2026,9,1),-1),IF('📋 سجل الأصول'!M447="",DATE(9999,12,31),'📋 سجل الأصول'!M447))-'📋 سجل الأصول'!G447+1))),0))</f>
        <v/>
      </c>
      <c r="P447" s="25" t="str">
        <f>IF('📋 سجل الأصول'!C447="","",IFERROR(MAX(0,MIN(('📋 سجل الأصول'!H447-IF('📋 سجل الأصول'!I447="",0,'📋 سجل الأصول'!I447)),('📋 سجل الأصول'!H447-IF('📋 سجل الأصول'!I447="",0,'📋 سجل الأصول'!I447))*'📋 سجل الأصول'!J447/365*MAX(0,MIN(EOMONTH(DATE(2026,10,1),0),IF('📋 سجل الأصول'!M447="",DATE(9999,12,31),'📋 سجل الأصول'!M447))-'📋 سجل الأصول'!G447+1))-MIN(('📋 سجل الأصول'!H447-IF('📋 سجل الأصول'!I447="",0,'📋 سجل الأصول'!I447)),('📋 سجل الأصول'!H447-IF('📋 سجل الأصول'!I447="",0,'📋 سجل الأصول'!I447))*'📋 سجل الأصول'!J447/365*MAX(0,MIN(EOMONTH(DATE(2026,10,1),-1),IF('📋 سجل الأصول'!M447="",DATE(9999,12,31),'📋 سجل الأصول'!M447))-'📋 سجل الأصول'!G447+1))),0))</f>
        <v/>
      </c>
      <c r="Q447" s="25" t="str">
        <f>IF('📋 سجل الأصول'!C447="","",IFERROR(MAX(0,MIN(('📋 سجل الأصول'!H447-IF('📋 سجل الأصول'!I447="",0,'📋 سجل الأصول'!I447)),('📋 سجل الأصول'!H447-IF('📋 سجل الأصول'!I447="",0,'📋 سجل الأصول'!I447))*'📋 سجل الأصول'!J447/365*MAX(0,MIN(EOMONTH(DATE(2026,11,1),0),IF('📋 سجل الأصول'!M447="",DATE(9999,12,31),'📋 سجل الأصول'!M447))-'📋 سجل الأصول'!G447+1))-MIN(('📋 سجل الأصول'!H447-IF('📋 سجل الأصول'!I447="",0,'📋 سجل الأصول'!I447)),('📋 سجل الأصول'!H447-IF('📋 سجل الأصول'!I447="",0,'📋 سجل الأصول'!I447))*'📋 سجل الأصول'!J447/365*MAX(0,MIN(EOMONTH(DATE(2026,11,1),-1),IF('📋 سجل الأصول'!M447="",DATE(9999,12,31),'📋 سجل الأصول'!M447))-'📋 سجل الأصول'!G447+1))),0))</f>
        <v/>
      </c>
      <c r="R447" s="25" t="str">
        <f>IF('📋 سجل الأصول'!C447="","",IFERROR(MAX(0,MIN(('📋 سجل الأصول'!H447-IF('📋 سجل الأصول'!I447="",0,'📋 سجل الأصول'!I447)),('📋 سجل الأصول'!H447-IF('📋 سجل الأصول'!I447="",0,'📋 سجل الأصول'!I447))*'📋 سجل الأصول'!J447/365*MAX(0,MIN(EOMONTH(DATE(2026,12,1),0),IF('📋 سجل الأصول'!M447="",DATE(9999,12,31),'📋 سجل الأصول'!M447))-'📋 سجل الأصول'!G447+1))-MIN(('📋 سجل الأصول'!H447-IF('📋 سجل الأصول'!I447="",0,'📋 سجل الأصول'!I447)),('📋 سجل الأصول'!H447-IF('📋 سجل الأصول'!I447="",0,'📋 سجل الأصول'!I447))*'📋 سجل الأصول'!J447/365*MAX(0,MIN(EOMONTH(DATE(2026,12,1),-1),IF('📋 سجل الأصول'!M447="",DATE(9999,12,31),'📋 سجل الأصول'!M447))-'📋 سجل الأصول'!G447+1))),0))</f>
        <v/>
      </c>
    </row>
    <row r="448" spans="1:18" ht="24.75" customHeight="1" x14ac:dyDescent="0.25">
      <c r="A448" s="26" t="str">
        <f>IF('📋 سجل الأصول'!C448="","",'📋 سجل الأصول'!A448)</f>
        <v/>
      </c>
      <c r="B448" s="26" t="str">
        <f>IF('📋 سجل الأصول'!C448="","",'📋 سجل الأصول'!B448)</f>
        <v/>
      </c>
      <c r="C448" s="38" t="str">
        <f>IF('📋 سجل الأصول'!C448="","",'📋 سجل الأصول'!C448)</f>
        <v/>
      </c>
      <c r="D448" s="26" t="str">
        <f>IF('📋 سجل الأصول'!C448="","",'📋 سجل الأصول'!E448)</f>
        <v/>
      </c>
      <c r="E448" s="39" t="str">
        <f>IF('📋 سجل الأصول'!C448="","",'📋 سجل الأصول'!G448)</f>
        <v/>
      </c>
      <c r="F448" s="33" t="str">
        <f>IF('📋 سجل الأصول'!C448="","",'📋 سجل الأصول'!H448)</f>
        <v/>
      </c>
      <c r="G448" s="33" t="str">
        <f>IF('📋 سجل الأصول'!C448="","",IFERROR(MAX(0,MIN(('📋 سجل الأصول'!H448-IF('📋 سجل الأصول'!I448="",0,'📋 سجل الأصول'!I448)),('📋 سجل الأصول'!H448-IF('📋 سجل الأصول'!I448="",0,'📋 سجل الأصول'!I448))*'📋 سجل الأصول'!J448/365*MAX(0,MIN(EOMONTH(DATE(2026,1,1),0),IF('📋 سجل الأصول'!M448="",DATE(9999,12,31),'📋 سجل الأصول'!M448))-'📋 سجل الأصول'!G448+1))-MIN(('📋 سجل الأصول'!H448-IF('📋 سجل الأصول'!I448="",0,'📋 سجل الأصول'!I448)),('📋 سجل الأصول'!H448-IF('📋 سجل الأصول'!I448="",0,'📋 سجل الأصول'!I448))*'📋 سجل الأصول'!J448/365*MAX(0,MIN(EOMONTH(DATE(2026,1,1),-1),IF('📋 سجل الأصول'!M448="",DATE(9999,12,31),'📋 سجل الأصول'!M448))-'📋 سجل الأصول'!G448+1))),0))</f>
        <v/>
      </c>
      <c r="H448" s="33" t="str">
        <f>IF('📋 سجل الأصول'!C448="","",IFERROR(MAX(0,MIN(('📋 سجل الأصول'!H448-IF('📋 سجل الأصول'!I448="",0,'📋 سجل الأصول'!I448)),('📋 سجل الأصول'!H448-IF('📋 سجل الأصول'!I448="",0,'📋 سجل الأصول'!I448))*'📋 سجل الأصول'!J448/365*MAX(0,MIN(EOMONTH(DATE(2026,2,1),0),IF('📋 سجل الأصول'!M448="",DATE(9999,12,31),'📋 سجل الأصول'!M448))-'📋 سجل الأصول'!G448+1))-MIN(('📋 سجل الأصول'!H448-IF('📋 سجل الأصول'!I448="",0,'📋 سجل الأصول'!I448)),('📋 سجل الأصول'!H448-IF('📋 سجل الأصول'!I448="",0,'📋 سجل الأصول'!I448))*'📋 سجل الأصول'!J448/365*MAX(0,MIN(EOMONTH(DATE(2026,2,1),-1),IF('📋 سجل الأصول'!M448="",DATE(9999,12,31),'📋 سجل الأصول'!M448))-'📋 سجل الأصول'!G448+1))),0))</f>
        <v/>
      </c>
      <c r="I448" s="33" t="str">
        <f>IF('📋 سجل الأصول'!C448="","",IFERROR(MAX(0,MIN(('📋 سجل الأصول'!H448-IF('📋 سجل الأصول'!I448="",0,'📋 سجل الأصول'!I448)),('📋 سجل الأصول'!H448-IF('📋 سجل الأصول'!I448="",0,'📋 سجل الأصول'!I448))*'📋 سجل الأصول'!J448/365*MAX(0,MIN(EOMONTH(DATE(2026,3,1),0),IF('📋 سجل الأصول'!M448="",DATE(9999,12,31),'📋 سجل الأصول'!M448))-'📋 سجل الأصول'!G448+1))-MIN(('📋 سجل الأصول'!H448-IF('📋 سجل الأصول'!I448="",0,'📋 سجل الأصول'!I448)),('📋 سجل الأصول'!H448-IF('📋 سجل الأصول'!I448="",0,'📋 سجل الأصول'!I448))*'📋 سجل الأصول'!J448/365*MAX(0,MIN(EOMONTH(DATE(2026,3,1),-1),IF('📋 سجل الأصول'!M448="",DATE(9999,12,31),'📋 سجل الأصول'!M448))-'📋 سجل الأصول'!G448+1))),0))</f>
        <v/>
      </c>
      <c r="J448" s="33" t="str">
        <f>IF('📋 سجل الأصول'!C448="","",IFERROR(MAX(0,MIN(('📋 سجل الأصول'!H448-IF('📋 سجل الأصول'!I448="",0,'📋 سجل الأصول'!I448)),('📋 سجل الأصول'!H448-IF('📋 سجل الأصول'!I448="",0,'📋 سجل الأصول'!I448))*'📋 سجل الأصول'!J448/365*MAX(0,MIN(EOMONTH(DATE(2026,4,1),0),IF('📋 سجل الأصول'!M448="",DATE(9999,12,31),'📋 سجل الأصول'!M448))-'📋 سجل الأصول'!G448+1))-MIN(('📋 سجل الأصول'!H448-IF('📋 سجل الأصول'!I448="",0,'📋 سجل الأصول'!I448)),('📋 سجل الأصول'!H448-IF('📋 سجل الأصول'!I448="",0,'📋 سجل الأصول'!I448))*'📋 سجل الأصول'!J448/365*MAX(0,MIN(EOMONTH(DATE(2026,4,1),-1),IF('📋 سجل الأصول'!M448="",DATE(9999,12,31),'📋 سجل الأصول'!M448))-'📋 سجل الأصول'!G448+1))),0))</f>
        <v/>
      </c>
      <c r="K448" s="33" t="str">
        <f>IF('📋 سجل الأصول'!C448="","",IFERROR(MAX(0,MIN(('📋 سجل الأصول'!H448-IF('📋 سجل الأصول'!I448="",0,'📋 سجل الأصول'!I448)),('📋 سجل الأصول'!H448-IF('📋 سجل الأصول'!I448="",0,'📋 سجل الأصول'!I448))*'📋 سجل الأصول'!J448/365*MAX(0,MIN(EOMONTH(DATE(2026,5,1),0),IF('📋 سجل الأصول'!M448="",DATE(9999,12,31),'📋 سجل الأصول'!M448))-'📋 سجل الأصول'!G448+1))-MIN(('📋 سجل الأصول'!H448-IF('📋 سجل الأصول'!I448="",0,'📋 سجل الأصول'!I448)),('📋 سجل الأصول'!H448-IF('📋 سجل الأصول'!I448="",0,'📋 سجل الأصول'!I448))*'📋 سجل الأصول'!J448/365*MAX(0,MIN(EOMONTH(DATE(2026,5,1),-1),IF('📋 سجل الأصول'!M448="",DATE(9999,12,31),'📋 سجل الأصول'!M448))-'📋 سجل الأصول'!G448+1))),0))</f>
        <v/>
      </c>
      <c r="L448" s="33" t="str">
        <f>IF('📋 سجل الأصول'!C448="","",IFERROR(MAX(0,MIN(('📋 سجل الأصول'!H448-IF('📋 سجل الأصول'!I448="",0,'📋 سجل الأصول'!I448)),('📋 سجل الأصول'!H448-IF('📋 سجل الأصول'!I448="",0,'📋 سجل الأصول'!I448))*'📋 سجل الأصول'!J448/365*MAX(0,MIN(EOMONTH(DATE(2026,6,1),0),IF('📋 سجل الأصول'!M448="",DATE(9999,12,31),'📋 سجل الأصول'!M448))-'📋 سجل الأصول'!G448+1))-MIN(('📋 سجل الأصول'!H448-IF('📋 سجل الأصول'!I448="",0,'📋 سجل الأصول'!I448)),('📋 سجل الأصول'!H448-IF('📋 سجل الأصول'!I448="",0,'📋 سجل الأصول'!I448))*'📋 سجل الأصول'!J448/365*MAX(0,MIN(EOMONTH(DATE(2026,6,1),-1),IF('📋 سجل الأصول'!M448="",DATE(9999,12,31),'📋 سجل الأصول'!M448))-'📋 سجل الأصول'!G448+1))),0))</f>
        <v/>
      </c>
      <c r="M448" s="33" t="str">
        <f>IF('📋 سجل الأصول'!C448="","",IFERROR(MAX(0,MIN(('📋 سجل الأصول'!H448-IF('📋 سجل الأصول'!I448="",0,'📋 سجل الأصول'!I448)),('📋 سجل الأصول'!H448-IF('📋 سجل الأصول'!I448="",0,'📋 سجل الأصول'!I448))*'📋 سجل الأصول'!J448/365*MAX(0,MIN(EOMONTH(DATE(2026,7,1),0),IF('📋 سجل الأصول'!M448="",DATE(9999,12,31),'📋 سجل الأصول'!M448))-'📋 سجل الأصول'!G448+1))-MIN(('📋 سجل الأصول'!H448-IF('📋 سجل الأصول'!I448="",0,'📋 سجل الأصول'!I448)),('📋 سجل الأصول'!H448-IF('📋 سجل الأصول'!I448="",0,'📋 سجل الأصول'!I448))*'📋 سجل الأصول'!J448/365*MAX(0,MIN(EOMONTH(DATE(2026,7,1),-1),IF('📋 سجل الأصول'!M448="",DATE(9999,12,31),'📋 سجل الأصول'!M448))-'📋 سجل الأصول'!G448+1))),0))</f>
        <v/>
      </c>
      <c r="N448" s="33" t="str">
        <f>IF('📋 سجل الأصول'!C448="","",IFERROR(MAX(0,MIN(('📋 سجل الأصول'!H448-IF('📋 سجل الأصول'!I448="",0,'📋 سجل الأصول'!I448)),('📋 سجل الأصول'!H448-IF('📋 سجل الأصول'!I448="",0,'📋 سجل الأصول'!I448))*'📋 سجل الأصول'!J448/365*MAX(0,MIN(EOMONTH(DATE(2026,8,1),0),IF('📋 سجل الأصول'!M448="",DATE(9999,12,31),'📋 سجل الأصول'!M448))-'📋 سجل الأصول'!G448+1))-MIN(('📋 سجل الأصول'!H448-IF('📋 سجل الأصول'!I448="",0,'📋 سجل الأصول'!I448)),('📋 سجل الأصول'!H448-IF('📋 سجل الأصول'!I448="",0,'📋 سجل الأصول'!I448))*'📋 سجل الأصول'!J448/365*MAX(0,MIN(EOMONTH(DATE(2026,8,1),-1),IF('📋 سجل الأصول'!M448="",DATE(9999,12,31),'📋 سجل الأصول'!M448))-'📋 سجل الأصول'!G448+1))),0))</f>
        <v/>
      </c>
      <c r="O448" s="33" t="str">
        <f>IF('📋 سجل الأصول'!C448="","",IFERROR(MAX(0,MIN(('📋 سجل الأصول'!H448-IF('📋 سجل الأصول'!I448="",0,'📋 سجل الأصول'!I448)),('📋 سجل الأصول'!H448-IF('📋 سجل الأصول'!I448="",0,'📋 سجل الأصول'!I448))*'📋 سجل الأصول'!J448/365*MAX(0,MIN(EOMONTH(DATE(2026,9,1),0),IF('📋 سجل الأصول'!M448="",DATE(9999,12,31),'📋 سجل الأصول'!M448))-'📋 سجل الأصول'!G448+1))-MIN(('📋 سجل الأصول'!H448-IF('📋 سجل الأصول'!I448="",0,'📋 سجل الأصول'!I448)),('📋 سجل الأصول'!H448-IF('📋 سجل الأصول'!I448="",0,'📋 سجل الأصول'!I448))*'📋 سجل الأصول'!J448/365*MAX(0,MIN(EOMONTH(DATE(2026,9,1),-1),IF('📋 سجل الأصول'!M448="",DATE(9999,12,31),'📋 سجل الأصول'!M448))-'📋 سجل الأصول'!G448+1))),0))</f>
        <v/>
      </c>
      <c r="P448" s="33" t="str">
        <f>IF('📋 سجل الأصول'!C448="","",IFERROR(MAX(0,MIN(('📋 سجل الأصول'!H448-IF('📋 سجل الأصول'!I448="",0,'📋 سجل الأصول'!I448)),('📋 سجل الأصول'!H448-IF('📋 سجل الأصول'!I448="",0,'📋 سجل الأصول'!I448))*'📋 سجل الأصول'!J448/365*MAX(0,MIN(EOMONTH(DATE(2026,10,1),0),IF('📋 سجل الأصول'!M448="",DATE(9999,12,31),'📋 سجل الأصول'!M448))-'📋 سجل الأصول'!G448+1))-MIN(('📋 سجل الأصول'!H448-IF('📋 سجل الأصول'!I448="",0,'📋 سجل الأصول'!I448)),('📋 سجل الأصول'!H448-IF('📋 سجل الأصول'!I448="",0,'📋 سجل الأصول'!I448))*'📋 سجل الأصول'!J448/365*MAX(0,MIN(EOMONTH(DATE(2026,10,1),-1),IF('📋 سجل الأصول'!M448="",DATE(9999,12,31),'📋 سجل الأصول'!M448))-'📋 سجل الأصول'!G448+1))),0))</f>
        <v/>
      </c>
      <c r="Q448" s="33" t="str">
        <f>IF('📋 سجل الأصول'!C448="","",IFERROR(MAX(0,MIN(('📋 سجل الأصول'!H448-IF('📋 سجل الأصول'!I448="",0,'📋 سجل الأصول'!I448)),('📋 سجل الأصول'!H448-IF('📋 سجل الأصول'!I448="",0,'📋 سجل الأصول'!I448))*'📋 سجل الأصول'!J448/365*MAX(0,MIN(EOMONTH(DATE(2026,11,1),0),IF('📋 سجل الأصول'!M448="",DATE(9999,12,31),'📋 سجل الأصول'!M448))-'📋 سجل الأصول'!G448+1))-MIN(('📋 سجل الأصول'!H448-IF('📋 سجل الأصول'!I448="",0,'📋 سجل الأصول'!I448)),('📋 سجل الأصول'!H448-IF('📋 سجل الأصول'!I448="",0,'📋 سجل الأصول'!I448))*'📋 سجل الأصول'!J448/365*MAX(0,MIN(EOMONTH(DATE(2026,11,1),-1),IF('📋 سجل الأصول'!M448="",DATE(9999,12,31),'📋 سجل الأصول'!M448))-'📋 سجل الأصول'!G448+1))),0))</f>
        <v/>
      </c>
      <c r="R448" s="33" t="str">
        <f>IF('📋 سجل الأصول'!C448="","",IFERROR(MAX(0,MIN(('📋 سجل الأصول'!H448-IF('📋 سجل الأصول'!I448="",0,'📋 سجل الأصول'!I448)),('📋 سجل الأصول'!H448-IF('📋 سجل الأصول'!I448="",0,'📋 سجل الأصول'!I448))*'📋 سجل الأصول'!J448/365*MAX(0,MIN(EOMONTH(DATE(2026,12,1),0),IF('📋 سجل الأصول'!M448="",DATE(9999,12,31),'📋 سجل الأصول'!M448))-'📋 سجل الأصول'!G448+1))-MIN(('📋 سجل الأصول'!H448-IF('📋 سجل الأصول'!I448="",0,'📋 سجل الأصول'!I448)),('📋 سجل الأصول'!H448-IF('📋 سجل الأصول'!I448="",0,'📋 سجل الأصول'!I448))*'📋 سجل الأصول'!J448/365*MAX(0,MIN(EOMONTH(DATE(2026,12,1),-1),IF('📋 سجل الأصول'!M448="",DATE(9999,12,31),'📋 سجل الأصول'!M448))-'📋 سجل الأصول'!G448+1))),0))</f>
        <v/>
      </c>
    </row>
    <row r="449" spans="1:18" ht="24.75" customHeight="1" x14ac:dyDescent="0.25">
      <c r="A449" s="18" t="str">
        <f>IF('📋 سجل الأصول'!C449="","",'📋 سجل الأصول'!A449)</f>
        <v/>
      </c>
      <c r="B449" s="18" t="str">
        <f>IF('📋 سجل الأصول'!C449="","",'📋 سجل الأصول'!B449)</f>
        <v/>
      </c>
      <c r="C449" s="36" t="str">
        <f>IF('📋 سجل الأصول'!C449="","",'📋 سجل الأصول'!C449)</f>
        <v/>
      </c>
      <c r="D449" s="18" t="str">
        <f>IF('📋 سجل الأصول'!C449="","",'📋 سجل الأصول'!E449)</f>
        <v/>
      </c>
      <c r="E449" s="37" t="str">
        <f>IF('📋 سجل الأصول'!C449="","",'📋 سجل الأصول'!G449)</f>
        <v/>
      </c>
      <c r="F449" s="25" t="str">
        <f>IF('📋 سجل الأصول'!C449="","",'📋 سجل الأصول'!H449)</f>
        <v/>
      </c>
      <c r="G449" s="25" t="str">
        <f>IF('📋 سجل الأصول'!C449="","",IFERROR(MAX(0,MIN(('📋 سجل الأصول'!H449-IF('📋 سجل الأصول'!I449="",0,'📋 سجل الأصول'!I449)),('📋 سجل الأصول'!H449-IF('📋 سجل الأصول'!I449="",0,'📋 سجل الأصول'!I449))*'📋 سجل الأصول'!J449/365*MAX(0,MIN(EOMONTH(DATE(2026,1,1),0),IF('📋 سجل الأصول'!M449="",DATE(9999,12,31),'📋 سجل الأصول'!M449))-'📋 سجل الأصول'!G449+1))-MIN(('📋 سجل الأصول'!H449-IF('📋 سجل الأصول'!I449="",0,'📋 سجل الأصول'!I449)),('📋 سجل الأصول'!H449-IF('📋 سجل الأصول'!I449="",0,'📋 سجل الأصول'!I449))*'📋 سجل الأصول'!J449/365*MAX(0,MIN(EOMONTH(DATE(2026,1,1),-1),IF('📋 سجل الأصول'!M449="",DATE(9999,12,31),'📋 سجل الأصول'!M449))-'📋 سجل الأصول'!G449+1))),0))</f>
        <v/>
      </c>
      <c r="H449" s="25" t="str">
        <f>IF('📋 سجل الأصول'!C449="","",IFERROR(MAX(0,MIN(('📋 سجل الأصول'!H449-IF('📋 سجل الأصول'!I449="",0,'📋 سجل الأصول'!I449)),('📋 سجل الأصول'!H449-IF('📋 سجل الأصول'!I449="",0,'📋 سجل الأصول'!I449))*'📋 سجل الأصول'!J449/365*MAX(0,MIN(EOMONTH(DATE(2026,2,1),0),IF('📋 سجل الأصول'!M449="",DATE(9999,12,31),'📋 سجل الأصول'!M449))-'📋 سجل الأصول'!G449+1))-MIN(('📋 سجل الأصول'!H449-IF('📋 سجل الأصول'!I449="",0,'📋 سجل الأصول'!I449)),('📋 سجل الأصول'!H449-IF('📋 سجل الأصول'!I449="",0,'📋 سجل الأصول'!I449))*'📋 سجل الأصول'!J449/365*MAX(0,MIN(EOMONTH(DATE(2026,2,1),-1),IF('📋 سجل الأصول'!M449="",DATE(9999,12,31),'📋 سجل الأصول'!M449))-'📋 سجل الأصول'!G449+1))),0))</f>
        <v/>
      </c>
      <c r="I449" s="25" t="str">
        <f>IF('📋 سجل الأصول'!C449="","",IFERROR(MAX(0,MIN(('📋 سجل الأصول'!H449-IF('📋 سجل الأصول'!I449="",0,'📋 سجل الأصول'!I449)),('📋 سجل الأصول'!H449-IF('📋 سجل الأصول'!I449="",0,'📋 سجل الأصول'!I449))*'📋 سجل الأصول'!J449/365*MAX(0,MIN(EOMONTH(DATE(2026,3,1),0),IF('📋 سجل الأصول'!M449="",DATE(9999,12,31),'📋 سجل الأصول'!M449))-'📋 سجل الأصول'!G449+1))-MIN(('📋 سجل الأصول'!H449-IF('📋 سجل الأصول'!I449="",0,'📋 سجل الأصول'!I449)),('📋 سجل الأصول'!H449-IF('📋 سجل الأصول'!I449="",0,'📋 سجل الأصول'!I449))*'📋 سجل الأصول'!J449/365*MAX(0,MIN(EOMONTH(DATE(2026,3,1),-1),IF('📋 سجل الأصول'!M449="",DATE(9999,12,31),'📋 سجل الأصول'!M449))-'📋 سجل الأصول'!G449+1))),0))</f>
        <v/>
      </c>
      <c r="J449" s="25" t="str">
        <f>IF('📋 سجل الأصول'!C449="","",IFERROR(MAX(0,MIN(('📋 سجل الأصول'!H449-IF('📋 سجل الأصول'!I449="",0,'📋 سجل الأصول'!I449)),('📋 سجل الأصول'!H449-IF('📋 سجل الأصول'!I449="",0,'📋 سجل الأصول'!I449))*'📋 سجل الأصول'!J449/365*MAX(0,MIN(EOMONTH(DATE(2026,4,1),0),IF('📋 سجل الأصول'!M449="",DATE(9999,12,31),'📋 سجل الأصول'!M449))-'📋 سجل الأصول'!G449+1))-MIN(('📋 سجل الأصول'!H449-IF('📋 سجل الأصول'!I449="",0,'📋 سجل الأصول'!I449)),('📋 سجل الأصول'!H449-IF('📋 سجل الأصول'!I449="",0,'📋 سجل الأصول'!I449))*'📋 سجل الأصول'!J449/365*MAX(0,MIN(EOMONTH(DATE(2026,4,1),-1),IF('📋 سجل الأصول'!M449="",DATE(9999,12,31),'📋 سجل الأصول'!M449))-'📋 سجل الأصول'!G449+1))),0))</f>
        <v/>
      </c>
      <c r="K449" s="25" t="str">
        <f>IF('📋 سجل الأصول'!C449="","",IFERROR(MAX(0,MIN(('📋 سجل الأصول'!H449-IF('📋 سجل الأصول'!I449="",0,'📋 سجل الأصول'!I449)),('📋 سجل الأصول'!H449-IF('📋 سجل الأصول'!I449="",0,'📋 سجل الأصول'!I449))*'📋 سجل الأصول'!J449/365*MAX(0,MIN(EOMONTH(DATE(2026,5,1),0),IF('📋 سجل الأصول'!M449="",DATE(9999,12,31),'📋 سجل الأصول'!M449))-'📋 سجل الأصول'!G449+1))-MIN(('📋 سجل الأصول'!H449-IF('📋 سجل الأصول'!I449="",0,'📋 سجل الأصول'!I449)),('📋 سجل الأصول'!H449-IF('📋 سجل الأصول'!I449="",0,'📋 سجل الأصول'!I449))*'📋 سجل الأصول'!J449/365*MAX(0,MIN(EOMONTH(DATE(2026,5,1),-1),IF('📋 سجل الأصول'!M449="",DATE(9999,12,31),'📋 سجل الأصول'!M449))-'📋 سجل الأصول'!G449+1))),0))</f>
        <v/>
      </c>
      <c r="L449" s="25" t="str">
        <f>IF('📋 سجل الأصول'!C449="","",IFERROR(MAX(0,MIN(('📋 سجل الأصول'!H449-IF('📋 سجل الأصول'!I449="",0,'📋 سجل الأصول'!I449)),('📋 سجل الأصول'!H449-IF('📋 سجل الأصول'!I449="",0,'📋 سجل الأصول'!I449))*'📋 سجل الأصول'!J449/365*MAX(0,MIN(EOMONTH(DATE(2026,6,1),0),IF('📋 سجل الأصول'!M449="",DATE(9999,12,31),'📋 سجل الأصول'!M449))-'📋 سجل الأصول'!G449+1))-MIN(('📋 سجل الأصول'!H449-IF('📋 سجل الأصول'!I449="",0,'📋 سجل الأصول'!I449)),('📋 سجل الأصول'!H449-IF('📋 سجل الأصول'!I449="",0,'📋 سجل الأصول'!I449))*'📋 سجل الأصول'!J449/365*MAX(0,MIN(EOMONTH(DATE(2026,6,1),-1),IF('📋 سجل الأصول'!M449="",DATE(9999,12,31),'📋 سجل الأصول'!M449))-'📋 سجل الأصول'!G449+1))),0))</f>
        <v/>
      </c>
      <c r="M449" s="25" t="str">
        <f>IF('📋 سجل الأصول'!C449="","",IFERROR(MAX(0,MIN(('📋 سجل الأصول'!H449-IF('📋 سجل الأصول'!I449="",0,'📋 سجل الأصول'!I449)),('📋 سجل الأصول'!H449-IF('📋 سجل الأصول'!I449="",0,'📋 سجل الأصول'!I449))*'📋 سجل الأصول'!J449/365*MAX(0,MIN(EOMONTH(DATE(2026,7,1),0),IF('📋 سجل الأصول'!M449="",DATE(9999,12,31),'📋 سجل الأصول'!M449))-'📋 سجل الأصول'!G449+1))-MIN(('📋 سجل الأصول'!H449-IF('📋 سجل الأصول'!I449="",0,'📋 سجل الأصول'!I449)),('📋 سجل الأصول'!H449-IF('📋 سجل الأصول'!I449="",0,'📋 سجل الأصول'!I449))*'📋 سجل الأصول'!J449/365*MAX(0,MIN(EOMONTH(DATE(2026,7,1),-1),IF('📋 سجل الأصول'!M449="",DATE(9999,12,31),'📋 سجل الأصول'!M449))-'📋 سجل الأصول'!G449+1))),0))</f>
        <v/>
      </c>
      <c r="N449" s="25" t="str">
        <f>IF('📋 سجل الأصول'!C449="","",IFERROR(MAX(0,MIN(('📋 سجل الأصول'!H449-IF('📋 سجل الأصول'!I449="",0,'📋 سجل الأصول'!I449)),('📋 سجل الأصول'!H449-IF('📋 سجل الأصول'!I449="",0,'📋 سجل الأصول'!I449))*'📋 سجل الأصول'!J449/365*MAX(0,MIN(EOMONTH(DATE(2026,8,1),0),IF('📋 سجل الأصول'!M449="",DATE(9999,12,31),'📋 سجل الأصول'!M449))-'📋 سجل الأصول'!G449+1))-MIN(('📋 سجل الأصول'!H449-IF('📋 سجل الأصول'!I449="",0,'📋 سجل الأصول'!I449)),('📋 سجل الأصول'!H449-IF('📋 سجل الأصول'!I449="",0,'📋 سجل الأصول'!I449))*'📋 سجل الأصول'!J449/365*MAX(0,MIN(EOMONTH(DATE(2026,8,1),-1),IF('📋 سجل الأصول'!M449="",DATE(9999,12,31),'📋 سجل الأصول'!M449))-'📋 سجل الأصول'!G449+1))),0))</f>
        <v/>
      </c>
      <c r="O449" s="25" t="str">
        <f>IF('📋 سجل الأصول'!C449="","",IFERROR(MAX(0,MIN(('📋 سجل الأصول'!H449-IF('📋 سجل الأصول'!I449="",0,'📋 سجل الأصول'!I449)),('📋 سجل الأصول'!H449-IF('📋 سجل الأصول'!I449="",0,'📋 سجل الأصول'!I449))*'📋 سجل الأصول'!J449/365*MAX(0,MIN(EOMONTH(DATE(2026,9,1),0),IF('📋 سجل الأصول'!M449="",DATE(9999,12,31),'📋 سجل الأصول'!M449))-'📋 سجل الأصول'!G449+1))-MIN(('📋 سجل الأصول'!H449-IF('📋 سجل الأصول'!I449="",0,'📋 سجل الأصول'!I449)),('📋 سجل الأصول'!H449-IF('📋 سجل الأصول'!I449="",0,'📋 سجل الأصول'!I449))*'📋 سجل الأصول'!J449/365*MAX(0,MIN(EOMONTH(DATE(2026,9,1),-1),IF('📋 سجل الأصول'!M449="",DATE(9999,12,31),'📋 سجل الأصول'!M449))-'📋 سجل الأصول'!G449+1))),0))</f>
        <v/>
      </c>
      <c r="P449" s="25" t="str">
        <f>IF('📋 سجل الأصول'!C449="","",IFERROR(MAX(0,MIN(('📋 سجل الأصول'!H449-IF('📋 سجل الأصول'!I449="",0,'📋 سجل الأصول'!I449)),('📋 سجل الأصول'!H449-IF('📋 سجل الأصول'!I449="",0,'📋 سجل الأصول'!I449))*'📋 سجل الأصول'!J449/365*MAX(0,MIN(EOMONTH(DATE(2026,10,1),0),IF('📋 سجل الأصول'!M449="",DATE(9999,12,31),'📋 سجل الأصول'!M449))-'📋 سجل الأصول'!G449+1))-MIN(('📋 سجل الأصول'!H449-IF('📋 سجل الأصول'!I449="",0,'📋 سجل الأصول'!I449)),('📋 سجل الأصول'!H449-IF('📋 سجل الأصول'!I449="",0,'📋 سجل الأصول'!I449))*'📋 سجل الأصول'!J449/365*MAX(0,MIN(EOMONTH(DATE(2026,10,1),-1),IF('📋 سجل الأصول'!M449="",DATE(9999,12,31),'📋 سجل الأصول'!M449))-'📋 سجل الأصول'!G449+1))),0))</f>
        <v/>
      </c>
      <c r="Q449" s="25" t="str">
        <f>IF('📋 سجل الأصول'!C449="","",IFERROR(MAX(0,MIN(('📋 سجل الأصول'!H449-IF('📋 سجل الأصول'!I449="",0,'📋 سجل الأصول'!I449)),('📋 سجل الأصول'!H449-IF('📋 سجل الأصول'!I449="",0,'📋 سجل الأصول'!I449))*'📋 سجل الأصول'!J449/365*MAX(0,MIN(EOMONTH(DATE(2026,11,1),0),IF('📋 سجل الأصول'!M449="",DATE(9999,12,31),'📋 سجل الأصول'!M449))-'📋 سجل الأصول'!G449+1))-MIN(('📋 سجل الأصول'!H449-IF('📋 سجل الأصول'!I449="",0,'📋 سجل الأصول'!I449)),('📋 سجل الأصول'!H449-IF('📋 سجل الأصول'!I449="",0,'📋 سجل الأصول'!I449))*'📋 سجل الأصول'!J449/365*MAX(0,MIN(EOMONTH(DATE(2026,11,1),-1),IF('📋 سجل الأصول'!M449="",DATE(9999,12,31),'📋 سجل الأصول'!M449))-'📋 سجل الأصول'!G449+1))),0))</f>
        <v/>
      </c>
      <c r="R449" s="25" t="str">
        <f>IF('📋 سجل الأصول'!C449="","",IFERROR(MAX(0,MIN(('📋 سجل الأصول'!H449-IF('📋 سجل الأصول'!I449="",0,'📋 سجل الأصول'!I449)),('📋 سجل الأصول'!H449-IF('📋 سجل الأصول'!I449="",0,'📋 سجل الأصول'!I449))*'📋 سجل الأصول'!J449/365*MAX(0,MIN(EOMONTH(DATE(2026,12,1),0),IF('📋 سجل الأصول'!M449="",DATE(9999,12,31),'📋 سجل الأصول'!M449))-'📋 سجل الأصول'!G449+1))-MIN(('📋 سجل الأصول'!H449-IF('📋 سجل الأصول'!I449="",0,'📋 سجل الأصول'!I449)),('📋 سجل الأصول'!H449-IF('📋 سجل الأصول'!I449="",0,'📋 سجل الأصول'!I449))*'📋 سجل الأصول'!J449/365*MAX(0,MIN(EOMONTH(DATE(2026,12,1),-1),IF('📋 سجل الأصول'!M449="",DATE(9999,12,31),'📋 سجل الأصول'!M449))-'📋 سجل الأصول'!G449+1))),0))</f>
        <v/>
      </c>
    </row>
    <row r="450" spans="1:18" ht="24.75" customHeight="1" x14ac:dyDescent="0.25">
      <c r="A450" s="26" t="str">
        <f>IF('📋 سجل الأصول'!C450="","",'📋 سجل الأصول'!A450)</f>
        <v/>
      </c>
      <c r="B450" s="26" t="str">
        <f>IF('📋 سجل الأصول'!C450="","",'📋 سجل الأصول'!B450)</f>
        <v/>
      </c>
      <c r="C450" s="38" t="str">
        <f>IF('📋 سجل الأصول'!C450="","",'📋 سجل الأصول'!C450)</f>
        <v/>
      </c>
      <c r="D450" s="26" t="str">
        <f>IF('📋 سجل الأصول'!C450="","",'📋 سجل الأصول'!E450)</f>
        <v/>
      </c>
      <c r="E450" s="39" t="str">
        <f>IF('📋 سجل الأصول'!C450="","",'📋 سجل الأصول'!G450)</f>
        <v/>
      </c>
      <c r="F450" s="33" t="str">
        <f>IF('📋 سجل الأصول'!C450="","",'📋 سجل الأصول'!H450)</f>
        <v/>
      </c>
      <c r="G450" s="33" t="str">
        <f>IF('📋 سجل الأصول'!C450="","",IFERROR(MAX(0,MIN(('📋 سجل الأصول'!H450-IF('📋 سجل الأصول'!I450="",0,'📋 سجل الأصول'!I450)),('📋 سجل الأصول'!H450-IF('📋 سجل الأصول'!I450="",0,'📋 سجل الأصول'!I450))*'📋 سجل الأصول'!J450/365*MAX(0,MIN(EOMONTH(DATE(2026,1,1),0),IF('📋 سجل الأصول'!M450="",DATE(9999,12,31),'📋 سجل الأصول'!M450))-'📋 سجل الأصول'!G450+1))-MIN(('📋 سجل الأصول'!H450-IF('📋 سجل الأصول'!I450="",0,'📋 سجل الأصول'!I450)),('📋 سجل الأصول'!H450-IF('📋 سجل الأصول'!I450="",0,'📋 سجل الأصول'!I450))*'📋 سجل الأصول'!J450/365*MAX(0,MIN(EOMONTH(DATE(2026,1,1),-1),IF('📋 سجل الأصول'!M450="",DATE(9999,12,31),'📋 سجل الأصول'!M450))-'📋 سجل الأصول'!G450+1))),0))</f>
        <v/>
      </c>
      <c r="H450" s="33" t="str">
        <f>IF('📋 سجل الأصول'!C450="","",IFERROR(MAX(0,MIN(('📋 سجل الأصول'!H450-IF('📋 سجل الأصول'!I450="",0,'📋 سجل الأصول'!I450)),('📋 سجل الأصول'!H450-IF('📋 سجل الأصول'!I450="",0,'📋 سجل الأصول'!I450))*'📋 سجل الأصول'!J450/365*MAX(0,MIN(EOMONTH(DATE(2026,2,1),0),IF('📋 سجل الأصول'!M450="",DATE(9999,12,31),'📋 سجل الأصول'!M450))-'📋 سجل الأصول'!G450+1))-MIN(('📋 سجل الأصول'!H450-IF('📋 سجل الأصول'!I450="",0,'📋 سجل الأصول'!I450)),('📋 سجل الأصول'!H450-IF('📋 سجل الأصول'!I450="",0,'📋 سجل الأصول'!I450))*'📋 سجل الأصول'!J450/365*MAX(0,MIN(EOMONTH(DATE(2026,2,1),-1),IF('📋 سجل الأصول'!M450="",DATE(9999,12,31),'📋 سجل الأصول'!M450))-'📋 سجل الأصول'!G450+1))),0))</f>
        <v/>
      </c>
      <c r="I450" s="33" t="str">
        <f>IF('📋 سجل الأصول'!C450="","",IFERROR(MAX(0,MIN(('📋 سجل الأصول'!H450-IF('📋 سجل الأصول'!I450="",0,'📋 سجل الأصول'!I450)),('📋 سجل الأصول'!H450-IF('📋 سجل الأصول'!I450="",0,'📋 سجل الأصول'!I450))*'📋 سجل الأصول'!J450/365*MAX(0,MIN(EOMONTH(DATE(2026,3,1),0),IF('📋 سجل الأصول'!M450="",DATE(9999,12,31),'📋 سجل الأصول'!M450))-'📋 سجل الأصول'!G450+1))-MIN(('📋 سجل الأصول'!H450-IF('📋 سجل الأصول'!I450="",0,'📋 سجل الأصول'!I450)),('📋 سجل الأصول'!H450-IF('📋 سجل الأصول'!I450="",0,'📋 سجل الأصول'!I450))*'📋 سجل الأصول'!J450/365*MAX(0,MIN(EOMONTH(DATE(2026,3,1),-1),IF('📋 سجل الأصول'!M450="",DATE(9999,12,31),'📋 سجل الأصول'!M450))-'📋 سجل الأصول'!G450+1))),0))</f>
        <v/>
      </c>
      <c r="J450" s="33" t="str">
        <f>IF('📋 سجل الأصول'!C450="","",IFERROR(MAX(0,MIN(('📋 سجل الأصول'!H450-IF('📋 سجل الأصول'!I450="",0,'📋 سجل الأصول'!I450)),('📋 سجل الأصول'!H450-IF('📋 سجل الأصول'!I450="",0,'📋 سجل الأصول'!I450))*'📋 سجل الأصول'!J450/365*MAX(0,MIN(EOMONTH(DATE(2026,4,1),0),IF('📋 سجل الأصول'!M450="",DATE(9999,12,31),'📋 سجل الأصول'!M450))-'📋 سجل الأصول'!G450+1))-MIN(('📋 سجل الأصول'!H450-IF('📋 سجل الأصول'!I450="",0,'📋 سجل الأصول'!I450)),('📋 سجل الأصول'!H450-IF('📋 سجل الأصول'!I450="",0,'📋 سجل الأصول'!I450))*'📋 سجل الأصول'!J450/365*MAX(0,MIN(EOMONTH(DATE(2026,4,1),-1),IF('📋 سجل الأصول'!M450="",DATE(9999,12,31),'📋 سجل الأصول'!M450))-'📋 سجل الأصول'!G450+1))),0))</f>
        <v/>
      </c>
      <c r="K450" s="33" t="str">
        <f>IF('📋 سجل الأصول'!C450="","",IFERROR(MAX(0,MIN(('📋 سجل الأصول'!H450-IF('📋 سجل الأصول'!I450="",0,'📋 سجل الأصول'!I450)),('📋 سجل الأصول'!H450-IF('📋 سجل الأصول'!I450="",0,'📋 سجل الأصول'!I450))*'📋 سجل الأصول'!J450/365*MAX(0,MIN(EOMONTH(DATE(2026,5,1),0),IF('📋 سجل الأصول'!M450="",DATE(9999,12,31),'📋 سجل الأصول'!M450))-'📋 سجل الأصول'!G450+1))-MIN(('📋 سجل الأصول'!H450-IF('📋 سجل الأصول'!I450="",0,'📋 سجل الأصول'!I450)),('📋 سجل الأصول'!H450-IF('📋 سجل الأصول'!I450="",0,'📋 سجل الأصول'!I450))*'📋 سجل الأصول'!J450/365*MAX(0,MIN(EOMONTH(DATE(2026,5,1),-1),IF('📋 سجل الأصول'!M450="",DATE(9999,12,31),'📋 سجل الأصول'!M450))-'📋 سجل الأصول'!G450+1))),0))</f>
        <v/>
      </c>
      <c r="L450" s="33" t="str">
        <f>IF('📋 سجل الأصول'!C450="","",IFERROR(MAX(0,MIN(('📋 سجل الأصول'!H450-IF('📋 سجل الأصول'!I450="",0,'📋 سجل الأصول'!I450)),('📋 سجل الأصول'!H450-IF('📋 سجل الأصول'!I450="",0,'📋 سجل الأصول'!I450))*'📋 سجل الأصول'!J450/365*MAX(0,MIN(EOMONTH(DATE(2026,6,1),0),IF('📋 سجل الأصول'!M450="",DATE(9999,12,31),'📋 سجل الأصول'!M450))-'📋 سجل الأصول'!G450+1))-MIN(('📋 سجل الأصول'!H450-IF('📋 سجل الأصول'!I450="",0,'📋 سجل الأصول'!I450)),('📋 سجل الأصول'!H450-IF('📋 سجل الأصول'!I450="",0,'📋 سجل الأصول'!I450))*'📋 سجل الأصول'!J450/365*MAX(0,MIN(EOMONTH(DATE(2026,6,1),-1),IF('📋 سجل الأصول'!M450="",DATE(9999,12,31),'📋 سجل الأصول'!M450))-'📋 سجل الأصول'!G450+1))),0))</f>
        <v/>
      </c>
      <c r="M450" s="33" t="str">
        <f>IF('📋 سجل الأصول'!C450="","",IFERROR(MAX(0,MIN(('📋 سجل الأصول'!H450-IF('📋 سجل الأصول'!I450="",0,'📋 سجل الأصول'!I450)),('📋 سجل الأصول'!H450-IF('📋 سجل الأصول'!I450="",0,'📋 سجل الأصول'!I450))*'📋 سجل الأصول'!J450/365*MAX(0,MIN(EOMONTH(DATE(2026,7,1),0),IF('📋 سجل الأصول'!M450="",DATE(9999,12,31),'📋 سجل الأصول'!M450))-'📋 سجل الأصول'!G450+1))-MIN(('📋 سجل الأصول'!H450-IF('📋 سجل الأصول'!I450="",0,'📋 سجل الأصول'!I450)),('📋 سجل الأصول'!H450-IF('📋 سجل الأصول'!I450="",0,'📋 سجل الأصول'!I450))*'📋 سجل الأصول'!J450/365*MAX(0,MIN(EOMONTH(DATE(2026,7,1),-1),IF('📋 سجل الأصول'!M450="",DATE(9999,12,31),'📋 سجل الأصول'!M450))-'📋 سجل الأصول'!G450+1))),0))</f>
        <v/>
      </c>
      <c r="N450" s="33" t="str">
        <f>IF('📋 سجل الأصول'!C450="","",IFERROR(MAX(0,MIN(('📋 سجل الأصول'!H450-IF('📋 سجل الأصول'!I450="",0,'📋 سجل الأصول'!I450)),('📋 سجل الأصول'!H450-IF('📋 سجل الأصول'!I450="",0,'📋 سجل الأصول'!I450))*'📋 سجل الأصول'!J450/365*MAX(0,MIN(EOMONTH(DATE(2026,8,1),0),IF('📋 سجل الأصول'!M450="",DATE(9999,12,31),'📋 سجل الأصول'!M450))-'📋 سجل الأصول'!G450+1))-MIN(('📋 سجل الأصول'!H450-IF('📋 سجل الأصول'!I450="",0,'📋 سجل الأصول'!I450)),('📋 سجل الأصول'!H450-IF('📋 سجل الأصول'!I450="",0,'📋 سجل الأصول'!I450))*'📋 سجل الأصول'!J450/365*MAX(0,MIN(EOMONTH(DATE(2026,8,1),-1),IF('📋 سجل الأصول'!M450="",DATE(9999,12,31),'📋 سجل الأصول'!M450))-'📋 سجل الأصول'!G450+1))),0))</f>
        <v/>
      </c>
      <c r="O450" s="33" t="str">
        <f>IF('📋 سجل الأصول'!C450="","",IFERROR(MAX(0,MIN(('📋 سجل الأصول'!H450-IF('📋 سجل الأصول'!I450="",0,'📋 سجل الأصول'!I450)),('📋 سجل الأصول'!H450-IF('📋 سجل الأصول'!I450="",0,'📋 سجل الأصول'!I450))*'📋 سجل الأصول'!J450/365*MAX(0,MIN(EOMONTH(DATE(2026,9,1),0),IF('📋 سجل الأصول'!M450="",DATE(9999,12,31),'📋 سجل الأصول'!M450))-'📋 سجل الأصول'!G450+1))-MIN(('📋 سجل الأصول'!H450-IF('📋 سجل الأصول'!I450="",0,'📋 سجل الأصول'!I450)),('📋 سجل الأصول'!H450-IF('📋 سجل الأصول'!I450="",0,'📋 سجل الأصول'!I450))*'📋 سجل الأصول'!J450/365*MAX(0,MIN(EOMONTH(DATE(2026,9,1),-1),IF('📋 سجل الأصول'!M450="",DATE(9999,12,31),'📋 سجل الأصول'!M450))-'📋 سجل الأصول'!G450+1))),0))</f>
        <v/>
      </c>
      <c r="P450" s="33" t="str">
        <f>IF('📋 سجل الأصول'!C450="","",IFERROR(MAX(0,MIN(('📋 سجل الأصول'!H450-IF('📋 سجل الأصول'!I450="",0,'📋 سجل الأصول'!I450)),('📋 سجل الأصول'!H450-IF('📋 سجل الأصول'!I450="",0,'📋 سجل الأصول'!I450))*'📋 سجل الأصول'!J450/365*MAX(0,MIN(EOMONTH(DATE(2026,10,1),0),IF('📋 سجل الأصول'!M450="",DATE(9999,12,31),'📋 سجل الأصول'!M450))-'📋 سجل الأصول'!G450+1))-MIN(('📋 سجل الأصول'!H450-IF('📋 سجل الأصول'!I450="",0,'📋 سجل الأصول'!I450)),('📋 سجل الأصول'!H450-IF('📋 سجل الأصول'!I450="",0,'📋 سجل الأصول'!I450))*'📋 سجل الأصول'!J450/365*MAX(0,MIN(EOMONTH(DATE(2026,10,1),-1),IF('📋 سجل الأصول'!M450="",DATE(9999,12,31),'📋 سجل الأصول'!M450))-'📋 سجل الأصول'!G450+1))),0))</f>
        <v/>
      </c>
      <c r="Q450" s="33" t="str">
        <f>IF('📋 سجل الأصول'!C450="","",IFERROR(MAX(0,MIN(('📋 سجل الأصول'!H450-IF('📋 سجل الأصول'!I450="",0,'📋 سجل الأصول'!I450)),('📋 سجل الأصول'!H450-IF('📋 سجل الأصول'!I450="",0,'📋 سجل الأصول'!I450))*'📋 سجل الأصول'!J450/365*MAX(0,MIN(EOMONTH(DATE(2026,11,1),0),IF('📋 سجل الأصول'!M450="",DATE(9999,12,31),'📋 سجل الأصول'!M450))-'📋 سجل الأصول'!G450+1))-MIN(('📋 سجل الأصول'!H450-IF('📋 سجل الأصول'!I450="",0,'📋 سجل الأصول'!I450)),('📋 سجل الأصول'!H450-IF('📋 سجل الأصول'!I450="",0,'📋 سجل الأصول'!I450))*'📋 سجل الأصول'!J450/365*MAX(0,MIN(EOMONTH(DATE(2026,11,1),-1),IF('📋 سجل الأصول'!M450="",DATE(9999,12,31),'📋 سجل الأصول'!M450))-'📋 سجل الأصول'!G450+1))),0))</f>
        <v/>
      </c>
      <c r="R450" s="33" t="str">
        <f>IF('📋 سجل الأصول'!C450="","",IFERROR(MAX(0,MIN(('📋 سجل الأصول'!H450-IF('📋 سجل الأصول'!I450="",0,'📋 سجل الأصول'!I450)),('📋 سجل الأصول'!H450-IF('📋 سجل الأصول'!I450="",0,'📋 سجل الأصول'!I450))*'📋 سجل الأصول'!J450/365*MAX(0,MIN(EOMONTH(DATE(2026,12,1),0),IF('📋 سجل الأصول'!M450="",DATE(9999,12,31),'📋 سجل الأصول'!M450))-'📋 سجل الأصول'!G450+1))-MIN(('📋 سجل الأصول'!H450-IF('📋 سجل الأصول'!I450="",0,'📋 سجل الأصول'!I450)),('📋 سجل الأصول'!H450-IF('📋 سجل الأصول'!I450="",0,'📋 سجل الأصول'!I450))*'📋 سجل الأصول'!J450/365*MAX(0,MIN(EOMONTH(DATE(2026,12,1),-1),IF('📋 سجل الأصول'!M450="",DATE(9999,12,31),'📋 سجل الأصول'!M450))-'📋 سجل الأصول'!G450+1))),0))</f>
        <v/>
      </c>
    </row>
    <row r="451" spans="1:18" ht="24.75" customHeight="1" x14ac:dyDescent="0.25">
      <c r="A451" s="18" t="str">
        <f>IF('📋 سجل الأصول'!C451="","",'📋 سجل الأصول'!A451)</f>
        <v/>
      </c>
      <c r="B451" s="18" t="str">
        <f>IF('📋 سجل الأصول'!C451="","",'📋 سجل الأصول'!B451)</f>
        <v/>
      </c>
      <c r="C451" s="36" t="str">
        <f>IF('📋 سجل الأصول'!C451="","",'📋 سجل الأصول'!C451)</f>
        <v/>
      </c>
      <c r="D451" s="18" t="str">
        <f>IF('📋 سجل الأصول'!C451="","",'📋 سجل الأصول'!E451)</f>
        <v/>
      </c>
      <c r="E451" s="37" t="str">
        <f>IF('📋 سجل الأصول'!C451="","",'📋 سجل الأصول'!G451)</f>
        <v/>
      </c>
      <c r="F451" s="25" t="str">
        <f>IF('📋 سجل الأصول'!C451="","",'📋 سجل الأصول'!H451)</f>
        <v/>
      </c>
      <c r="G451" s="25" t="str">
        <f>IF('📋 سجل الأصول'!C451="","",IFERROR(MAX(0,MIN(('📋 سجل الأصول'!H451-IF('📋 سجل الأصول'!I451="",0,'📋 سجل الأصول'!I451)),('📋 سجل الأصول'!H451-IF('📋 سجل الأصول'!I451="",0,'📋 سجل الأصول'!I451))*'📋 سجل الأصول'!J451/365*MAX(0,MIN(EOMONTH(DATE(2026,1,1),0),IF('📋 سجل الأصول'!M451="",DATE(9999,12,31),'📋 سجل الأصول'!M451))-'📋 سجل الأصول'!G451+1))-MIN(('📋 سجل الأصول'!H451-IF('📋 سجل الأصول'!I451="",0,'📋 سجل الأصول'!I451)),('📋 سجل الأصول'!H451-IF('📋 سجل الأصول'!I451="",0,'📋 سجل الأصول'!I451))*'📋 سجل الأصول'!J451/365*MAX(0,MIN(EOMONTH(DATE(2026,1,1),-1),IF('📋 سجل الأصول'!M451="",DATE(9999,12,31),'📋 سجل الأصول'!M451))-'📋 سجل الأصول'!G451+1))),0))</f>
        <v/>
      </c>
      <c r="H451" s="25" t="str">
        <f>IF('📋 سجل الأصول'!C451="","",IFERROR(MAX(0,MIN(('📋 سجل الأصول'!H451-IF('📋 سجل الأصول'!I451="",0,'📋 سجل الأصول'!I451)),('📋 سجل الأصول'!H451-IF('📋 سجل الأصول'!I451="",0,'📋 سجل الأصول'!I451))*'📋 سجل الأصول'!J451/365*MAX(0,MIN(EOMONTH(DATE(2026,2,1),0),IF('📋 سجل الأصول'!M451="",DATE(9999,12,31),'📋 سجل الأصول'!M451))-'📋 سجل الأصول'!G451+1))-MIN(('📋 سجل الأصول'!H451-IF('📋 سجل الأصول'!I451="",0,'📋 سجل الأصول'!I451)),('📋 سجل الأصول'!H451-IF('📋 سجل الأصول'!I451="",0,'📋 سجل الأصول'!I451))*'📋 سجل الأصول'!J451/365*MAX(0,MIN(EOMONTH(DATE(2026,2,1),-1),IF('📋 سجل الأصول'!M451="",DATE(9999,12,31),'📋 سجل الأصول'!M451))-'📋 سجل الأصول'!G451+1))),0))</f>
        <v/>
      </c>
      <c r="I451" s="25" t="str">
        <f>IF('📋 سجل الأصول'!C451="","",IFERROR(MAX(0,MIN(('📋 سجل الأصول'!H451-IF('📋 سجل الأصول'!I451="",0,'📋 سجل الأصول'!I451)),('📋 سجل الأصول'!H451-IF('📋 سجل الأصول'!I451="",0,'📋 سجل الأصول'!I451))*'📋 سجل الأصول'!J451/365*MAX(0,MIN(EOMONTH(DATE(2026,3,1),0),IF('📋 سجل الأصول'!M451="",DATE(9999,12,31),'📋 سجل الأصول'!M451))-'📋 سجل الأصول'!G451+1))-MIN(('📋 سجل الأصول'!H451-IF('📋 سجل الأصول'!I451="",0,'📋 سجل الأصول'!I451)),('📋 سجل الأصول'!H451-IF('📋 سجل الأصول'!I451="",0,'📋 سجل الأصول'!I451))*'📋 سجل الأصول'!J451/365*MAX(0,MIN(EOMONTH(DATE(2026,3,1),-1),IF('📋 سجل الأصول'!M451="",DATE(9999,12,31),'📋 سجل الأصول'!M451))-'📋 سجل الأصول'!G451+1))),0))</f>
        <v/>
      </c>
      <c r="J451" s="25" t="str">
        <f>IF('📋 سجل الأصول'!C451="","",IFERROR(MAX(0,MIN(('📋 سجل الأصول'!H451-IF('📋 سجل الأصول'!I451="",0,'📋 سجل الأصول'!I451)),('📋 سجل الأصول'!H451-IF('📋 سجل الأصول'!I451="",0,'📋 سجل الأصول'!I451))*'📋 سجل الأصول'!J451/365*MAX(0,MIN(EOMONTH(DATE(2026,4,1),0),IF('📋 سجل الأصول'!M451="",DATE(9999,12,31),'📋 سجل الأصول'!M451))-'📋 سجل الأصول'!G451+1))-MIN(('📋 سجل الأصول'!H451-IF('📋 سجل الأصول'!I451="",0,'📋 سجل الأصول'!I451)),('📋 سجل الأصول'!H451-IF('📋 سجل الأصول'!I451="",0,'📋 سجل الأصول'!I451))*'📋 سجل الأصول'!J451/365*MAX(0,MIN(EOMONTH(DATE(2026,4,1),-1),IF('📋 سجل الأصول'!M451="",DATE(9999,12,31),'📋 سجل الأصول'!M451))-'📋 سجل الأصول'!G451+1))),0))</f>
        <v/>
      </c>
      <c r="K451" s="25" t="str">
        <f>IF('📋 سجل الأصول'!C451="","",IFERROR(MAX(0,MIN(('📋 سجل الأصول'!H451-IF('📋 سجل الأصول'!I451="",0,'📋 سجل الأصول'!I451)),('📋 سجل الأصول'!H451-IF('📋 سجل الأصول'!I451="",0,'📋 سجل الأصول'!I451))*'📋 سجل الأصول'!J451/365*MAX(0,MIN(EOMONTH(DATE(2026,5,1),0),IF('📋 سجل الأصول'!M451="",DATE(9999,12,31),'📋 سجل الأصول'!M451))-'📋 سجل الأصول'!G451+1))-MIN(('📋 سجل الأصول'!H451-IF('📋 سجل الأصول'!I451="",0,'📋 سجل الأصول'!I451)),('📋 سجل الأصول'!H451-IF('📋 سجل الأصول'!I451="",0,'📋 سجل الأصول'!I451))*'📋 سجل الأصول'!J451/365*MAX(0,MIN(EOMONTH(DATE(2026,5,1),-1),IF('📋 سجل الأصول'!M451="",DATE(9999,12,31),'📋 سجل الأصول'!M451))-'📋 سجل الأصول'!G451+1))),0))</f>
        <v/>
      </c>
      <c r="L451" s="25" t="str">
        <f>IF('📋 سجل الأصول'!C451="","",IFERROR(MAX(0,MIN(('📋 سجل الأصول'!H451-IF('📋 سجل الأصول'!I451="",0,'📋 سجل الأصول'!I451)),('📋 سجل الأصول'!H451-IF('📋 سجل الأصول'!I451="",0,'📋 سجل الأصول'!I451))*'📋 سجل الأصول'!J451/365*MAX(0,MIN(EOMONTH(DATE(2026,6,1),0),IF('📋 سجل الأصول'!M451="",DATE(9999,12,31),'📋 سجل الأصول'!M451))-'📋 سجل الأصول'!G451+1))-MIN(('📋 سجل الأصول'!H451-IF('📋 سجل الأصول'!I451="",0,'📋 سجل الأصول'!I451)),('📋 سجل الأصول'!H451-IF('📋 سجل الأصول'!I451="",0,'📋 سجل الأصول'!I451))*'📋 سجل الأصول'!J451/365*MAX(0,MIN(EOMONTH(DATE(2026,6,1),-1),IF('📋 سجل الأصول'!M451="",DATE(9999,12,31),'📋 سجل الأصول'!M451))-'📋 سجل الأصول'!G451+1))),0))</f>
        <v/>
      </c>
      <c r="M451" s="25" t="str">
        <f>IF('📋 سجل الأصول'!C451="","",IFERROR(MAX(0,MIN(('📋 سجل الأصول'!H451-IF('📋 سجل الأصول'!I451="",0,'📋 سجل الأصول'!I451)),('📋 سجل الأصول'!H451-IF('📋 سجل الأصول'!I451="",0,'📋 سجل الأصول'!I451))*'📋 سجل الأصول'!J451/365*MAX(0,MIN(EOMONTH(DATE(2026,7,1),0),IF('📋 سجل الأصول'!M451="",DATE(9999,12,31),'📋 سجل الأصول'!M451))-'📋 سجل الأصول'!G451+1))-MIN(('📋 سجل الأصول'!H451-IF('📋 سجل الأصول'!I451="",0,'📋 سجل الأصول'!I451)),('📋 سجل الأصول'!H451-IF('📋 سجل الأصول'!I451="",0,'📋 سجل الأصول'!I451))*'📋 سجل الأصول'!J451/365*MAX(0,MIN(EOMONTH(DATE(2026,7,1),-1),IF('📋 سجل الأصول'!M451="",DATE(9999,12,31),'📋 سجل الأصول'!M451))-'📋 سجل الأصول'!G451+1))),0))</f>
        <v/>
      </c>
      <c r="N451" s="25" t="str">
        <f>IF('📋 سجل الأصول'!C451="","",IFERROR(MAX(0,MIN(('📋 سجل الأصول'!H451-IF('📋 سجل الأصول'!I451="",0,'📋 سجل الأصول'!I451)),('📋 سجل الأصول'!H451-IF('📋 سجل الأصول'!I451="",0,'📋 سجل الأصول'!I451))*'📋 سجل الأصول'!J451/365*MAX(0,MIN(EOMONTH(DATE(2026,8,1),0),IF('📋 سجل الأصول'!M451="",DATE(9999,12,31),'📋 سجل الأصول'!M451))-'📋 سجل الأصول'!G451+1))-MIN(('📋 سجل الأصول'!H451-IF('📋 سجل الأصول'!I451="",0,'📋 سجل الأصول'!I451)),('📋 سجل الأصول'!H451-IF('📋 سجل الأصول'!I451="",0,'📋 سجل الأصول'!I451))*'📋 سجل الأصول'!J451/365*MAX(0,MIN(EOMONTH(DATE(2026,8,1),-1),IF('📋 سجل الأصول'!M451="",DATE(9999,12,31),'📋 سجل الأصول'!M451))-'📋 سجل الأصول'!G451+1))),0))</f>
        <v/>
      </c>
      <c r="O451" s="25" t="str">
        <f>IF('📋 سجل الأصول'!C451="","",IFERROR(MAX(0,MIN(('📋 سجل الأصول'!H451-IF('📋 سجل الأصول'!I451="",0,'📋 سجل الأصول'!I451)),('📋 سجل الأصول'!H451-IF('📋 سجل الأصول'!I451="",0,'📋 سجل الأصول'!I451))*'📋 سجل الأصول'!J451/365*MAX(0,MIN(EOMONTH(DATE(2026,9,1),0),IF('📋 سجل الأصول'!M451="",DATE(9999,12,31),'📋 سجل الأصول'!M451))-'📋 سجل الأصول'!G451+1))-MIN(('📋 سجل الأصول'!H451-IF('📋 سجل الأصول'!I451="",0,'📋 سجل الأصول'!I451)),('📋 سجل الأصول'!H451-IF('📋 سجل الأصول'!I451="",0,'📋 سجل الأصول'!I451))*'📋 سجل الأصول'!J451/365*MAX(0,MIN(EOMONTH(DATE(2026,9,1),-1),IF('📋 سجل الأصول'!M451="",DATE(9999,12,31),'📋 سجل الأصول'!M451))-'📋 سجل الأصول'!G451+1))),0))</f>
        <v/>
      </c>
      <c r="P451" s="25" t="str">
        <f>IF('📋 سجل الأصول'!C451="","",IFERROR(MAX(0,MIN(('📋 سجل الأصول'!H451-IF('📋 سجل الأصول'!I451="",0,'📋 سجل الأصول'!I451)),('📋 سجل الأصول'!H451-IF('📋 سجل الأصول'!I451="",0,'📋 سجل الأصول'!I451))*'📋 سجل الأصول'!J451/365*MAX(0,MIN(EOMONTH(DATE(2026,10,1),0),IF('📋 سجل الأصول'!M451="",DATE(9999,12,31),'📋 سجل الأصول'!M451))-'📋 سجل الأصول'!G451+1))-MIN(('📋 سجل الأصول'!H451-IF('📋 سجل الأصول'!I451="",0,'📋 سجل الأصول'!I451)),('📋 سجل الأصول'!H451-IF('📋 سجل الأصول'!I451="",0,'📋 سجل الأصول'!I451))*'📋 سجل الأصول'!J451/365*MAX(0,MIN(EOMONTH(DATE(2026,10,1),-1),IF('📋 سجل الأصول'!M451="",DATE(9999,12,31),'📋 سجل الأصول'!M451))-'📋 سجل الأصول'!G451+1))),0))</f>
        <v/>
      </c>
      <c r="Q451" s="25" t="str">
        <f>IF('📋 سجل الأصول'!C451="","",IFERROR(MAX(0,MIN(('📋 سجل الأصول'!H451-IF('📋 سجل الأصول'!I451="",0,'📋 سجل الأصول'!I451)),('📋 سجل الأصول'!H451-IF('📋 سجل الأصول'!I451="",0,'📋 سجل الأصول'!I451))*'📋 سجل الأصول'!J451/365*MAX(0,MIN(EOMONTH(DATE(2026,11,1),0),IF('📋 سجل الأصول'!M451="",DATE(9999,12,31),'📋 سجل الأصول'!M451))-'📋 سجل الأصول'!G451+1))-MIN(('📋 سجل الأصول'!H451-IF('📋 سجل الأصول'!I451="",0,'📋 سجل الأصول'!I451)),('📋 سجل الأصول'!H451-IF('📋 سجل الأصول'!I451="",0,'📋 سجل الأصول'!I451))*'📋 سجل الأصول'!J451/365*MAX(0,MIN(EOMONTH(DATE(2026,11,1),-1),IF('📋 سجل الأصول'!M451="",DATE(9999,12,31),'📋 سجل الأصول'!M451))-'📋 سجل الأصول'!G451+1))),0))</f>
        <v/>
      </c>
      <c r="R451" s="25" t="str">
        <f>IF('📋 سجل الأصول'!C451="","",IFERROR(MAX(0,MIN(('📋 سجل الأصول'!H451-IF('📋 سجل الأصول'!I451="",0,'📋 سجل الأصول'!I451)),('📋 سجل الأصول'!H451-IF('📋 سجل الأصول'!I451="",0,'📋 سجل الأصول'!I451))*'📋 سجل الأصول'!J451/365*MAX(0,MIN(EOMONTH(DATE(2026,12,1),0),IF('📋 سجل الأصول'!M451="",DATE(9999,12,31),'📋 سجل الأصول'!M451))-'📋 سجل الأصول'!G451+1))-MIN(('📋 سجل الأصول'!H451-IF('📋 سجل الأصول'!I451="",0,'📋 سجل الأصول'!I451)),('📋 سجل الأصول'!H451-IF('📋 سجل الأصول'!I451="",0,'📋 سجل الأصول'!I451))*'📋 سجل الأصول'!J451/365*MAX(0,MIN(EOMONTH(DATE(2026,12,1),-1),IF('📋 سجل الأصول'!M451="",DATE(9999,12,31),'📋 سجل الأصول'!M451))-'📋 سجل الأصول'!G451+1))),0))</f>
        <v/>
      </c>
    </row>
    <row r="452" spans="1:18" ht="24.75" customHeight="1" x14ac:dyDescent="0.25">
      <c r="A452" s="26" t="str">
        <f>IF('📋 سجل الأصول'!C452="","",'📋 سجل الأصول'!A452)</f>
        <v/>
      </c>
      <c r="B452" s="26" t="str">
        <f>IF('📋 سجل الأصول'!C452="","",'📋 سجل الأصول'!B452)</f>
        <v/>
      </c>
      <c r="C452" s="38" t="str">
        <f>IF('📋 سجل الأصول'!C452="","",'📋 سجل الأصول'!C452)</f>
        <v/>
      </c>
      <c r="D452" s="26" t="str">
        <f>IF('📋 سجل الأصول'!C452="","",'📋 سجل الأصول'!E452)</f>
        <v/>
      </c>
      <c r="E452" s="39" t="str">
        <f>IF('📋 سجل الأصول'!C452="","",'📋 سجل الأصول'!G452)</f>
        <v/>
      </c>
      <c r="F452" s="33" t="str">
        <f>IF('📋 سجل الأصول'!C452="","",'📋 سجل الأصول'!H452)</f>
        <v/>
      </c>
      <c r="G452" s="33" t="str">
        <f>IF('📋 سجل الأصول'!C452="","",IFERROR(MAX(0,MIN(('📋 سجل الأصول'!H452-IF('📋 سجل الأصول'!I452="",0,'📋 سجل الأصول'!I452)),('📋 سجل الأصول'!H452-IF('📋 سجل الأصول'!I452="",0,'📋 سجل الأصول'!I452))*'📋 سجل الأصول'!J452/365*MAX(0,MIN(EOMONTH(DATE(2026,1,1),0),IF('📋 سجل الأصول'!M452="",DATE(9999,12,31),'📋 سجل الأصول'!M452))-'📋 سجل الأصول'!G452+1))-MIN(('📋 سجل الأصول'!H452-IF('📋 سجل الأصول'!I452="",0,'📋 سجل الأصول'!I452)),('📋 سجل الأصول'!H452-IF('📋 سجل الأصول'!I452="",0,'📋 سجل الأصول'!I452))*'📋 سجل الأصول'!J452/365*MAX(0,MIN(EOMONTH(DATE(2026,1,1),-1),IF('📋 سجل الأصول'!M452="",DATE(9999,12,31),'📋 سجل الأصول'!M452))-'📋 سجل الأصول'!G452+1))),0))</f>
        <v/>
      </c>
      <c r="H452" s="33" t="str">
        <f>IF('📋 سجل الأصول'!C452="","",IFERROR(MAX(0,MIN(('📋 سجل الأصول'!H452-IF('📋 سجل الأصول'!I452="",0,'📋 سجل الأصول'!I452)),('📋 سجل الأصول'!H452-IF('📋 سجل الأصول'!I452="",0,'📋 سجل الأصول'!I452))*'📋 سجل الأصول'!J452/365*MAX(0,MIN(EOMONTH(DATE(2026,2,1),0),IF('📋 سجل الأصول'!M452="",DATE(9999,12,31),'📋 سجل الأصول'!M452))-'📋 سجل الأصول'!G452+1))-MIN(('📋 سجل الأصول'!H452-IF('📋 سجل الأصول'!I452="",0,'📋 سجل الأصول'!I452)),('📋 سجل الأصول'!H452-IF('📋 سجل الأصول'!I452="",0,'📋 سجل الأصول'!I452))*'📋 سجل الأصول'!J452/365*MAX(0,MIN(EOMONTH(DATE(2026,2,1),-1),IF('📋 سجل الأصول'!M452="",DATE(9999,12,31),'📋 سجل الأصول'!M452))-'📋 سجل الأصول'!G452+1))),0))</f>
        <v/>
      </c>
      <c r="I452" s="33" t="str">
        <f>IF('📋 سجل الأصول'!C452="","",IFERROR(MAX(0,MIN(('📋 سجل الأصول'!H452-IF('📋 سجل الأصول'!I452="",0,'📋 سجل الأصول'!I452)),('📋 سجل الأصول'!H452-IF('📋 سجل الأصول'!I452="",0,'📋 سجل الأصول'!I452))*'📋 سجل الأصول'!J452/365*MAX(0,MIN(EOMONTH(DATE(2026,3,1),0),IF('📋 سجل الأصول'!M452="",DATE(9999,12,31),'📋 سجل الأصول'!M452))-'📋 سجل الأصول'!G452+1))-MIN(('📋 سجل الأصول'!H452-IF('📋 سجل الأصول'!I452="",0,'📋 سجل الأصول'!I452)),('📋 سجل الأصول'!H452-IF('📋 سجل الأصول'!I452="",0,'📋 سجل الأصول'!I452))*'📋 سجل الأصول'!J452/365*MAX(0,MIN(EOMONTH(DATE(2026,3,1),-1),IF('📋 سجل الأصول'!M452="",DATE(9999,12,31),'📋 سجل الأصول'!M452))-'📋 سجل الأصول'!G452+1))),0))</f>
        <v/>
      </c>
      <c r="J452" s="33" t="str">
        <f>IF('📋 سجل الأصول'!C452="","",IFERROR(MAX(0,MIN(('📋 سجل الأصول'!H452-IF('📋 سجل الأصول'!I452="",0,'📋 سجل الأصول'!I452)),('📋 سجل الأصول'!H452-IF('📋 سجل الأصول'!I452="",0,'📋 سجل الأصول'!I452))*'📋 سجل الأصول'!J452/365*MAX(0,MIN(EOMONTH(DATE(2026,4,1),0),IF('📋 سجل الأصول'!M452="",DATE(9999,12,31),'📋 سجل الأصول'!M452))-'📋 سجل الأصول'!G452+1))-MIN(('📋 سجل الأصول'!H452-IF('📋 سجل الأصول'!I452="",0,'📋 سجل الأصول'!I452)),('📋 سجل الأصول'!H452-IF('📋 سجل الأصول'!I452="",0,'📋 سجل الأصول'!I452))*'📋 سجل الأصول'!J452/365*MAX(0,MIN(EOMONTH(DATE(2026,4,1),-1),IF('📋 سجل الأصول'!M452="",DATE(9999,12,31),'📋 سجل الأصول'!M452))-'📋 سجل الأصول'!G452+1))),0))</f>
        <v/>
      </c>
      <c r="K452" s="33" t="str">
        <f>IF('📋 سجل الأصول'!C452="","",IFERROR(MAX(0,MIN(('📋 سجل الأصول'!H452-IF('📋 سجل الأصول'!I452="",0,'📋 سجل الأصول'!I452)),('📋 سجل الأصول'!H452-IF('📋 سجل الأصول'!I452="",0,'📋 سجل الأصول'!I452))*'📋 سجل الأصول'!J452/365*MAX(0,MIN(EOMONTH(DATE(2026,5,1),0),IF('📋 سجل الأصول'!M452="",DATE(9999,12,31),'📋 سجل الأصول'!M452))-'📋 سجل الأصول'!G452+1))-MIN(('📋 سجل الأصول'!H452-IF('📋 سجل الأصول'!I452="",0,'📋 سجل الأصول'!I452)),('📋 سجل الأصول'!H452-IF('📋 سجل الأصول'!I452="",0,'📋 سجل الأصول'!I452))*'📋 سجل الأصول'!J452/365*MAX(0,MIN(EOMONTH(DATE(2026,5,1),-1),IF('📋 سجل الأصول'!M452="",DATE(9999,12,31),'📋 سجل الأصول'!M452))-'📋 سجل الأصول'!G452+1))),0))</f>
        <v/>
      </c>
      <c r="L452" s="33" t="str">
        <f>IF('📋 سجل الأصول'!C452="","",IFERROR(MAX(0,MIN(('📋 سجل الأصول'!H452-IF('📋 سجل الأصول'!I452="",0,'📋 سجل الأصول'!I452)),('📋 سجل الأصول'!H452-IF('📋 سجل الأصول'!I452="",0,'📋 سجل الأصول'!I452))*'📋 سجل الأصول'!J452/365*MAX(0,MIN(EOMONTH(DATE(2026,6,1),0),IF('📋 سجل الأصول'!M452="",DATE(9999,12,31),'📋 سجل الأصول'!M452))-'📋 سجل الأصول'!G452+1))-MIN(('📋 سجل الأصول'!H452-IF('📋 سجل الأصول'!I452="",0,'📋 سجل الأصول'!I452)),('📋 سجل الأصول'!H452-IF('📋 سجل الأصول'!I452="",0,'📋 سجل الأصول'!I452))*'📋 سجل الأصول'!J452/365*MAX(0,MIN(EOMONTH(DATE(2026,6,1),-1),IF('📋 سجل الأصول'!M452="",DATE(9999,12,31),'📋 سجل الأصول'!M452))-'📋 سجل الأصول'!G452+1))),0))</f>
        <v/>
      </c>
      <c r="M452" s="33" t="str">
        <f>IF('📋 سجل الأصول'!C452="","",IFERROR(MAX(0,MIN(('📋 سجل الأصول'!H452-IF('📋 سجل الأصول'!I452="",0,'📋 سجل الأصول'!I452)),('📋 سجل الأصول'!H452-IF('📋 سجل الأصول'!I452="",0,'📋 سجل الأصول'!I452))*'📋 سجل الأصول'!J452/365*MAX(0,MIN(EOMONTH(DATE(2026,7,1),0),IF('📋 سجل الأصول'!M452="",DATE(9999,12,31),'📋 سجل الأصول'!M452))-'📋 سجل الأصول'!G452+1))-MIN(('📋 سجل الأصول'!H452-IF('📋 سجل الأصول'!I452="",0,'📋 سجل الأصول'!I452)),('📋 سجل الأصول'!H452-IF('📋 سجل الأصول'!I452="",0,'📋 سجل الأصول'!I452))*'📋 سجل الأصول'!J452/365*MAX(0,MIN(EOMONTH(DATE(2026,7,1),-1),IF('📋 سجل الأصول'!M452="",DATE(9999,12,31),'📋 سجل الأصول'!M452))-'📋 سجل الأصول'!G452+1))),0))</f>
        <v/>
      </c>
      <c r="N452" s="33" t="str">
        <f>IF('📋 سجل الأصول'!C452="","",IFERROR(MAX(0,MIN(('📋 سجل الأصول'!H452-IF('📋 سجل الأصول'!I452="",0,'📋 سجل الأصول'!I452)),('📋 سجل الأصول'!H452-IF('📋 سجل الأصول'!I452="",0,'📋 سجل الأصول'!I452))*'📋 سجل الأصول'!J452/365*MAX(0,MIN(EOMONTH(DATE(2026,8,1),0),IF('📋 سجل الأصول'!M452="",DATE(9999,12,31),'📋 سجل الأصول'!M452))-'📋 سجل الأصول'!G452+1))-MIN(('📋 سجل الأصول'!H452-IF('📋 سجل الأصول'!I452="",0,'📋 سجل الأصول'!I452)),('📋 سجل الأصول'!H452-IF('📋 سجل الأصول'!I452="",0,'📋 سجل الأصول'!I452))*'📋 سجل الأصول'!J452/365*MAX(0,MIN(EOMONTH(DATE(2026,8,1),-1),IF('📋 سجل الأصول'!M452="",DATE(9999,12,31),'📋 سجل الأصول'!M452))-'📋 سجل الأصول'!G452+1))),0))</f>
        <v/>
      </c>
      <c r="O452" s="33" t="str">
        <f>IF('📋 سجل الأصول'!C452="","",IFERROR(MAX(0,MIN(('📋 سجل الأصول'!H452-IF('📋 سجل الأصول'!I452="",0,'📋 سجل الأصول'!I452)),('📋 سجل الأصول'!H452-IF('📋 سجل الأصول'!I452="",0,'📋 سجل الأصول'!I452))*'📋 سجل الأصول'!J452/365*MAX(0,MIN(EOMONTH(DATE(2026,9,1),0),IF('📋 سجل الأصول'!M452="",DATE(9999,12,31),'📋 سجل الأصول'!M452))-'📋 سجل الأصول'!G452+1))-MIN(('📋 سجل الأصول'!H452-IF('📋 سجل الأصول'!I452="",0,'📋 سجل الأصول'!I452)),('📋 سجل الأصول'!H452-IF('📋 سجل الأصول'!I452="",0,'📋 سجل الأصول'!I452))*'📋 سجل الأصول'!J452/365*MAX(0,MIN(EOMONTH(DATE(2026,9,1),-1),IF('📋 سجل الأصول'!M452="",DATE(9999,12,31),'📋 سجل الأصول'!M452))-'📋 سجل الأصول'!G452+1))),0))</f>
        <v/>
      </c>
      <c r="P452" s="33" t="str">
        <f>IF('📋 سجل الأصول'!C452="","",IFERROR(MAX(0,MIN(('📋 سجل الأصول'!H452-IF('📋 سجل الأصول'!I452="",0,'📋 سجل الأصول'!I452)),('📋 سجل الأصول'!H452-IF('📋 سجل الأصول'!I452="",0,'📋 سجل الأصول'!I452))*'📋 سجل الأصول'!J452/365*MAX(0,MIN(EOMONTH(DATE(2026,10,1),0),IF('📋 سجل الأصول'!M452="",DATE(9999,12,31),'📋 سجل الأصول'!M452))-'📋 سجل الأصول'!G452+1))-MIN(('📋 سجل الأصول'!H452-IF('📋 سجل الأصول'!I452="",0,'📋 سجل الأصول'!I452)),('📋 سجل الأصول'!H452-IF('📋 سجل الأصول'!I452="",0,'📋 سجل الأصول'!I452))*'📋 سجل الأصول'!J452/365*MAX(0,MIN(EOMONTH(DATE(2026,10,1),-1),IF('📋 سجل الأصول'!M452="",DATE(9999,12,31),'📋 سجل الأصول'!M452))-'📋 سجل الأصول'!G452+1))),0))</f>
        <v/>
      </c>
      <c r="Q452" s="33" t="str">
        <f>IF('📋 سجل الأصول'!C452="","",IFERROR(MAX(0,MIN(('📋 سجل الأصول'!H452-IF('📋 سجل الأصول'!I452="",0,'📋 سجل الأصول'!I452)),('📋 سجل الأصول'!H452-IF('📋 سجل الأصول'!I452="",0,'📋 سجل الأصول'!I452))*'📋 سجل الأصول'!J452/365*MAX(0,MIN(EOMONTH(DATE(2026,11,1),0),IF('📋 سجل الأصول'!M452="",DATE(9999,12,31),'📋 سجل الأصول'!M452))-'📋 سجل الأصول'!G452+1))-MIN(('📋 سجل الأصول'!H452-IF('📋 سجل الأصول'!I452="",0,'📋 سجل الأصول'!I452)),('📋 سجل الأصول'!H452-IF('📋 سجل الأصول'!I452="",0,'📋 سجل الأصول'!I452))*'📋 سجل الأصول'!J452/365*MAX(0,MIN(EOMONTH(DATE(2026,11,1),-1),IF('📋 سجل الأصول'!M452="",DATE(9999,12,31),'📋 سجل الأصول'!M452))-'📋 سجل الأصول'!G452+1))),0))</f>
        <v/>
      </c>
      <c r="R452" s="33" t="str">
        <f>IF('📋 سجل الأصول'!C452="","",IFERROR(MAX(0,MIN(('📋 سجل الأصول'!H452-IF('📋 سجل الأصول'!I452="",0,'📋 سجل الأصول'!I452)),('📋 سجل الأصول'!H452-IF('📋 سجل الأصول'!I452="",0,'📋 سجل الأصول'!I452))*'📋 سجل الأصول'!J452/365*MAX(0,MIN(EOMONTH(DATE(2026,12,1),0),IF('📋 سجل الأصول'!M452="",DATE(9999,12,31),'📋 سجل الأصول'!M452))-'📋 سجل الأصول'!G452+1))-MIN(('📋 سجل الأصول'!H452-IF('📋 سجل الأصول'!I452="",0,'📋 سجل الأصول'!I452)),('📋 سجل الأصول'!H452-IF('📋 سجل الأصول'!I452="",0,'📋 سجل الأصول'!I452))*'📋 سجل الأصول'!J452/365*MAX(0,MIN(EOMONTH(DATE(2026,12,1),-1),IF('📋 سجل الأصول'!M452="",DATE(9999,12,31),'📋 سجل الأصول'!M452))-'📋 سجل الأصول'!G452+1))),0))</f>
        <v/>
      </c>
    </row>
    <row r="453" spans="1:18" ht="24.75" customHeight="1" x14ac:dyDescent="0.25">
      <c r="A453" s="18" t="str">
        <f>IF('📋 سجل الأصول'!C453="","",'📋 سجل الأصول'!A453)</f>
        <v/>
      </c>
      <c r="B453" s="18" t="str">
        <f>IF('📋 سجل الأصول'!C453="","",'📋 سجل الأصول'!B453)</f>
        <v/>
      </c>
      <c r="C453" s="36" t="str">
        <f>IF('📋 سجل الأصول'!C453="","",'📋 سجل الأصول'!C453)</f>
        <v/>
      </c>
      <c r="D453" s="18" t="str">
        <f>IF('📋 سجل الأصول'!C453="","",'📋 سجل الأصول'!E453)</f>
        <v/>
      </c>
      <c r="E453" s="37" t="str">
        <f>IF('📋 سجل الأصول'!C453="","",'📋 سجل الأصول'!G453)</f>
        <v/>
      </c>
      <c r="F453" s="25" t="str">
        <f>IF('📋 سجل الأصول'!C453="","",'📋 سجل الأصول'!H453)</f>
        <v/>
      </c>
      <c r="G453" s="25" t="str">
        <f>IF('📋 سجل الأصول'!C453="","",IFERROR(MAX(0,MIN(('📋 سجل الأصول'!H453-IF('📋 سجل الأصول'!I453="",0,'📋 سجل الأصول'!I453)),('📋 سجل الأصول'!H453-IF('📋 سجل الأصول'!I453="",0,'📋 سجل الأصول'!I453))*'📋 سجل الأصول'!J453/365*MAX(0,MIN(EOMONTH(DATE(2026,1,1),0),IF('📋 سجل الأصول'!M453="",DATE(9999,12,31),'📋 سجل الأصول'!M453))-'📋 سجل الأصول'!G453+1))-MIN(('📋 سجل الأصول'!H453-IF('📋 سجل الأصول'!I453="",0,'📋 سجل الأصول'!I453)),('📋 سجل الأصول'!H453-IF('📋 سجل الأصول'!I453="",0,'📋 سجل الأصول'!I453))*'📋 سجل الأصول'!J453/365*MAX(0,MIN(EOMONTH(DATE(2026,1,1),-1),IF('📋 سجل الأصول'!M453="",DATE(9999,12,31),'📋 سجل الأصول'!M453))-'📋 سجل الأصول'!G453+1))),0))</f>
        <v/>
      </c>
      <c r="H453" s="25" t="str">
        <f>IF('📋 سجل الأصول'!C453="","",IFERROR(MAX(0,MIN(('📋 سجل الأصول'!H453-IF('📋 سجل الأصول'!I453="",0,'📋 سجل الأصول'!I453)),('📋 سجل الأصول'!H453-IF('📋 سجل الأصول'!I453="",0,'📋 سجل الأصول'!I453))*'📋 سجل الأصول'!J453/365*MAX(0,MIN(EOMONTH(DATE(2026,2,1),0),IF('📋 سجل الأصول'!M453="",DATE(9999,12,31),'📋 سجل الأصول'!M453))-'📋 سجل الأصول'!G453+1))-MIN(('📋 سجل الأصول'!H453-IF('📋 سجل الأصول'!I453="",0,'📋 سجل الأصول'!I453)),('📋 سجل الأصول'!H453-IF('📋 سجل الأصول'!I453="",0,'📋 سجل الأصول'!I453))*'📋 سجل الأصول'!J453/365*MAX(0,MIN(EOMONTH(DATE(2026,2,1),-1),IF('📋 سجل الأصول'!M453="",DATE(9999,12,31),'📋 سجل الأصول'!M453))-'📋 سجل الأصول'!G453+1))),0))</f>
        <v/>
      </c>
      <c r="I453" s="25" t="str">
        <f>IF('📋 سجل الأصول'!C453="","",IFERROR(MAX(0,MIN(('📋 سجل الأصول'!H453-IF('📋 سجل الأصول'!I453="",0,'📋 سجل الأصول'!I453)),('📋 سجل الأصول'!H453-IF('📋 سجل الأصول'!I453="",0,'📋 سجل الأصول'!I453))*'📋 سجل الأصول'!J453/365*MAX(0,MIN(EOMONTH(DATE(2026,3,1),0),IF('📋 سجل الأصول'!M453="",DATE(9999,12,31),'📋 سجل الأصول'!M453))-'📋 سجل الأصول'!G453+1))-MIN(('📋 سجل الأصول'!H453-IF('📋 سجل الأصول'!I453="",0,'📋 سجل الأصول'!I453)),('📋 سجل الأصول'!H453-IF('📋 سجل الأصول'!I453="",0,'📋 سجل الأصول'!I453))*'📋 سجل الأصول'!J453/365*MAX(0,MIN(EOMONTH(DATE(2026,3,1),-1),IF('📋 سجل الأصول'!M453="",DATE(9999,12,31),'📋 سجل الأصول'!M453))-'📋 سجل الأصول'!G453+1))),0))</f>
        <v/>
      </c>
      <c r="J453" s="25" t="str">
        <f>IF('📋 سجل الأصول'!C453="","",IFERROR(MAX(0,MIN(('📋 سجل الأصول'!H453-IF('📋 سجل الأصول'!I453="",0,'📋 سجل الأصول'!I453)),('📋 سجل الأصول'!H453-IF('📋 سجل الأصول'!I453="",0,'📋 سجل الأصول'!I453))*'📋 سجل الأصول'!J453/365*MAX(0,MIN(EOMONTH(DATE(2026,4,1),0),IF('📋 سجل الأصول'!M453="",DATE(9999,12,31),'📋 سجل الأصول'!M453))-'📋 سجل الأصول'!G453+1))-MIN(('📋 سجل الأصول'!H453-IF('📋 سجل الأصول'!I453="",0,'📋 سجل الأصول'!I453)),('📋 سجل الأصول'!H453-IF('📋 سجل الأصول'!I453="",0,'📋 سجل الأصول'!I453))*'📋 سجل الأصول'!J453/365*MAX(0,MIN(EOMONTH(DATE(2026,4,1),-1),IF('📋 سجل الأصول'!M453="",DATE(9999,12,31),'📋 سجل الأصول'!M453))-'📋 سجل الأصول'!G453+1))),0))</f>
        <v/>
      </c>
      <c r="K453" s="25" t="str">
        <f>IF('📋 سجل الأصول'!C453="","",IFERROR(MAX(0,MIN(('📋 سجل الأصول'!H453-IF('📋 سجل الأصول'!I453="",0,'📋 سجل الأصول'!I453)),('📋 سجل الأصول'!H453-IF('📋 سجل الأصول'!I453="",0,'📋 سجل الأصول'!I453))*'📋 سجل الأصول'!J453/365*MAX(0,MIN(EOMONTH(DATE(2026,5,1),0),IF('📋 سجل الأصول'!M453="",DATE(9999,12,31),'📋 سجل الأصول'!M453))-'📋 سجل الأصول'!G453+1))-MIN(('📋 سجل الأصول'!H453-IF('📋 سجل الأصول'!I453="",0,'📋 سجل الأصول'!I453)),('📋 سجل الأصول'!H453-IF('📋 سجل الأصول'!I453="",0,'📋 سجل الأصول'!I453))*'📋 سجل الأصول'!J453/365*MAX(0,MIN(EOMONTH(DATE(2026,5,1),-1),IF('📋 سجل الأصول'!M453="",DATE(9999,12,31),'📋 سجل الأصول'!M453))-'📋 سجل الأصول'!G453+1))),0))</f>
        <v/>
      </c>
      <c r="L453" s="25" t="str">
        <f>IF('📋 سجل الأصول'!C453="","",IFERROR(MAX(0,MIN(('📋 سجل الأصول'!H453-IF('📋 سجل الأصول'!I453="",0,'📋 سجل الأصول'!I453)),('📋 سجل الأصول'!H453-IF('📋 سجل الأصول'!I453="",0,'📋 سجل الأصول'!I453))*'📋 سجل الأصول'!J453/365*MAX(0,MIN(EOMONTH(DATE(2026,6,1),0),IF('📋 سجل الأصول'!M453="",DATE(9999,12,31),'📋 سجل الأصول'!M453))-'📋 سجل الأصول'!G453+1))-MIN(('📋 سجل الأصول'!H453-IF('📋 سجل الأصول'!I453="",0,'📋 سجل الأصول'!I453)),('📋 سجل الأصول'!H453-IF('📋 سجل الأصول'!I453="",0,'📋 سجل الأصول'!I453))*'📋 سجل الأصول'!J453/365*MAX(0,MIN(EOMONTH(DATE(2026,6,1),-1),IF('📋 سجل الأصول'!M453="",DATE(9999,12,31),'📋 سجل الأصول'!M453))-'📋 سجل الأصول'!G453+1))),0))</f>
        <v/>
      </c>
      <c r="M453" s="25" t="str">
        <f>IF('📋 سجل الأصول'!C453="","",IFERROR(MAX(0,MIN(('📋 سجل الأصول'!H453-IF('📋 سجل الأصول'!I453="",0,'📋 سجل الأصول'!I453)),('📋 سجل الأصول'!H453-IF('📋 سجل الأصول'!I453="",0,'📋 سجل الأصول'!I453))*'📋 سجل الأصول'!J453/365*MAX(0,MIN(EOMONTH(DATE(2026,7,1),0),IF('📋 سجل الأصول'!M453="",DATE(9999,12,31),'📋 سجل الأصول'!M453))-'📋 سجل الأصول'!G453+1))-MIN(('📋 سجل الأصول'!H453-IF('📋 سجل الأصول'!I453="",0,'📋 سجل الأصول'!I453)),('📋 سجل الأصول'!H453-IF('📋 سجل الأصول'!I453="",0,'📋 سجل الأصول'!I453))*'📋 سجل الأصول'!J453/365*MAX(0,MIN(EOMONTH(DATE(2026,7,1),-1),IF('📋 سجل الأصول'!M453="",DATE(9999,12,31),'📋 سجل الأصول'!M453))-'📋 سجل الأصول'!G453+1))),0))</f>
        <v/>
      </c>
      <c r="N453" s="25" t="str">
        <f>IF('📋 سجل الأصول'!C453="","",IFERROR(MAX(0,MIN(('📋 سجل الأصول'!H453-IF('📋 سجل الأصول'!I453="",0,'📋 سجل الأصول'!I453)),('📋 سجل الأصول'!H453-IF('📋 سجل الأصول'!I453="",0,'📋 سجل الأصول'!I453))*'📋 سجل الأصول'!J453/365*MAX(0,MIN(EOMONTH(DATE(2026,8,1),0),IF('📋 سجل الأصول'!M453="",DATE(9999,12,31),'📋 سجل الأصول'!M453))-'📋 سجل الأصول'!G453+1))-MIN(('📋 سجل الأصول'!H453-IF('📋 سجل الأصول'!I453="",0,'📋 سجل الأصول'!I453)),('📋 سجل الأصول'!H453-IF('📋 سجل الأصول'!I453="",0,'📋 سجل الأصول'!I453))*'📋 سجل الأصول'!J453/365*MAX(0,MIN(EOMONTH(DATE(2026,8,1),-1),IF('📋 سجل الأصول'!M453="",DATE(9999,12,31),'📋 سجل الأصول'!M453))-'📋 سجل الأصول'!G453+1))),0))</f>
        <v/>
      </c>
      <c r="O453" s="25" t="str">
        <f>IF('📋 سجل الأصول'!C453="","",IFERROR(MAX(0,MIN(('📋 سجل الأصول'!H453-IF('📋 سجل الأصول'!I453="",0,'📋 سجل الأصول'!I453)),('📋 سجل الأصول'!H453-IF('📋 سجل الأصول'!I453="",0,'📋 سجل الأصول'!I453))*'📋 سجل الأصول'!J453/365*MAX(0,MIN(EOMONTH(DATE(2026,9,1),0),IF('📋 سجل الأصول'!M453="",DATE(9999,12,31),'📋 سجل الأصول'!M453))-'📋 سجل الأصول'!G453+1))-MIN(('📋 سجل الأصول'!H453-IF('📋 سجل الأصول'!I453="",0,'📋 سجل الأصول'!I453)),('📋 سجل الأصول'!H453-IF('📋 سجل الأصول'!I453="",0,'📋 سجل الأصول'!I453))*'📋 سجل الأصول'!J453/365*MAX(0,MIN(EOMONTH(DATE(2026,9,1),-1),IF('📋 سجل الأصول'!M453="",DATE(9999,12,31),'📋 سجل الأصول'!M453))-'📋 سجل الأصول'!G453+1))),0))</f>
        <v/>
      </c>
      <c r="P453" s="25" t="str">
        <f>IF('📋 سجل الأصول'!C453="","",IFERROR(MAX(0,MIN(('📋 سجل الأصول'!H453-IF('📋 سجل الأصول'!I453="",0,'📋 سجل الأصول'!I453)),('📋 سجل الأصول'!H453-IF('📋 سجل الأصول'!I453="",0,'📋 سجل الأصول'!I453))*'📋 سجل الأصول'!J453/365*MAX(0,MIN(EOMONTH(DATE(2026,10,1),0),IF('📋 سجل الأصول'!M453="",DATE(9999,12,31),'📋 سجل الأصول'!M453))-'📋 سجل الأصول'!G453+1))-MIN(('📋 سجل الأصول'!H453-IF('📋 سجل الأصول'!I453="",0,'📋 سجل الأصول'!I453)),('📋 سجل الأصول'!H453-IF('📋 سجل الأصول'!I453="",0,'📋 سجل الأصول'!I453))*'📋 سجل الأصول'!J453/365*MAX(0,MIN(EOMONTH(DATE(2026,10,1),-1),IF('📋 سجل الأصول'!M453="",DATE(9999,12,31),'📋 سجل الأصول'!M453))-'📋 سجل الأصول'!G453+1))),0))</f>
        <v/>
      </c>
      <c r="Q453" s="25" t="str">
        <f>IF('📋 سجل الأصول'!C453="","",IFERROR(MAX(0,MIN(('📋 سجل الأصول'!H453-IF('📋 سجل الأصول'!I453="",0,'📋 سجل الأصول'!I453)),('📋 سجل الأصول'!H453-IF('📋 سجل الأصول'!I453="",0,'📋 سجل الأصول'!I453))*'📋 سجل الأصول'!J453/365*MAX(0,MIN(EOMONTH(DATE(2026,11,1),0),IF('📋 سجل الأصول'!M453="",DATE(9999,12,31),'📋 سجل الأصول'!M453))-'📋 سجل الأصول'!G453+1))-MIN(('📋 سجل الأصول'!H453-IF('📋 سجل الأصول'!I453="",0,'📋 سجل الأصول'!I453)),('📋 سجل الأصول'!H453-IF('📋 سجل الأصول'!I453="",0,'📋 سجل الأصول'!I453))*'📋 سجل الأصول'!J453/365*MAX(0,MIN(EOMONTH(DATE(2026,11,1),-1),IF('📋 سجل الأصول'!M453="",DATE(9999,12,31),'📋 سجل الأصول'!M453))-'📋 سجل الأصول'!G453+1))),0))</f>
        <v/>
      </c>
      <c r="R453" s="25" t="str">
        <f>IF('📋 سجل الأصول'!C453="","",IFERROR(MAX(0,MIN(('📋 سجل الأصول'!H453-IF('📋 سجل الأصول'!I453="",0,'📋 سجل الأصول'!I453)),('📋 سجل الأصول'!H453-IF('📋 سجل الأصول'!I453="",0,'📋 سجل الأصول'!I453))*'📋 سجل الأصول'!J453/365*MAX(0,MIN(EOMONTH(DATE(2026,12,1),0),IF('📋 سجل الأصول'!M453="",DATE(9999,12,31),'📋 سجل الأصول'!M453))-'📋 سجل الأصول'!G453+1))-MIN(('📋 سجل الأصول'!H453-IF('📋 سجل الأصول'!I453="",0,'📋 سجل الأصول'!I453)),('📋 سجل الأصول'!H453-IF('📋 سجل الأصول'!I453="",0,'📋 سجل الأصول'!I453))*'📋 سجل الأصول'!J453/365*MAX(0,MIN(EOMONTH(DATE(2026,12,1),-1),IF('📋 سجل الأصول'!M453="",DATE(9999,12,31),'📋 سجل الأصول'!M453))-'📋 سجل الأصول'!G453+1))),0))</f>
        <v/>
      </c>
    </row>
    <row r="454" spans="1:18" ht="24.75" customHeight="1" x14ac:dyDescent="0.25">
      <c r="A454" s="26" t="str">
        <f>IF('📋 سجل الأصول'!C454="","",'📋 سجل الأصول'!A454)</f>
        <v/>
      </c>
      <c r="B454" s="26" t="str">
        <f>IF('📋 سجل الأصول'!C454="","",'📋 سجل الأصول'!B454)</f>
        <v/>
      </c>
      <c r="C454" s="38" t="str">
        <f>IF('📋 سجل الأصول'!C454="","",'📋 سجل الأصول'!C454)</f>
        <v/>
      </c>
      <c r="D454" s="26" t="str">
        <f>IF('📋 سجل الأصول'!C454="","",'📋 سجل الأصول'!E454)</f>
        <v/>
      </c>
      <c r="E454" s="39" t="str">
        <f>IF('📋 سجل الأصول'!C454="","",'📋 سجل الأصول'!G454)</f>
        <v/>
      </c>
      <c r="F454" s="33" t="str">
        <f>IF('📋 سجل الأصول'!C454="","",'📋 سجل الأصول'!H454)</f>
        <v/>
      </c>
      <c r="G454" s="33" t="str">
        <f>IF('📋 سجل الأصول'!C454="","",IFERROR(MAX(0,MIN(('📋 سجل الأصول'!H454-IF('📋 سجل الأصول'!I454="",0,'📋 سجل الأصول'!I454)),('📋 سجل الأصول'!H454-IF('📋 سجل الأصول'!I454="",0,'📋 سجل الأصول'!I454))*'📋 سجل الأصول'!J454/365*MAX(0,MIN(EOMONTH(DATE(2026,1,1),0),IF('📋 سجل الأصول'!M454="",DATE(9999,12,31),'📋 سجل الأصول'!M454))-'📋 سجل الأصول'!G454+1))-MIN(('📋 سجل الأصول'!H454-IF('📋 سجل الأصول'!I454="",0,'📋 سجل الأصول'!I454)),('📋 سجل الأصول'!H454-IF('📋 سجل الأصول'!I454="",0,'📋 سجل الأصول'!I454))*'📋 سجل الأصول'!J454/365*MAX(0,MIN(EOMONTH(DATE(2026,1,1),-1),IF('📋 سجل الأصول'!M454="",DATE(9999,12,31),'📋 سجل الأصول'!M454))-'📋 سجل الأصول'!G454+1))),0))</f>
        <v/>
      </c>
      <c r="H454" s="33" t="str">
        <f>IF('📋 سجل الأصول'!C454="","",IFERROR(MAX(0,MIN(('📋 سجل الأصول'!H454-IF('📋 سجل الأصول'!I454="",0,'📋 سجل الأصول'!I454)),('📋 سجل الأصول'!H454-IF('📋 سجل الأصول'!I454="",0,'📋 سجل الأصول'!I454))*'📋 سجل الأصول'!J454/365*MAX(0,MIN(EOMONTH(DATE(2026,2,1),0),IF('📋 سجل الأصول'!M454="",DATE(9999,12,31),'📋 سجل الأصول'!M454))-'📋 سجل الأصول'!G454+1))-MIN(('📋 سجل الأصول'!H454-IF('📋 سجل الأصول'!I454="",0,'📋 سجل الأصول'!I454)),('📋 سجل الأصول'!H454-IF('📋 سجل الأصول'!I454="",0,'📋 سجل الأصول'!I454))*'📋 سجل الأصول'!J454/365*MAX(0,MIN(EOMONTH(DATE(2026,2,1),-1),IF('📋 سجل الأصول'!M454="",DATE(9999,12,31),'📋 سجل الأصول'!M454))-'📋 سجل الأصول'!G454+1))),0))</f>
        <v/>
      </c>
      <c r="I454" s="33" t="str">
        <f>IF('📋 سجل الأصول'!C454="","",IFERROR(MAX(0,MIN(('📋 سجل الأصول'!H454-IF('📋 سجل الأصول'!I454="",0,'📋 سجل الأصول'!I454)),('📋 سجل الأصول'!H454-IF('📋 سجل الأصول'!I454="",0,'📋 سجل الأصول'!I454))*'📋 سجل الأصول'!J454/365*MAX(0,MIN(EOMONTH(DATE(2026,3,1),0),IF('📋 سجل الأصول'!M454="",DATE(9999,12,31),'📋 سجل الأصول'!M454))-'📋 سجل الأصول'!G454+1))-MIN(('📋 سجل الأصول'!H454-IF('📋 سجل الأصول'!I454="",0,'📋 سجل الأصول'!I454)),('📋 سجل الأصول'!H454-IF('📋 سجل الأصول'!I454="",0,'📋 سجل الأصول'!I454))*'📋 سجل الأصول'!J454/365*MAX(0,MIN(EOMONTH(DATE(2026,3,1),-1),IF('📋 سجل الأصول'!M454="",DATE(9999,12,31),'📋 سجل الأصول'!M454))-'📋 سجل الأصول'!G454+1))),0))</f>
        <v/>
      </c>
      <c r="J454" s="33" t="str">
        <f>IF('📋 سجل الأصول'!C454="","",IFERROR(MAX(0,MIN(('📋 سجل الأصول'!H454-IF('📋 سجل الأصول'!I454="",0,'📋 سجل الأصول'!I454)),('📋 سجل الأصول'!H454-IF('📋 سجل الأصول'!I454="",0,'📋 سجل الأصول'!I454))*'📋 سجل الأصول'!J454/365*MAX(0,MIN(EOMONTH(DATE(2026,4,1),0),IF('📋 سجل الأصول'!M454="",DATE(9999,12,31),'📋 سجل الأصول'!M454))-'📋 سجل الأصول'!G454+1))-MIN(('📋 سجل الأصول'!H454-IF('📋 سجل الأصول'!I454="",0,'📋 سجل الأصول'!I454)),('📋 سجل الأصول'!H454-IF('📋 سجل الأصول'!I454="",0,'📋 سجل الأصول'!I454))*'📋 سجل الأصول'!J454/365*MAX(0,MIN(EOMONTH(DATE(2026,4,1),-1),IF('📋 سجل الأصول'!M454="",DATE(9999,12,31),'📋 سجل الأصول'!M454))-'📋 سجل الأصول'!G454+1))),0))</f>
        <v/>
      </c>
      <c r="K454" s="33" t="str">
        <f>IF('📋 سجل الأصول'!C454="","",IFERROR(MAX(0,MIN(('📋 سجل الأصول'!H454-IF('📋 سجل الأصول'!I454="",0,'📋 سجل الأصول'!I454)),('📋 سجل الأصول'!H454-IF('📋 سجل الأصول'!I454="",0,'📋 سجل الأصول'!I454))*'📋 سجل الأصول'!J454/365*MAX(0,MIN(EOMONTH(DATE(2026,5,1),0),IF('📋 سجل الأصول'!M454="",DATE(9999,12,31),'📋 سجل الأصول'!M454))-'📋 سجل الأصول'!G454+1))-MIN(('📋 سجل الأصول'!H454-IF('📋 سجل الأصول'!I454="",0,'📋 سجل الأصول'!I454)),('📋 سجل الأصول'!H454-IF('📋 سجل الأصول'!I454="",0,'📋 سجل الأصول'!I454))*'📋 سجل الأصول'!J454/365*MAX(0,MIN(EOMONTH(DATE(2026,5,1),-1),IF('📋 سجل الأصول'!M454="",DATE(9999,12,31),'📋 سجل الأصول'!M454))-'📋 سجل الأصول'!G454+1))),0))</f>
        <v/>
      </c>
      <c r="L454" s="33" t="str">
        <f>IF('📋 سجل الأصول'!C454="","",IFERROR(MAX(0,MIN(('📋 سجل الأصول'!H454-IF('📋 سجل الأصول'!I454="",0,'📋 سجل الأصول'!I454)),('📋 سجل الأصول'!H454-IF('📋 سجل الأصول'!I454="",0,'📋 سجل الأصول'!I454))*'📋 سجل الأصول'!J454/365*MAX(0,MIN(EOMONTH(DATE(2026,6,1),0),IF('📋 سجل الأصول'!M454="",DATE(9999,12,31),'📋 سجل الأصول'!M454))-'📋 سجل الأصول'!G454+1))-MIN(('📋 سجل الأصول'!H454-IF('📋 سجل الأصول'!I454="",0,'📋 سجل الأصول'!I454)),('📋 سجل الأصول'!H454-IF('📋 سجل الأصول'!I454="",0,'📋 سجل الأصول'!I454))*'📋 سجل الأصول'!J454/365*MAX(0,MIN(EOMONTH(DATE(2026,6,1),-1),IF('📋 سجل الأصول'!M454="",DATE(9999,12,31),'📋 سجل الأصول'!M454))-'📋 سجل الأصول'!G454+1))),0))</f>
        <v/>
      </c>
      <c r="M454" s="33" t="str">
        <f>IF('📋 سجل الأصول'!C454="","",IFERROR(MAX(0,MIN(('📋 سجل الأصول'!H454-IF('📋 سجل الأصول'!I454="",0,'📋 سجل الأصول'!I454)),('📋 سجل الأصول'!H454-IF('📋 سجل الأصول'!I454="",0,'📋 سجل الأصول'!I454))*'📋 سجل الأصول'!J454/365*MAX(0,MIN(EOMONTH(DATE(2026,7,1),0),IF('📋 سجل الأصول'!M454="",DATE(9999,12,31),'📋 سجل الأصول'!M454))-'📋 سجل الأصول'!G454+1))-MIN(('📋 سجل الأصول'!H454-IF('📋 سجل الأصول'!I454="",0,'📋 سجل الأصول'!I454)),('📋 سجل الأصول'!H454-IF('📋 سجل الأصول'!I454="",0,'📋 سجل الأصول'!I454))*'📋 سجل الأصول'!J454/365*MAX(0,MIN(EOMONTH(DATE(2026,7,1),-1),IF('📋 سجل الأصول'!M454="",DATE(9999,12,31),'📋 سجل الأصول'!M454))-'📋 سجل الأصول'!G454+1))),0))</f>
        <v/>
      </c>
      <c r="N454" s="33" t="str">
        <f>IF('📋 سجل الأصول'!C454="","",IFERROR(MAX(0,MIN(('📋 سجل الأصول'!H454-IF('📋 سجل الأصول'!I454="",0,'📋 سجل الأصول'!I454)),('📋 سجل الأصول'!H454-IF('📋 سجل الأصول'!I454="",0,'📋 سجل الأصول'!I454))*'📋 سجل الأصول'!J454/365*MAX(0,MIN(EOMONTH(DATE(2026,8,1),0),IF('📋 سجل الأصول'!M454="",DATE(9999,12,31),'📋 سجل الأصول'!M454))-'📋 سجل الأصول'!G454+1))-MIN(('📋 سجل الأصول'!H454-IF('📋 سجل الأصول'!I454="",0,'📋 سجل الأصول'!I454)),('📋 سجل الأصول'!H454-IF('📋 سجل الأصول'!I454="",0,'📋 سجل الأصول'!I454))*'📋 سجل الأصول'!J454/365*MAX(0,MIN(EOMONTH(DATE(2026,8,1),-1),IF('📋 سجل الأصول'!M454="",DATE(9999,12,31),'📋 سجل الأصول'!M454))-'📋 سجل الأصول'!G454+1))),0))</f>
        <v/>
      </c>
      <c r="O454" s="33" t="str">
        <f>IF('📋 سجل الأصول'!C454="","",IFERROR(MAX(0,MIN(('📋 سجل الأصول'!H454-IF('📋 سجل الأصول'!I454="",0,'📋 سجل الأصول'!I454)),('📋 سجل الأصول'!H454-IF('📋 سجل الأصول'!I454="",0,'📋 سجل الأصول'!I454))*'📋 سجل الأصول'!J454/365*MAX(0,MIN(EOMONTH(DATE(2026,9,1),0),IF('📋 سجل الأصول'!M454="",DATE(9999,12,31),'📋 سجل الأصول'!M454))-'📋 سجل الأصول'!G454+1))-MIN(('📋 سجل الأصول'!H454-IF('📋 سجل الأصول'!I454="",0,'📋 سجل الأصول'!I454)),('📋 سجل الأصول'!H454-IF('📋 سجل الأصول'!I454="",0,'📋 سجل الأصول'!I454))*'📋 سجل الأصول'!J454/365*MAX(0,MIN(EOMONTH(DATE(2026,9,1),-1),IF('📋 سجل الأصول'!M454="",DATE(9999,12,31),'📋 سجل الأصول'!M454))-'📋 سجل الأصول'!G454+1))),0))</f>
        <v/>
      </c>
      <c r="P454" s="33" t="str">
        <f>IF('📋 سجل الأصول'!C454="","",IFERROR(MAX(0,MIN(('📋 سجل الأصول'!H454-IF('📋 سجل الأصول'!I454="",0,'📋 سجل الأصول'!I454)),('📋 سجل الأصول'!H454-IF('📋 سجل الأصول'!I454="",0,'📋 سجل الأصول'!I454))*'📋 سجل الأصول'!J454/365*MAX(0,MIN(EOMONTH(DATE(2026,10,1),0),IF('📋 سجل الأصول'!M454="",DATE(9999,12,31),'📋 سجل الأصول'!M454))-'📋 سجل الأصول'!G454+1))-MIN(('📋 سجل الأصول'!H454-IF('📋 سجل الأصول'!I454="",0,'📋 سجل الأصول'!I454)),('📋 سجل الأصول'!H454-IF('📋 سجل الأصول'!I454="",0,'📋 سجل الأصول'!I454))*'📋 سجل الأصول'!J454/365*MAX(0,MIN(EOMONTH(DATE(2026,10,1),-1),IF('📋 سجل الأصول'!M454="",DATE(9999,12,31),'📋 سجل الأصول'!M454))-'📋 سجل الأصول'!G454+1))),0))</f>
        <v/>
      </c>
      <c r="Q454" s="33" t="str">
        <f>IF('📋 سجل الأصول'!C454="","",IFERROR(MAX(0,MIN(('📋 سجل الأصول'!H454-IF('📋 سجل الأصول'!I454="",0,'📋 سجل الأصول'!I454)),('📋 سجل الأصول'!H454-IF('📋 سجل الأصول'!I454="",0,'📋 سجل الأصول'!I454))*'📋 سجل الأصول'!J454/365*MAX(0,MIN(EOMONTH(DATE(2026,11,1),0),IF('📋 سجل الأصول'!M454="",DATE(9999,12,31),'📋 سجل الأصول'!M454))-'📋 سجل الأصول'!G454+1))-MIN(('📋 سجل الأصول'!H454-IF('📋 سجل الأصول'!I454="",0,'📋 سجل الأصول'!I454)),('📋 سجل الأصول'!H454-IF('📋 سجل الأصول'!I454="",0,'📋 سجل الأصول'!I454))*'📋 سجل الأصول'!J454/365*MAX(0,MIN(EOMONTH(DATE(2026,11,1),-1),IF('📋 سجل الأصول'!M454="",DATE(9999,12,31),'📋 سجل الأصول'!M454))-'📋 سجل الأصول'!G454+1))),0))</f>
        <v/>
      </c>
      <c r="R454" s="33" t="str">
        <f>IF('📋 سجل الأصول'!C454="","",IFERROR(MAX(0,MIN(('📋 سجل الأصول'!H454-IF('📋 سجل الأصول'!I454="",0,'📋 سجل الأصول'!I454)),('📋 سجل الأصول'!H454-IF('📋 سجل الأصول'!I454="",0,'📋 سجل الأصول'!I454))*'📋 سجل الأصول'!J454/365*MAX(0,MIN(EOMONTH(DATE(2026,12,1),0),IF('📋 سجل الأصول'!M454="",DATE(9999,12,31),'📋 سجل الأصول'!M454))-'📋 سجل الأصول'!G454+1))-MIN(('📋 سجل الأصول'!H454-IF('📋 سجل الأصول'!I454="",0,'📋 سجل الأصول'!I454)),('📋 سجل الأصول'!H454-IF('📋 سجل الأصول'!I454="",0,'📋 سجل الأصول'!I454))*'📋 سجل الأصول'!J454/365*MAX(0,MIN(EOMONTH(DATE(2026,12,1),-1),IF('📋 سجل الأصول'!M454="",DATE(9999,12,31),'📋 سجل الأصول'!M454))-'📋 سجل الأصول'!G454+1))),0))</f>
        <v/>
      </c>
    </row>
    <row r="455" spans="1:18" ht="24.75" customHeight="1" x14ac:dyDescent="0.25">
      <c r="A455" s="18" t="str">
        <f>IF('📋 سجل الأصول'!C455="","",'📋 سجل الأصول'!A455)</f>
        <v/>
      </c>
      <c r="B455" s="18" t="str">
        <f>IF('📋 سجل الأصول'!C455="","",'📋 سجل الأصول'!B455)</f>
        <v/>
      </c>
      <c r="C455" s="36" t="str">
        <f>IF('📋 سجل الأصول'!C455="","",'📋 سجل الأصول'!C455)</f>
        <v/>
      </c>
      <c r="D455" s="18" t="str">
        <f>IF('📋 سجل الأصول'!C455="","",'📋 سجل الأصول'!E455)</f>
        <v/>
      </c>
      <c r="E455" s="37" t="str">
        <f>IF('📋 سجل الأصول'!C455="","",'📋 سجل الأصول'!G455)</f>
        <v/>
      </c>
      <c r="F455" s="25" t="str">
        <f>IF('📋 سجل الأصول'!C455="","",'📋 سجل الأصول'!H455)</f>
        <v/>
      </c>
      <c r="G455" s="25" t="str">
        <f>IF('📋 سجل الأصول'!C455="","",IFERROR(MAX(0,MIN(('📋 سجل الأصول'!H455-IF('📋 سجل الأصول'!I455="",0,'📋 سجل الأصول'!I455)),('📋 سجل الأصول'!H455-IF('📋 سجل الأصول'!I455="",0,'📋 سجل الأصول'!I455))*'📋 سجل الأصول'!J455/365*MAX(0,MIN(EOMONTH(DATE(2026,1,1),0),IF('📋 سجل الأصول'!M455="",DATE(9999,12,31),'📋 سجل الأصول'!M455))-'📋 سجل الأصول'!G455+1))-MIN(('📋 سجل الأصول'!H455-IF('📋 سجل الأصول'!I455="",0,'📋 سجل الأصول'!I455)),('📋 سجل الأصول'!H455-IF('📋 سجل الأصول'!I455="",0,'📋 سجل الأصول'!I455))*'📋 سجل الأصول'!J455/365*MAX(0,MIN(EOMONTH(DATE(2026,1,1),-1),IF('📋 سجل الأصول'!M455="",DATE(9999,12,31),'📋 سجل الأصول'!M455))-'📋 سجل الأصول'!G455+1))),0))</f>
        <v/>
      </c>
      <c r="H455" s="25" t="str">
        <f>IF('📋 سجل الأصول'!C455="","",IFERROR(MAX(0,MIN(('📋 سجل الأصول'!H455-IF('📋 سجل الأصول'!I455="",0,'📋 سجل الأصول'!I455)),('📋 سجل الأصول'!H455-IF('📋 سجل الأصول'!I455="",0,'📋 سجل الأصول'!I455))*'📋 سجل الأصول'!J455/365*MAX(0,MIN(EOMONTH(DATE(2026,2,1),0),IF('📋 سجل الأصول'!M455="",DATE(9999,12,31),'📋 سجل الأصول'!M455))-'📋 سجل الأصول'!G455+1))-MIN(('📋 سجل الأصول'!H455-IF('📋 سجل الأصول'!I455="",0,'📋 سجل الأصول'!I455)),('📋 سجل الأصول'!H455-IF('📋 سجل الأصول'!I455="",0,'📋 سجل الأصول'!I455))*'📋 سجل الأصول'!J455/365*MAX(0,MIN(EOMONTH(DATE(2026,2,1),-1),IF('📋 سجل الأصول'!M455="",DATE(9999,12,31),'📋 سجل الأصول'!M455))-'📋 سجل الأصول'!G455+1))),0))</f>
        <v/>
      </c>
      <c r="I455" s="25" t="str">
        <f>IF('📋 سجل الأصول'!C455="","",IFERROR(MAX(0,MIN(('📋 سجل الأصول'!H455-IF('📋 سجل الأصول'!I455="",0,'📋 سجل الأصول'!I455)),('📋 سجل الأصول'!H455-IF('📋 سجل الأصول'!I455="",0,'📋 سجل الأصول'!I455))*'📋 سجل الأصول'!J455/365*MAX(0,MIN(EOMONTH(DATE(2026,3,1),0),IF('📋 سجل الأصول'!M455="",DATE(9999,12,31),'📋 سجل الأصول'!M455))-'📋 سجل الأصول'!G455+1))-MIN(('📋 سجل الأصول'!H455-IF('📋 سجل الأصول'!I455="",0,'📋 سجل الأصول'!I455)),('📋 سجل الأصول'!H455-IF('📋 سجل الأصول'!I455="",0,'📋 سجل الأصول'!I455))*'📋 سجل الأصول'!J455/365*MAX(0,MIN(EOMONTH(DATE(2026,3,1),-1),IF('📋 سجل الأصول'!M455="",DATE(9999,12,31),'📋 سجل الأصول'!M455))-'📋 سجل الأصول'!G455+1))),0))</f>
        <v/>
      </c>
      <c r="J455" s="25" t="str">
        <f>IF('📋 سجل الأصول'!C455="","",IFERROR(MAX(0,MIN(('📋 سجل الأصول'!H455-IF('📋 سجل الأصول'!I455="",0,'📋 سجل الأصول'!I455)),('📋 سجل الأصول'!H455-IF('📋 سجل الأصول'!I455="",0,'📋 سجل الأصول'!I455))*'📋 سجل الأصول'!J455/365*MAX(0,MIN(EOMONTH(DATE(2026,4,1),0),IF('📋 سجل الأصول'!M455="",DATE(9999,12,31),'📋 سجل الأصول'!M455))-'📋 سجل الأصول'!G455+1))-MIN(('📋 سجل الأصول'!H455-IF('📋 سجل الأصول'!I455="",0,'📋 سجل الأصول'!I455)),('📋 سجل الأصول'!H455-IF('📋 سجل الأصول'!I455="",0,'📋 سجل الأصول'!I455))*'📋 سجل الأصول'!J455/365*MAX(0,MIN(EOMONTH(DATE(2026,4,1),-1),IF('📋 سجل الأصول'!M455="",DATE(9999,12,31),'📋 سجل الأصول'!M455))-'📋 سجل الأصول'!G455+1))),0))</f>
        <v/>
      </c>
      <c r="K455" s="25" t="str">
        <f>IF('📋 سجل الأصول'!C455="","",IFERROR(MAX(0,MIN(('📋 سجل الأصول'!H455-IF('📋 سجل الأصول'!I455="",0,'📋 سجل الأصول'!I455)),('📋 سجل الأصول'!H455-IF('📋 سجل الأصول'!I455="",0,'📋 سجل الأصول'!I455))*'📋 سجل الأصول'!J455/365*MAX(0,MIN(EOMONTH(DATE(2026,5,1),0),IF('📋 سجل الأصول'!M455="",DATE(9999,12,31),'📋 سجل الأصول'!M455))-'📋 سجل الأصول'!G455+1))-MIN(('📋 سجل الأصول'!H455-IF('📋 سجل الأصول'!I455="",0,'📋 سجل الأصول'!I455)),('📋 سجل الأصول'!H455-IF('📋 سجل الأصول'!I455="",0,'📋 سجل الأصول'!I455))*'📋 سجل الأصول'!J455/365*MAX(0,MIN(EOMONTH(DATE(2026,5,1),-1),IF('📋 سجل الأصول'!M455="",DATE(9999,12,31),'📋 سجل الأصول'!M455))-'📋 سجل الأصول'!G455+1))),0))</f>
        <v/>
      </c>
      <c r="L455" s="25" t="str">
        <f>IF('📋 سجل الأصول'!C455="","",IFERROR(MAX(0,MIN(('📋 سجل الأصول'!H455-IF('📋 سجل الأصول'!I455="",0,'📋 سجل الأصول'!I455)),('📋 سجل الأصول'!H455-IF('📋 سجل الأصول'!I455="",0,'📋 سجل الأصول'!I455))*'📋 سجل الأصول'!J455/365*MAX(0,MIN(EOMONTH(DATE(2026,6,1),0),IF('📋 سجل الأصول'!M455="",DATE(9999,12,31),'📋 سجل الأصول'!M455))-'📋 سجل الأصول'!G455+1))-MIN(('📋 سجل الأصول'!H455-IF('📋 سجل الأصول'!I455="",0,'📋 سجل الأصول'!I455)),('📋 سجل الأصول'!H455-IF('📋 سجل الأصول'!I455="",0,'📋 سجل الأصول'!I455))*'📋 سجل الأصول'!J455/365*MAX(0,MIN(EOMONTH(DATE(2026,6,1),-1),IF('📋 سجل الأصول'!M455="",DATE(9999,12,31),'📋 سجل الأصول'!M455))-'📋 سجل الأصول'!G455+1))),0))</f>
        <v/>
      </c>
      <c r="M455" s="25" t="str">
        <f>IF('📋 سجل الأصول'!C455="","",IFERROR(MAX(0,MIN(('📋 سجل الأصول'!H455-IF('📋 سجل الأصول'!I455="",0,'📋 سجل الأصول'!I455)),('📋 سجل الأصول'!H455-IF('📋 سجل الأصول'!I455="",0,'📋 سجل الأصول'!I455))*'📋 سجل الأصول'!J455/365*MAX(0,MIN(EOMONTH(DATE(2026,7,1),0),IF('📋 سجل الأصول'!M455="",DATE(9999,12,31),'📋 سجل الأصول'!M455))-'📋 سجل الأصول'!G455+1))-MIN(('📋 سجل الأصول'!H455-IF('📋 سجل الأصول'!I455="",0,'📋 سجل الأصول'!I455)),('📋 سجل الأصول'!H455-IF('📋 سجل الأصول'!I455="",0,'📋 سجل الأصول'!I455))*'📋 سجل الأصول'!J455/365*MAX(0,MIN(EOMONTH(DATE(2026,7,1),-1),IF('📋 سجل الأصول'!M455="",DATE(9999,12,31),'📋 سجل الأصول'!M455))-'📋 سجل الأصول'!G455+1))),0))</f>
        <v/>
      </c>
      <c r="N455" s="25" t="str">
        <f>IF('📋 سجل الأصول'!C455="","",IFERROR(MAX(0,MIN(('📋 سجل الأصول'!H455-IF('📋 سجل الأصول'!I455="",0,'📋 سجل الأصول'!I455)),('📋 سجل الأصول'!H455-IF('📋 سجل الأصول'!I455="",0,'📋 سجل الأصول'!I455))*'📋 سجل الأصول'!J455/365*MAX(0,MIN(EOMONTH(DATE(2026,8,1),0),IF('📋 سجل الأصول'!M455="",DATE(9999,12,31),'📋 سجل الأصول'!M455))-'📋 سجل الأصول'!G455+1))-MIN(('📋 سجل الأصول'!H455-IF('📋 سجل الأصول'!I455="",0,'📋 سجل الأصول'!I455)),('📋 سجل الأصول'!H455-IF('📋 سجل الأصول'!I455="",0,'📋 سجل الأصول'!I455))*'📋 سجل الأصول'!J455/365*MAX(0,MIN(EOMONTH(DATE(2026,8,1),-1),IF('📋 سجل الأصول'!M455="",DATE(9999,12,31),'📋 سجل الأصول'!M455))-'📋 سجل الأصول'!G455+1))),0))</f>
        <v/>
      </c>
      <c r="O455" s="25" t="str">
        <f>IF('📋 سجل الأصول'!C455="","",IFERROR(MAX(0,MIN(('📋 سجل الأصول'!H455-IF('📋 سجل الأصول'!I455="",0,'📋 سجل الأصول'!I455)),('📋 سجل الأصول'!H455-IF('📋 سجل الأصول'!I455="",0,'📋 سجل الأصول'!I455))*'📋 سجل الأصول'!J455/365*MAX(0,MIN(EOMONTH(DATE(2026,9,1),0),IF('📋 سجل الأصول'!M455="",DATE(9999,12,31),'📋 سجل الأصول'!M455))-'📋 سجل الأصول'!G455+1))-MIN(('📋 سجل الأصول'!H455-IF('📋 سجل الأصول'!I455="",0,'📋 سجل الأصول'!I455)),('📋 سجل الأصول'!H455-IF('📋 سجل الأصول'!I455="",0,'📋 سجل الأصول'!I455))*'📋 سجل الأصول'!J455/365*MAX(0,MIN(EOMONTH(DATE(2026,9,1),-1),IF('📋 سجل الأصول'!M455="",DATE(9999,12,31),'📋 سجل الأصول'!M455))-'📋 سجل الأصول'!G455+1))),0))</f>
        <v/>
      </c>
      <c r="P455" s="25" t="str">
        <f>IF('📋 سجل الأصول'!C455="","",IFERROR(MAX(0,MIN(('📋 سجل الأصول'!H455-IF('📋 سجل الأصول'!I455="",0,'📋 سجل الأصول'!I455)),('📋 سجل الأصول'!H455-IF('📋 سجل الأصول'!I455="",0,'📋 سجل الأصول'!I455))*'📋 سجل الأصول'!J455/365*MAX(0,MIN(EOMONTH(DATE(2026,10,1),0),IF('📋 سجل الأصول'!M455="",DATE(9999,12,31),'📋 سجل الأصول'!M455))-'📋 سجل الأصول'!G455+1))-MIN(('📋 سجل الأصول'!H455-IF('📋 سجل الأصول'!I455="",0,'📋 سجل الأصول'!I455)),('📋 سجل الأصول'!H455-IF('📋 سجل الأصول'!I455="",0,'📋 سجل الأصول'!I455))*'📋 سجل الأصول'!J455/365*MAX(0,MIN(EOMONTH(DATE(2026,10,1),-1),IF('📋 سجل الأصول'!M455="",DATE(9999,12,31),'📋 سجل الأصول'!M455))-'📋 سجل الأصول'!G455+1))),0))</f>
        <v/>
      </c>
      <c r="Q455" s="25" t="str">
        <f>IF('📋 سجل الأصول'!C455="","",IFERROR(MAX(0,MIN(('📋 سجل الأصول'!H455-IF('📋 سجل الأصول'!I455="",0,'📋 سجل الأصول'!I455)),('📋 سجل الأصول'!H455-IF('📋 سجل الأصول'!I455="",0,'📋 سجل الأصول'!I455))*'📋 سجل الأصول'!J455/365*MAX(0,MIN(EOMONTH(DATE(2026,11,1),0),IF('📋 سجل الأصول'!M455="",DATE(9999,12,31),'📋 سجل الأصول'!M455))-'📋 سجل الأصول'!G455+1))-MIN(('📋 سجل الأصول'!H455-IF('📋 سجل الأصول'!I455="",0,'📋 سجل الأصول'!I455)),('📋 سجل الأصول'!H455-IF('📋 سجل الأصول'!I455="",0,'📋 سجل الأصول'!I455))*'📋 سجل الأصول'!J455/365*MAX(0,MIN(EOMONTH(DATE(2026,11,1),-1),IF('📋 سجل الأصول'!M455="",DATE(9999,12,31),'📋 سجل الأصول'!M455))-'📋 سجل الأصول'!G455+1))),0))</f>
        <v/>
      </c>
      <c r="R455" s="25" t="str">
        <f>IF('📋 سجل الأصول'!C455="","",IFERROR(MAX(0,MIN(('📋 سجل الأصول'!H455-IF('📋 سجل الأصول'!I455="",0,'📋 سجل الأصول'!I455)),('📋 سجل الأصول'!H455-IF('📋 سجل الأصول'!I455="",0,'📋 سجل الأصول'!I455))*'📋 سجل الأصول'!J455/365*MAX(0,MIN(EOMONTH(DATE(2026,12,1),0),IF('📋 سجل الأصول'!M455="",DATE(9999,12,31),'📋 سجل الأصول'!M455))-'📋 سجل الأصول'!G455+1))-MIN(('📋 سجل الأصول'!H455-IF('📋 سجل الأصول'!I455="",0,'📋 سجل الأصول'!I455)),('📋 سجل الأصول'!H455-IF('📋 سجل الأصول'!I455="",0,'📋 سجل الأصول'!I455))*'📋 سجل الأصول'!J455/365*MAX(0,MIN(EOMONTH(DATE(2026,12,1),-1),IF('📋 سجل الأصول'!M455="",DATE(9999,12,31),'📋 سجل الأصول'!M455))-'📋 سجل الأصول'!G455+1))),0))</f>
        <v/>
      </c>
    </row>
    <row r="456" spans="1:18" ht="24.75" customHeight="1" x14ac:dyDescent="0.25">
      <c r="A456" s="26" t="str">
        <f>IF('📋 سجل الأصول'!C456="","",'📋 سجل الأصول'!A456)</f>
        <v/>
      </c>
      <c r="B456" s="26" t="str">
        <f>IF('📋 سجل الأصول'!C456="","",'📋 سجل الأصول'!B456)</f>
        <v/>
      </c>
      <c r="C456" s="38" t="str">
        <f>IF('📋 سجل الأصول'!C456="","",'📋 سجل الأصول'!C456)</f>
        <v/>
      </c>
      <c r="D456" s="26" t="str">
        <f>IF('📋 سجل الأصول'!C456="","",'📋 سجل الأصول'!E456)</f>
        <v/>
      </c>
      <c r="E456" s="39" t="str">
        <f>IF('📋 سجل الأصول'!C456="","",'📋 سجل الأصول'!G456)</f>
        <v/>
      </c>
      <c r="F456" s="33" t="str">
        <f>IF('📋 سجل الأصول'!C456="","",'📋 سجل الأصول'!H456)</f>
        <v/>
      </c>
      <c r="G456" s="33" t="str">
        <f>IF('📋 سجل الأصول'!C456="","",IFERROR(MAX(0,MIN(('📋 سجل الأصول'!H456-IF('📋 سجل الأصول'!I456="",0,'📋 سجل الأصول'!I456)),('📋 سجل الأصول'!H456-IF('📋 سجل الأصول'!I456="",0,'📋 سجل الأصول'!I456))*'📋 سجل الأصول'!J456/365*MAX(0,MIN(EOMONTH(DATE(2026,1,1),0),IF('📋 سجل الأصول'!M456="",DATE(9999,12,31),'📋 سجل الأصول'!M456))-'📋 سجل الأصول'!G456+1))-MIN(('📋 سجل الأصول'!H456-IF('📋 سجل الأصول'!I456="",0,'📋 سجل الأصول'!I456)),('📋 سجل الأصول'!H456-IF('📋 سجل الأصول'!I456="",0,'📋 سجل الأصول'!I456))*'📋 سجل الأصول'!J456/365*MAX(0,MIN(EOMONTH(DATE(2026,1,1),-1),IF('📋 سجل الأصول'!M456="",DATE(9999,12,31),'📋 سجل الأصول'!M456))-'📋 سجل الأصول'!G456+1))),0))</f>
        <v/>
      </c>
      <c r="H456" s="33" t="str">
        <f>IF('📋 سجل الأصول'!C456="","",IFERROR(MAX(0,MIN(('📋 سجل الأصول'!H456-IF('📋 سجل الأصول'!I456="",0,'📋 سجل الأصول'!I456)),('📋 سجل الأصول'!H456-IF('📋 سجل الأصول'!I456="",0,'📋 سجل الأصول'!I456))*'📋 سجل الأصول'!J456/365*MAX(0,MIN(EOMONTH(DATE(2026,2,1),0),IF('📋 سجل الأصول'!M456="",DATE(9999,12,31),'📋 سجل الأصول'!M456))-'📋 سجل الأصول'!G456+1))-MIN(('📋 سجل الأصول'!H456-IF('📋 سجل الأصول'!I456="",0,'📋 سجل الأصول'!I456)),('📋 سجل الأصول'!H456-IF('📋 سجل الأصول'!I456="",0,'📋 سجل الأصول'!I456))*'📋 سجل الأصول'!J456/365*MAX(0,MIN(EOMONTH(DATE(2026,2,1),-1),IF('📋 سجل الأصول'!M456="",DATE(9999,12,31),'📋 سجل الأصول'!M456))-'📋 سجل الأصول'!G456+1))),0))</f>
        <v/>
      </c>
      <c r="I456" s="33" t="str">
        <f>IF('📋 سجل الأصول'!C456="","",IFERROR(MAX(0,MIN(('📋 سجل الأصول'!H456-IF('📋 سجل الأصول'!I456="",0,'📋 سجل الأصول'!I456)),('📋 سجل الأصول'!H456-IF('📋 سجل الأصول'!I456="",0,'📋 سجل الأصول'!I456))*'📋 سجل الأصول'!J456/365*MAX(0,MIN(EOMONTH(DATE(2026,3,1),0),IF('📋 سجل الأصول'!M456="",DATE(9999,12,31),'📋 سجل الأصول'!M456))-'📋 سجل الأصول'!G456+1))-MIN(('📋 سجل الأصول'!H456-IF('📋 سجل الأصول'!I456="",0,'📋 سجل الأصول'!I456)),('📋 سجل الأصول'!H456-IF('📋 سجل الأصول'!I456="",0,'📋 سجل الأصول'!I456))*'📋 سجل الأصول'!J456/365*MAX(0,MIN(EOMONTH(DATE(2026,3,1),-1),IF('📋 سجل الأصول'!M456="",DATE(9999,12,31),'📋 سجل الأصول'!M456))-'📋 سجل الأصول'!G456+1))),0))</f>
        <v/>
      </c>
      <c r="J456" s="33" t="str">
        <f>IF('📋 سجل الأصول'!C456="","",IFERROR(MAX(0,MIN(('📋 سجل الأصول'!H456-IF('📋 سجل الأصول'!I456="",0,'📋 سجل الأصول'!I456)),('📋 سجل الأصول'!H456-IF('📋 سجل الأصول'!I456="",0,'📋 سجل الأصول'!I456))*'📋 سجل الأصول'!J456/365*MAX(0,MIN(EOMONTH(DATE(2026,4,1),0),IF('📋 سجل الأصول'!M456="",DATE(9999,12,31),'📋 سجل الأصول'!M456))-'📋 سجل الأصول'!G456+1))-MIN(('📋 سجل الأصول'!H456-IF('📋 سجل الأصول'!I456="",0,'📋 سجل الأصول'!I456)),('📋 سجل الأصول'!H456-IF('📋 سجل الأصول'!I456="",0,'📋 سجل الأصول'!I456))*'📋 سجل الأصول'!J456/365*MAX(0,MIN(EOMONTH(DATE(2026,4,1),-1),IF('📋 سجل الأصول'!M456="",DATE(9999,12,31),'📋 سجل الأصول'!M456))-'📋 سجل الأصول'!G456+1))),0))</f>
        <v/>
      </c>
      <c r="K456" s="33" t="str">
        <f>IF('📋 سجل الأصول'!C456="","",IFERROR(MAX(0,MIN(('📋 سجل الأصول'!H456-IF('📋 سجل الأصول'!I456="",0,'📋 سجل الأصول'!I456)),('📋 سجل الأصول'!H456-IF('📋 سجل الأصول'!I456="",0,'📋 سجل الأصول'!I456))*'📋 سجل الأصول'!J456/365*MAX(0,MIN(EOMONTH(DATE(2026,5,1),0),IF('📋 سجل الأصول'!M456="",DATE(9999,12,31),'📋 سجل الأصول'!M456))-'📋 سجل الأصول'!G456+1))-MIN(('📋 سجل الأصول'!H456-IF('📋 سجل الأصول'!I456="",0,'📋 سجل الأصول'!I456)),('📋 سجل الأصول'!H456-IF('📋 سجل الأصول'!I456="",0,'📋 سجل الأصول'!I456))*'📋 سجل الأصول'!J456/365*MAX(0,MIN(EOMONTH(DATE(2026,5,1),-1),IF('📋 سجل الأصول'!M456="",DATE(9999,12,31),'📋 سجل الأصول'!M456))-'📋 سجل الأصول'!G456+1))),0))</f>
        <v/>
      </c>
      <c r="L456" s="33" t="str">
        <f>IF('📋 سجل الأصول'!C456="","",IFERROR(MAX(0,MIN(('📋 سجل الأصول'!H456-IF('📋 سجل الأصول'!I456="",0,'📋 سجل الأصول'!I456)),('📋 سجل الأصول'!H456-IF('📋 سجل الأصول'!I456="",0,'📋 سجل الأصول'!I456))*'📋 سجل الأصول'!J456/365*MAX(0,MIN(EOMONTH(DATE(2026,6,1),0),IF('📋 سجل الأصول'!M456="",DATE(9999,12,31),'📋 سجل الأصول'!M456))-'📋 سجل الأصول'!G456+1))-MIN(('📋 سجل الأصول'!H456-IF('📋 سجل الأصول'!I456="",0,'📋 سجل الأصول'!I456)),('📋 سجل الأصول'!H456-IF('📋 سجل الأصول'!I456="",0,'📋 سجل الأصول'!I456))*'📋 سجل الأصول'!J456/365*MAX(0,MIN(EOMONTH(DATE(2026,6,1),-1),IF('📋 سجل الأصول'!M456="",DATE(9999,12,31),'📋 سجل الأصول'!M456))-'📋 سجل الأصول'!G456+1))),0))</f>
        <v/>
      </c>
      <c r="M456" s="33" t="str">
        <f>IF('📋 سجل الأصول'!C456="","",IFERROR(MAX(0,MIN(('📋 سجل الأصول'!H456-IF('📋 سجل الأصول'!I456="",0,'📋 سجل الأصول'!I456)),('📋 سجل الأصول'!H456-IF('📋 سجل الأصول'!I456="",0,'📋 سجل الأصول'!I456))*'📋 سجل الأصول'!J456/365*MAX(0,MIN(EOMONTH(DATE(2026,7,1),0),IF('📋 سجل الأصول'!M456="",DATE(9999,12,31),'📋 سجل الأصول'!M456))-'📋 سجل الأصول'!G456+1))-MIN(('📋 سجل الأصول'!H456-IF('📋 سجل الأصول'!I456="",0,'📋 سجل الأصول'!I456)),('📋 سجل الأصول'!H456-IF('📋 سجل الأصول'!I456="",0,'📋 سجل الأصول'!I456))*'📋 سجل الأصول'!J456/365*MAX(0,MIN(EOMONTH(DATE(2026,7,1),-1),IF('📋 سجل الأصول'!M456="",DATE(9999,12,31),'📋 سجل الأصول'!M456))-'📋 سجل الأصول'!G456+1))),0))</f>
        <v/>
      </c>
      <c r="N456" s="33" t="str">
        <f>IF('📋 سجل الأصول'!C456="","",IFERROR(MAX(0,MIN(('📋 سجل الأصول'!H456-IF('📋 سجل الأصول'!I456="",0,'📋 سجل الأصول'!I456)),('📋 سجل الأصول'!H456-IF('📋 سجل الأصول'!I456="",0,'📋 سجل الأصول'!I456))*'📋 سجل الأصول'!J456/365*MAX(0,MIN(EOMONTH(DATE(2026,8,1),0),IF('📋 سجل الأصول'!M456="",DATE(9999,12,31),'📋 سجل الأصول'!M456))-'📋 سجل الأصول'!G456+1))-MIN(('📋 سجل الأصول'!H456-IF('📋 سجل الأصول'!I456="",0,'📋 سجل الأصول'!I456)),('📋 سجل الأصول'!H456-IF('📋 سجل الأصول'!I456="",0,'📋 سجل الأصول'!I456))*'📋 سجل الأصول'!J456/365*MAX(0,MIN(EOMONTH(DATE(2026,8,1),-1),IF('📋 سجل الأصول'!M456="",DATE(9999,12,31),'📋 سجل الأصول'!M456))-'📋 سجل الأصول'!G456+1))),0))</f>
        <v/>
      </c>
      <c r="O456" s="33" t="str">
        <f>IF('📋 سجل الأصول'!C456="","",IFERROR(MAX(0,MIN(('📋 سجل الأصول'!H456-IF('📋 سجل الأصول'!I456="",0,'📋 سجل الأصول'!I456)),('📋 سجل الأصول'!H456-IF('📋 سجل الأصول'!I456="",0,'📋 سجل الأصول'!I456))*'📋 سجل الأصول'!J456/365*MAX(0,MIN(EOMONTH(DATE(2026,9,1),0),IF('📋 سجل الأصول'!M456="",DATE(9999,12,31),'📋 سجل الأصول'!M456))-'📋 سجل الأصول'!G456+1))-MIN(('📋 سجل الأصول'!H456-IF('📋 سجل الأصول'!I456="",0,'📋 سجل الأصول'!I456)),('📋 سجل الأصول'!H456-IF('📋 سجل الأصول'!I456="",0,'📋 سجل الأصول'!I456))*'📋 سجل الأصول'!J456/365*MAX(0,MIN(EOMONTH(DATE(2026,9,1),-1),IF('📋 سجل الأصول'!M456="",DATE(9999,12,31),'📋 سجل الأصول'!M456))-'📋 سجل الأصول'!G456+1))),0))</f>
        <v/>
      </c>
      <c r="P456" s="33" t="str">
        <f>IF('📋 سجل الأصول'!C456="","",IFERROR(MAX(0,MIN(('📋 سجل الأصول'!H456-IF('📋 سجل الأصول'!I456="",0,'📋 سجل الأصول'!I456)),('📋 سجل الأصول'!H456-IF('📋 سجل الأصول'!I456="",0,'📋 سجل الأصول'!I456))*'📋 سجل الأصول'!J456/365*MAX(0,MIN(EOMONTH(DATE(2026,10,1),0),IF('📋 سجل الأصول'!M456="",DATE(9999,12,31),'📋 سجل الأصول'!M456))-'📋 سجل الأصول'!G456+1))-MIN(('📋 سجل الأصول'!H456-IF('📋 سجل الأصول'!I456="",0,'📋 سجل الأصول'!I456)),('📋 سجل الأصول'!H456-IF('📋 سجل الأصول'!I456="",0,'📋 سجل الأصول'!I456))*'📋 سجل الأصول'!J456/365*MAX(0,MIN(EOMONTH(DATE(2026,10,1),-1),IF('📋 سجل الأصول'!M456="",DATE(9999,12,31),'📋 سجل الأصول'!M456))-'📋 سجل الأصول'!G456+1))),0))</f>
        <v/>
      </c>
      <c r="Q456" s="33" t="str">
        <f>IF('📋 سجل الأصول'!C456="","",IFERROR(MAX(0,MIN(('📋 سجل الأصول'!H456-IF('📋 سجل الأصول'!I456="",0,'📋 سجل الأصول'!I456)),('📋 سجل الأصول'!H456-IF('📋 سجل الأصول'!I456="",0,'📋 سجل الأصول'!I456))*'📋 سجل الأصول'!J456/365*MAX(0,MIN(EOMONTH(DATE(2026,11,1),0),IF('📋 سجل الأصول'!M456="",DATE(9999,12,31),'📋 سجل الأصول'!M456))-'📋 سجل الأصول'!G456+1))-MIN(('📋 سجل الأصول'!H456-IF('📋 سجل الأصول'!I456="",0,'📋 سجل الأصول'!I456)),('📋 سجل الأصول'!H456-IF('📋 سجل الأصول'!I456="",0,'📋 سجل الأصول'!I456))*'📋 سجل الأصول'!J456/365*MAX(0,MIN(EOMONTH(DATE(2026,11,1),-1),IF('📋 سجل الأصول'!M456="",DATE(9999,12,31),'📋 سجل الأصول'!M456))-'📋 سجل الأصول'!G456+1))),0))</f>
        <v/>
      </c>
      <c r="R456" s="33" t="str">
        <f>IF('📋 سجل الأصول'!C456="","",IFERROR(MAX(0,MIN(('📋 سجل الأصول'!H456-IF('📋 سجل الأصول'!I456="",0,'📋 سجل الأصول'!I456)),('📋 سجل الأصول'!H456-IF('📋 سجل الأصول'!I456="",0,'📋 سجل الأصول'!I456))*'📋 سجل الأصول'!J456/365*MAX(0,MIN(EOMONTH(DATE(2026,12,1),0),IF('📋 سجل الأصول'!M456="",DATE(9999,12,31),'📋 سجل الأصول'!M456))-'📋 سجل الأصول'!G456+1))-MIN(('📋 سجل الأصول'!H456-IF('📋 سجل الأصول'!I456="",0,'📋 سجل الأصول'!I456)),('📋 سجل الأصول'!H456-IF('📋 سجل الأصول'!I456="",0,'📋 سجل الأصول'!I456))*'📋 سجل الأصول'!J456/365*MAX(0,MIN(EOMONTH(DATE(2026,12,1),-1),IF('📋 سجل الأصول'!M456="",DATE(9999,12,31),'📋 سجل الأصول'!M456))-'📋 سجل الأصول'!G456+1))),0))</f>
        <v/>
      </c>
    </row>
    <row r="457" spans="1:18" ht="24.75" customHeight="1" x14ac:dyDescent="0.25">
      <c r="A457" s="18" t="str">
        <f>IF('📋 سجل الأصول'!C457="","",'📋 سجل الأصول'!A457)</f>
        <v/>
      </c>
      <c r="B457" s="18" t="str">
        <f>IF('📋 سجل الأصول'!C457="","",'📋 سجل الأصول'!B457)</f>
        <v/>
      </c>
      <c r="C457" s="36" t="str">
        <f>IF('📋 سجل الأصول'!C457="","",'📋 سجل الأصول'!C457)</f>
        <v/>
      </c>
      <c r="D457" s="18" t="str">
        <f>IF('📋 سجل الأصول'!C457="","",'📋 سجل الأصول'!E457)</f>
        <v/>
      </c>
      <c r="E457" s="37" t="str">
        <f>IF('📋 سجل الأصول'!C457="","",'📋 سجل الأصول'!G457)</f>
        <v/>
      </c>
      <c r="F457" s="25" t="str">
        <f>IF('📋 سجل الأصول'!C457="","",'📋 سجل الأصول'!H457)</f>
        <v/>
      </c>
      <c r="G457" s="25" t="str">
        <f>IF('📋 سجل الأصول'!C457="","",IFERROR(MAX(0,MIN(('📋 سجل الأصول'!H457-IF('📋 سجل الأصول'!I457="",0,'📋 سجل الأصول'!I457)),('📋 سجل الأصول'!H457-IF('📋 سجل الأصول'!I457="",0,'📋 سجل الأصول'!I457))*'📋 سجل الأصول'!J457/365*MAX(0,MIN(EOMONTH(DATE(2026,1,1),0),IF('📋 سجل الأصول'!M457="",DATE(9999,12,31),'📋 سجل الأصول'!M457))-'📋 سجل الأصول'!G457+1))-MIN(('📋 سجل الأصول'!H457-IF('📋 سجل الأصول'!I457="",0,'📋 سجل الأصول'!I457)),('📋 سجل الأصول'!H457-IF('📋 سجل الأصول'!I457="",0,'📋 سجل الأصول'!I457))*'📋 سجل الأصول'!J457/365*MAX(0,MIN(EOMONTH(DATE(2026,1,1),-1),IF('📋 سجل الأصول'!M457="",DATE(9999,12,31),'📋 سجل الأصول'!M457))-'📋 سجل الأصول'!G457+1))),0))</f>
        <v/>
      </c>
      <c r="H457" s="25" t="str">
        <f>IF('📋 سجل الأصول'!C457="","",IFERROR(MAX(0,MIN(('📋 سجل الأصول'!H457-IF('📋 سجل الأصول'!I457="",0,'📋 سجل الأصول'!I457)),('📋 سجل الأصول'!H457-IF('📋 سجل الأصول'!I457="",0,'📋 سجل الأصول'!I457))*'📋 سجل الأصول'!J457/365*MAX(0,MIN(EOMONTH(DATE(2026,2,1),0),IF('📋 سجل الأصول'!M457="",DATE(9999,12,31),'📋 سجل الأصول'!M457))-'📋 سجل الأصول'!G457+1))-MIN(('📋 سجل الأصول'!H457-IF('📋 سجل الأصول'!I457="",0,'📋 سجل الأصول'!I457)),('📋 سجل الأصول'!H457-IF('📋 سجل الأصول'!I457="",0,'📋 سجل الأصول'!I457))*'📋 سجل الأصول'!J457/365*MAX(0,MIN(EOMONTH(DATE(2026,2,1),-1),IF('📋 سجل الأصول'!M457="",DATE(9999,12,31),'📋 سجل الأصول'!M457))-'📋 سجل الأصول'!G457+1))),0))</f>
        <v/>
      </c>
      <c r="I457" s="25" t="str">
        <f>IF('📋 سجل الأصول'!C457="","",IFERROR(MAX(0,MIN(('📋 سجل الأصول'!H457-IF('📋 سجل الأصول'!I457="",0,'📋 سجل الأصول'!I457)),('📋 سجل الأصول'!H457-IF('📋 سجل الأصول'!I457="",0,'📋 سجل الأصول'!I457))*'📋 سجل الأصول'!J457/365*MAX(0,MIN(EOMONTH(DATE(2026,3,1),0),IF('📋 سجل الأصول'!M457="",DATE(9999,12,31),'📋 سجل الأصول'!M457))-'📋 سجل الأصول'!G457+1))-MIN(('📋 سجل الأصول'!H457-IF('📋 سجل الأصول'!I457="",0,'📋 سجل الأصول'!I457)),('📋 سجل الأصول'!H457-IF('📋 سجل الأصول'!I457="",0,'📋 سجل الأصول'!I457))*'📋 سجل الأصول'!J457/365*MAX(0,MIN(EOMONTH(DATE(2026,3,1),-1),IF('📋 سجل الأصول'!M457="",DATE(9999,12,31),'📋 سجل الأصول'!M457))-'📋 سجل الأصول'!G457+1))),0))</f>
        <v/>
      </c>
      <c r="J457" s="25" t="str">
        <f>IF('📋 سجل الأصول'!C457="","",IFERROR(MAX(0,MIN(('📋 سجل الأصول'!H457-IF('📋 سجل الأصول'!I457="",0,'📋 سجل الأصول'!I457)),('📋 سجل الأصول'!H457-IF('📋 سجل الأصول'!I457="",0,'📋 سجل الأصول'!I457))*'📋 سجل الأصول'!J457/365*MAX(0,MIN(EOMONTH(DATE(2026,4,1),0),IF('📋 سجل الأصول'!M457="",DATE(9999,12,31),'📋 سجل الأصول'!M457))-'📋 سجل الأصول'!G457+1))-MIN(('📋 سجل الأصول'!H457-IF('📋 سجل الأصول'!I457="",0,'📋 سجل الأصول'!I457)),('📋 سجل الأصول'!H457-IF('📋 سجل الأصول'!I457="",0,'📋 سجل الأصول'!I457))*'📋 سجل الأصول'!J457/365*MAX(0,MIN(EOMONTH(DATE(2026,4,1),-1),IF('📋 سجل الأصول'!M457="",DATE(9999,12,31),'📋 سجل الأصول'!M457))-'📋 سجل الأصول'!G457+1))),0))</f>
        <v/>
      </c>
      <c r="K457" s="25" t="str">
        <f>IF('📋 سجل الأصول'!C457="","",IFERROR(MAX(0,MIN(('📋 سجل الأصول'!H457-IF('📋 سجل الأصول'!I457="",0,'📋 سجل الأصول'!I457)),('📋 سجل الأصول'!H457-IF('📋 سجل الأصول'!I457="",0,'📋 سجل الأصول'!I457))*'📋 سجل الأصول'!J457/365*MAX(0,MIN(EOMONTH(DATE(2026,5,1),0),IF('📋 سجل الأصول'!M457="",DATE(9999,12,31),'📋 سجل الأصول'!M457))-'📋 سجل الأصول'!G457+1))-MIN(('📋 سجل الأصول'!H457-IF('📋 سجل الأصول'!I457="",0,'📋 سجل الأصول'!I457)),('📋 سجل الأصول'!H457-IF('📋 سجل الأصول'!I457="",0,'📋 سجل الأصول'!I457))*'📋 سجل الأصول'!J457/365*MAX(0,MIN(EOMONTH(DATE(2026,5,1),-1),IF('📋 سجل الأصول'!M457="",DATE(9999,12,31),'📋 سجل الأصول'!M457))-'📋 سجل الأصول'!G457+1))),0))</f>
        <v/>
      </c>
      <c r="L457" s="25" t="str">
        <f>IF('📋 سجل الأصول'!C457="","",IFERROR(MAX(0,MIN(('📋 سجل الأصول'!H457-IF('📋 سجل الأصول'!I457="",0,'📋 سجل الأصول'!I457)),('📋 سجل الأصول'!H457-IF('📋 سجل الأصول'!I457="",0,'📋 سجل الأصول'!I457))*'📋 سجل الأصول'!J457/365*MAX(0,MIN(EOMONTH(DATE(2026,6,1),0),IF('📋 سجل الأصول'!M457="",DATE(9999,12,31),'📋 سجل الأصول'!M457))-'📋 سجل الأصول'!G457+1))-MIN(('📋 سجل الأصول'!H457-IF('📋 سجل الأصول'!I457="",0,'📋 سجل الأصول'!I457)),('📋 سجل الأصول'!H457-IF('📋 سجل الأصول'!I457="",0,'📋 سجل الأصول'!I457))*'📋 سجل الأصول'!J457/365*MAX(0,MIN(EOMONTH(DATE(2026,6,1),-1),IF('📋 سجل الأصول'!M457="",DATE(9999,12,31),'📋 سجل الأصول'!M457))-'📋 سجل الأصول'!G457+1))),0))</f>
        <v/>
      </c>
      <c r="M457" s="25" t="str">
        <f>IF('📋 سجل الأصول'!C457="","",IFERROR(MAX(0,MIN(('📋 سجل الأصول'!H457-IF('📋 سجل الأصول'!I457="",0,'📋 سجل الأصول'!I457)),('📋 سجل الأصول'!H457-IF('📋 سجل الأصول'!I457="",0,'📋 سجل الأصول'!I457))*'📋 سجل الأصول'!J457/365*MAX(0,MIN(EOMONTH(DATE(2026,7,1),0),IF('📋 سجل الأصول'!M457="",DATE(9999,12,31),'📋 سجل الأصول'!M457))-'📋 سجل الأصول'!G457+1))-MIN(('📋 سجل الأصول'!H457-IF('📋 سجل الأصول'!I457="",0,'📋 سجل الأصول'!I457)),('📋 سجل الأصول'!H457-IF('📋 سجل الأصول'!I457="",0,'📋 سجل الأصول'!I457))*'📋 سجل الأصول'!J457/365*MAX(0,MIN(EOMONTH(DATE(2026,7,1),-1),IF('📋 سجل الأصول'!M457="",DATE(9999,12,31),'📋 سجل الأصول'!M457))-'📋 سجل الأصول'!G457+1))),0))</f>
        <v/>
      </c>
      <c r="N457" s="25" t="str">
        <f>IF('📋 سجل الأصول'!C457="","",IFERROR(MAX(0,MIN(('📋 سجل الأصول'!H457-IF('📋 سجل الأصول'!I457="",0,'📋 سجل الأصول'!I457)),('📋 سجل الأصول'!H457-IF('📋 سجل الأصول'!I457="",0,'📋 سجل الأصول'!I457))*'📋 سجل الأصول'!J457/365*MAX(0,MIN(EOMONTH(DATE(2026,8,1),0),IF('📋 سجل الأصول'!M457="",DATE(9999,12,31),'📋 سجل الأصول'!M457))-'📋 سجل الأصول'!G457+1))-MIN(('📋 سجل الأصول'!H457-IF('📋 سجل الأصول'!I457="",0,'📋 سجل الأصول'!I457)),('📋 سجل الأصول'!H457-IF('📋 سجل الأصول'!I457="",0,'📋 سجل الأصول'!I457))*'📋 سجل الأصول'!J457/365*MAX(0,MIN(EOMONTH(DATE(2026,8,1),-1),IF('📋 سجل الأصول'!M457="",DATE(9999,12,31),'📋 سجل الأصول'!M457))-'📋 سجل الأصول'!G457+1))),0))</f>
        <v/>
      </c>
      <c r="O457" s="25" t="str">
        <f>IF('📋 سجل الأصول'!C457="","",IFERROR(MAX(0,MIN(('📋 سجل الأصول'!H457-IF('📋 سجل الأصول'!I457="",0,'📋 سجل الأصول'!I457)),('📋 سجل الأصول'!H457-IF('📋 سجل الأصول'!I457="",0,'📋 سجل الأصول'!I457))*'📋 سجل الأصول'!J457/365*MAX(0,MIN(EOMONTH(DATE(2026,9,1),0),IF('📋 سجل الأصول'!M457="",DATE(9999,12,31),'📋 سجل الأصول'!M457))-'📋 سجل الأصول'!G457+1))-MIN(('📋 سجل الأصول'!H457-IF('📋 سجل الأصول'!I457="",0,'📋 سجل الأصول'!I457)),('📋 سجل الأصول'!H457-IF('📋 سجل الأصول'!I457="",0,'📋 سجل الأصول'!I457))*'📋 سجل الأصول'!J457/365*MAX(0,MIN(EOMONTH(DATE(2026,9,1),-1),IF('📋 سجل الأصول'!M457="",DATE(9999,12,31),'📋 سجل الأصول'!M457))-'📋 سجل الأصول'!G457+1))),0))</f>
        <v/>
      </c>
      <c r="P457" s="25" t="str">
        <f>IF('📋 سجل الأصول'!C457="","",IFERROR(MAX(0,MIN(('📋 سجل الأصول'!H457-IF('📋 سجل الأصول'!I457="",0,'📋 سجل الأصول'!I457)),('📋 سجل الأصول'!H457-IF('📋 سجل الأصول'!I457="",0,'📋 سجل الأصول'!I457))*'📋 سجل الأصول'!J457/365*MAX(0,MIN(EOMONTH(DATE(2026,10,1),0),IF('📋 سجل الأصول'!M457="",DATE(9999,12,31),'📋 سجل الأصول'!M457))-'📋 سجل الأصول'!G457+1))-MIN(('📋 سجل الأصول'!H457-IF('📋 سجل الأصول'!I457="",0,'📋 سجل الأصول'!I457)),('📋 سجل الأصول'!H457-IF('📋 سجل الأصول'!I457="",0,'📋 سجل الأصول'!I457))*'📋 سجل الأصول'!J457/365*MAX(0,MIN(EOMONTH(DATE(2026,10,1),-1),IF('📋 سجل الأصول'!M457="",DATE(9999,12,31),'📋 سجل الأصول'!M457))-'📋 سجل الأصول'!G457+1))),0))</f>
        <v/>
      </c>
      <c r="Q457" s="25" t="str">
        <f>IF('📋 سجل الأصول'!C457="","",IFERROR(MAX(0,MIN(('📋 سجل الأصول'!H457-IF('📋 سجل الأصول'!I457="",0,'📋 سجل الأصول'!I457)),('📋 سجل الأصول'!H457-IF('📋 سجل الأصول'!I457="",0,'📋 سجل الأصول'!I457))*'📋 سجل الأصول'!J457/365*MAX(0,MIN(EOMONTH(DATE(2026,11,1),0),IF('📋 سجل الأصول'!M457="",DATE(9999,12,31),'📋 سجل الأصول'!M457))-'📋 سجل الأصول'!G457+1))-MIN(('📋 سجل الأصول'!H457-IF('📋 سجل الأصول'!I457="",0,'📋 سجل الأصول'!I457)),('📋 سجل الأصول'!H457-IF('📋 سجل الأصول'!I457="",0,'📋 سجل الأصول'!I457))*'📋 سجل الأصول'!J457/365*MAX(0,MIN(EOMONTH(DATE(2026,11,1),-1),IF('📋 سجل الأصول'!M457="",DATE(9999,12,31),'📋 سجل الأصول'!M457))-'📋 سجل الأصول'!G457+1))),0))</f>
        <v/>
      </c>
      <c r="R457" s="25" t="str">
        <f>IF('📋 سجل الأصول'!C457="","",IFERROR(MAX(0,MIN(('📋 سجل الأصول'!H457-IF('📋 سجل الأصول'!I457="",0,'📋 سجل الأصول'!I457)),('📋 سجل الأصول'!H457-IF('📋 سجل الأصول'!I457="",0,'📋 سجل الأصول'!I457))*'📋 سجل الأصول'!J457/365*MAX(0,MIN(EOMONTH(DATE(2026,12,1),0),IF('📋 سجل الأصول'!M457="",DATE(9999,12,31),'📋 سجل الأصول'!M457))-'📋 سجل الأصول'!G457+1))-MIN(('📋 سجل الأصول'!H457-IF('📋 سجل الأصول'!I457="",0,'📋 سجل الأصول'!I457)),('📋 سجل الأصول'!H457-IF('📋 سجل الأصول'!I457="",0,'📋 سجل الأصول'!I457))*'📋 سجل الأصول'!J457/365*MAX(0,MIN(EOMONTH(DATE(2026,12,1),-1),IF('📋 سجل الأصول'!M457="",DATE(9999,12,31),'📋 سجل الأصول'!M457))-'📋 سجل الأصول'!G457+1))),0))</f>
        <v/>
      </c>
    </row>
    <row r="458" spans="1:18" ht="24.75" customHeight="1" x14ac:dyDescent="0.25">
      <c r="A458" s="26" t="str">
        <f>IF('📋 سجل الأصول'!C458="","",'📋 سجل الأصول'!A458)</f>
        <v/>
      </c>
      <c r="B458" s="26" t="str">
        <f>IF('📋 سجل الأصول'!C458="","",'📋 سجل الأصول'!B458)</f>
        <v/>
      </c>
      <c r="C458" s="38" t="str">
        <f>IF('📋 سجل الأصول'!C458="","",'📋 سجل الأصول'!C458)</f>
        <v/>
      </c>
      <c r="D458" s="26" t="str">
        <f>IF('📋 سجل الأصول'!C458="","",'📋 سجل الأصول'!E458)</f>
        <v/>
      </c>
      <c r="E458" s="39" t="str">
        <f>IF('📋 سجل الأصول'!C458="","",'📋 سجل الأصول'!G458)</f>
        <v/>
      </c>
      <c r="F458" s="33" t="str">
        <f>IF('📋 سجل الأصول'!C458="","",'📋 سجل الأصول'!H458)</f>
        <v/>
      </c>
      <c r="G458" s="33" t="str">
        <f>IF('📋 سجل الأصول'!C458="","",IFERROR(MAX(0,MIN(('📋 سجل الأصول'!H458-IF('📋 سجل الأصول'!I458="",0,'📋 سجل الأصول'!I458)),('📋 سجل الأصول'!H458-IF('📋 سجل الأصول'!I458="",0,'📋 سجل الأصول'!I458))*'📋 سجل الأصول'!J458/365*MAX(0,MIN(EOMONTH(DATE(2026,1,1),0),IF('📋 سجل الأصول'!M458="",DATE(9999,12,31),'📋 سجل الأصول'!M458))-'📋 سجل الأصول'!G458+1))-MIN(('📋 سجل الأصول'!H458-IF('📋 سجل الأصول'!I458="",0,'📋 سجل الأصول'!I458)),('📋 سجل الأصول'!H458-IF('📋 سجل الأصول'!I458="",0,'📋 سجل الأصول'!I458))*'📋 سجل الأصول'!J458/365*MAX(0,MIN(EOMONTH(DATE(2026,1,1),-1),IF('📋 سجل الأصول'!M458="",DATE(9999,12,31),'📋 سجل الأصول'!M458))-'📋 سجل الأصول'!G458+1))),0))</f>
        <v/>
      </c>
      <c r="H458" s="33" t="str">
        <f>IF('📋 سجل الأصول'!C458="","",IFERROR(MAX(0,MIN(('📋 سجل الأصول'!H458-IF('📋 سجل الأصول'!I458="",0,'📋 سجل الأصول'!I458)),('📋 سجل الأصول'!H458-IF('📋 سجل الأصول'!I458="",0,'📋 سجل الأصول'!I458))*'📋 سجل الأصول'!J458/365*MAX(0,MIN(EOMONTH(DATE(2026,2,1),0),IF('📋 سجل الأصول'!M458="",DATE(9999,12,31),'📋 سجل الأصول'!M458))-'📋 سجل الأصول'!G458+1))-MIN(('📋 سجل الأصول'!H458-IF('📋 سجل الأصول'!I458="",0,'📋 سجل الأصول'!I458)),('📋 سجل الأصول'!H458-IF('📋 سجل الأصول'!I458="",0,'📋 سجل الأصول'!I458))*'📋 سجل الأصول'!J458/365*MAX(0,MIN(EOMONTH(DATE(2026,2,1),-1),IF('📋 سجل الأصول'!M458="",DATE(9999,12,31),'📋 سجل الأصول'!M458))-'📋 سجل الأصول'!G458+1))),0))</f>
        <v/>
      </c>
      <c r="I458" s="33" t="str">
        <f>IF('📋 سجل الأصول'!C458="","",IFERROR(MAX(0,MIN(('📋 سجل الأصول'!H458-IF('📋 سجل الأصول'!I458="",0,'📋 سجل الأصول'!I458)),('📋 سجل الأصول'!H458-IF('📋 سجل الأصول'!I458="",0,'📋 سجل الأصول'!I458))*'📋 سجل الأصول'!J458/365*MAX(0,MIN(EOMONTH(DATE(2026,3,1),0),IF('📋 سجل الأصول'!M458="",DATE(9999,12,31),'📋 سجل الأصول'!M458))-'📋 سجل الأصول'!G458+1))-MIN(('📋 سجل الأصول'!H458-IF('📋 سجل الأصول'!I458="",0,'📋 سجل الأصول'!I458)),('📋 سجل الأصول'!H458-IF('📋 سجل الأصول'!I458="",0,'📋 سجل الأصول'!I458))*'📋 سجل الأصول'!J458/365*MAX(0,MIN(EOMONTH(DATE(2026,3,1),-1),IF('📋 سجل الأصول'!M458="",DATE(9999,12,31),'📋 سجل الأصول'!M458))-'📋 سجل الأصول'!G458+1))),0))</f>
        <v/>
      </c>
      <c r="J458" s="33" t="str">
        <f>IF('📋 سجل الأصول'!C458="","",IFERROR(MAX(0,MIN(('📋 سجل الأصول'!H458-IF('📋 سجل الأصول'!I458="",0,'📋 سجل الأصول'!I458)),('📋 سجل الأصول'!H458-IF('📋 سجل الأصول'!I458="",0,'📋 سجل الأصول'!I458))*'📋 سجل الأصول'!J458/365*MAX(0,MIN(EOMONTH(DATE(2026,4,1),0),IF('📋 سجل الأصول'!M458="",DATE(9999,12,31),'📋 سجل الأصول'!M458))-'📋 سجل الأصول'!G458+1))-MIN(('📋 سجل الأصول'!H458-IF('📋 سجل الأصول'!I458="",0,'📋 سجل الأصول'!I458)),('📋 سجل الأصول'!H458-IF('📋 سجل الأصول'!I458="",0,'📋 سجل الأصول'!I458))*'📋 سجل الأصول'!J458/365*MAX(0,MIN(EOMONTH(DATE(2026,4,1),-1),IF('📋 سجل الأصول'!M458="",DATE(9999,12,31),'📋 سجل الأصول'!M458))-'📋 سجل الأصول'!G458+1))),0))</f>
        <v/>
      </c>
      <c r="K458" s="33" t="str">
        <f>IF('📋 سجل الأصول'!C458="","",IFERROR(MAX(0,MIN(('📋 سجل الأصول'!H458-IF('📋 سجل الأصول'!I458="",0,'📋 سجل الأصول'!I458)),('📋 سجل الأصول'!H458-IF('📋 سجل الأصول'!I458="",0,'📋 سجل الأصول'!I458))*'📋 سجل الأصول'!J458/365*MAX(0,MIN(EOMONTH(DATE(2026,5,1),0),IF('📋 سجل الأصول'!M458="",DATE(9999,12,31),'📋 سجل الأصول'!M458))-'📋 سجل الأصول'!G458+1))-MIN(('📋 سجل الأصول'!H458-IF('📋 سجل الأصول'!I458="",0,'📋 سجل الأصول'!I458)),('📋 سجل الأصول'!H458-IF('📋 سجل الأصول'!I458="",0,'📋 سجل الأصول'!I458))*'📋 سجل الأصول'!J458/365*MAX(0,MIN(EOMONTH(DATE(2026,5,1),-1),IF('📋 سجل الأصول'!M458="",DATE(9999,12,31),'📋 سجل الأصول'!M458))-'📋 سجل الأصول'!G458+1))),0))</f>
        <v/>
      </c>
      <c r="L458" s="33" t="str">
        <f>IF('📋 سجل الأصول'!C458="","",IFERROR(MAX(0,MIN(('📋 سجل الأصول'!H458-IF('📋 سجل الأصول'!I458="",0,'📋 سجل الأصول'!I458)),('📋 سجل الأصول'!H458-IF('📋 سجل الأصول'!I458="",0,'📋 سجل الأصول'!I458))*'📋 سجل الأصول'!J458/365*MAX(0,MIN(EOMONTH(DATE(2026,6,1),0),IF('📋 سجل الأصول'!M458="",DATE(9999,12,31),'📋 سجل الأصول'!M458))-'📋 سجل الأصول'!G458+1))-MIN(('📋 سجل الأصول'!H458-IF('📋 سجل الأصول'!I458="",0,'📋 سجل الأصول'!I458)),('📋 سجل الأصول'!H458-IF('📋 سجل الأصول'!I458="",0,'📋 سجل الأصول'!I458))*'📋 سجل الأصول'!J458/365*MAX(0,MIN(EOMONTH(DATE(2026,6,1),-1),IF('📋 سجل الأصول'!M458="",DATE(9999,12,31),'📋 سجل الأصول'!M458))-'📋 سجل الأصول'!G458+1))),0))</f>
        <v/>
      </c>
      <c r="M458" s="33" t="str">
        <f>IF('📋 سجل الأصول'!C458="","",IFERROR(MAX(0,MIN(('📋 سجل الأصول'!H458-IF('📋 سجل الأصول'!I458="",0,'📋 سجل الأصول'!I458)),('📋 سجل الأصول'!H458-IF('📋 سجل الأصول'!I458="",0,'📋 سجل الأصول'!I458))*'📋 سجل الأصول'!J458/365*MAX(0,MIN(EOMONTH(DATE(2026,7,1),0),IF('📋 سجل الأصول'!M458="",DATE(9999,12,31),'📋 سجل الأصول'!M458))-'📋 سجل الأصول'!G458+1))-MIN(('📋 سجل الأصول'!H458-IF('📋 سجل الأصول'!I458="",0,'📋 سجل الأصول'!I458)),('📋 سجل الأصول'!H458-IF('📋 سجل الأصول'!I458="",0,'📋 سجل الأصول'!I458))*'📋 سجل الأصول'!J458/365*MAX(0,MIN(EOMONTH(DATE(2026,7,1),-1),IF('📋 سجل الأصول'!M458="",DATE(9999,12,31),'📋 سجل الأصول'!M458))-'📋 سجل الأصول'!G458+1))),0))</f>
        <v/>
      </c>
      <c r="N458" s="33" t="str">
        <f>IF('📋 سجل الأصول'!C458="","",IFERROR(MAX(0,MIN(('📋 سجل الأصول'!H458-IF('📋 سجل الأصول'!I458="",0,'📋 سجل الأصول'!I458)),('📋 سجل الأصول'!H458-IF('📋 سجل الأصول'!I458="",0,'📋 سجل الأصول'!I458))*'📋 سجل الأصول'!J458/365*MAX(0,MIN(EOMONTH(DATE(2026,8,1),0),IF('📋 سجل الأصول'!M458="",DATE(9999,12,31),'📋 سجل الأصول'!M458))-'📋 سجل الأصول'!G458+1))-MIN(('📋 سجل الأصول'!H458-IF('📋 سجل الأصول'!I458="",0,'📋 سجل الأصول'!I458)),('📋 سجل الأصول'!H458-IF('📋 سجل الأصول'!I458="",0,'📋 سجل الأصول'!I458))*'📋 سجل الأصول'!J458/365*MAX(0,MIN(EOMONTH(DATE(2026,8,1),-1),IF('📋 سجل الأصول'!M458="",DATE(9999,12,31),'📋 سجل الأصول'!M458))-'📋 سجل الأصول'!G458+1))),0))</f>
        <v/>
      </c>
      <c r="O458" s="33" t="str">
        <f>IF('📋 سجل الأصول'!C458="","",IFERROR(MAX(0,MIN(('📋 سجل الأصول'!H458-IF('📋 سجل الأصول'!I458="",0,'📋 سجل الأصول'!I458)),('📋 سجل الأصول'!H458-IF('📋 سجل الأصول'!I458="",0,'📋 سجل الأصول'!I458))*'📋 سجل الأصول'!J458/365*MAX(0,MIN(EOMONTH(DATE(2026,9,1),0),IF('📋 سجل الأصول'!M458="",DATE(9999,12,31),'📋 سجل الأصول'!M458))-'📋 سجل الأصول'!G458+1))-MIN(('📋 سجل الأصول'!H458-IF('📋 سجل الأصول'!I458="",0,'📋 سجل الأصول'!I458)),('📋 سجل الأصول'!H458-IF('📋 سجل الأصول'!I458="",0,'📋 سجل الأصول'!I458))*'📋 سجل الأصول'!J458/365*MAX(0,MIN(EOMONTH(DATE(2026,9,1),-1),IF('📋 سجل الأصول'!M458="",DATE(9999,12,31),'📋 سجل الأصول'!M458))-'📋 سجل الأصول'!G458+1))),0))</f>
        <v/>
      </c>
      <c r="P458" s="33" t="str">
        <f>IF('📋 سجل الأصول'!C458="","",IFERROR(MAX(0,MIN(('📋 سجل الأصول'!H458-IF('📋 سجل الأصول'!I458="",0,'📋 سجل الأصول'!I458)),('📋 سجل الأصول'!H458-IF('📋 سجل الأصول'!I458="",0,'📋 سجل الأصول'!I458))*'📋 سجل الأصول'!J458/365*MAX(0,MIN(EOMONTH(DATE(2026,10,1),0),IF('📋 سجل الأصول'!M458="",DATE(9999,12,31),'📋 سجل الأصول'!M458))-'📋 سجل الأصول'!G458+1))-MIN(('📋 سجل الأصول'!H458-IF('📋 سجل الأصول'!I458="",0,'📋 سجل الأصول'!I458)),('📋 سجل الأصول'!H458-IF('📋 سجل الأصول'!I458="",0,'📋 سجل الأصول'!I458))*'📋 سجل الأصول'!J458/365*MAX(0,MIN(EOMONTH(DATE(2026,10,1),-1),IF('📋 سجل الأصول'!M458="",DATE(9999,12,31),'📋 سجل الأصول'!M458))-'📋 سجل الأصول'!G458+1))),0))</f>
        <v/>
      </c>
      <c r="Q458" s="33" t="str">
        <f>IF('📋 سجل الأصول'!C458="","",IFERROR(MAX(0,MIN(('📋 سجل الأصول'!H458-IF('📋 سجل الأصول'!I458="",0,'📋 سجل الأصول'!I458)),('📋 سجل الأصول'!H458-IF('📋 سجل الأصول'!I458="",0,'📋 سجل الأصول'!I458))*'📋 سجل الأصول'!J458/365*MAX(0,MIN(EOMONTH(DATE(2026,11,1),0),IF('📋 سجل الأصول'!M458="",DATE(9999,12,31),'📋 سجل الأصول'!M458))-'📋 سجل الأصول'!G458+1))-MIN(('📋 سجل الأصول'!H458-IF('📋 سجل الأصول'!I458="",0,'📋 سجل الأصول'!I458)),('📋 سجل الأصول'!H458-IF('📋 سجل الأصول'!I458="",0,'📋 سجل الأصول'!I458))*'📋 سجل الأصول'!J458/365*MAX(0,MIN(EOMONTH(DATE(2026,11,1),-1),IF('📋 سجل الأصول'!M458="",DATE(9999,12,31),'📋 سجل الأصول'!M458))-'📋 سجل الأصول'!G458+1))),0))</f>
        <v/>
      </c>
      <c r="R458" s="33" t="str">
        <f>IF('📋 سجل الأصول'!C458="","",IFERROR(MAX(0,MIN(('📋 سجل الأصول'!H458-IF('📋 سجل الأصول'!I458="",0,'📋 سجل الأصول'!I458)),('📋 سجل الأصول'!H458-IF('📋 سجل الأصول'!I458="",0,'📋 سجل الأصول'!I458))*'📋 سجل الأصول'!J458/365*MAX(0,MIN(EOMONTH(DATE(2026,12,1),0),IF('📋 سجل الأصول'!M458="",DATE(9999,12,31),'📋 سجل الأصول'!M458))-'📋 سجل الأصول'!G458+1))-MIN(('📋 سجل الأصول'!H458-IF('📋 سجل الأصول'!I458="",0,'📋 سجل الأصول'!I458)),('📋 سجل الأصول'!H458-IF('📋 سجل الأصول'!I458="",0,'📋 سجل الأصول'!I458))*'📋 سجل الأصول'!J458/365*MAX(0,MIN(EOMONTH(DATE(2026,12,1),-1),IF('📋 سجل الأصول'!M458="",DATE(9999,12,31),'📋 سجل الأصول'!M458))-'📋 سجل الأصول'!G458+1))),0))</f>
        <v/>
      </c>
    </row>
    <row r="459" spans="1:18" ht="24.75" customHeight="1" x14ac:dyDescent="0.25">
      <c r="A459" s="18" t="str">
        <f>IF('📋 سجل الأصول'!C459="","",'📋 سجل الأصول'!A459)</f>
        <v/>
      </c>
      <c r="B459" s="18" t="str">
        <f>IF('📋 سجل الأصول'!C459="","",'📋 سجل الأصول'!B459)</f>
        <v/>
      </c>
      <c r="C459" s="36" t="str">
        <f>IF('📋 سجل الأصول'!C459="","",'📋 سجل الأصول'!C459)</f>
        <v/>
      </c>
      <c r="D459" s="18" t="str">
        <f>IF('📋 سجل الأصول'!C459="","",'📋 سجل الأصول'!E459)</f>
        <v/>
      </c>
      <c r="E459" s="37" t="str">
        <f>IF('📋 سجل الأصول'!C459="","",'📋 سجل الأصول'!G459)</f>
        <v/>
      </c>
      <c r="F459" s="25" t="str">
        <f>IF('📋 سجل الأصول'!C459="","",'📋 سجل الأصول'!H459)</f>
        <v/>
      </c>
      <c r="G459" s="25" t="str">
        <f>IF('📋 سجل الأصول'!C459="","",IFERROR(MAX(0,MIN(('📋 سجل الأصول'!H459-IF('📋 سجل الأصول'!I459="",0,'📋 سجل الأصول'!I459)),('📋 سجل الأصول'!H459-IF('📋 سجل الأصول'!I459="",0,'📋 سجل الأصول'!I459))*'📋 سجل الأصول'!J459/365*MAX(0,MIN(EOMONTH(DATE(2026,1,1),0),IF('📋 سجل الأصول'!M459="",DATE(9999,12,31),'📋 سجل الأصول'!M459))-'📋 سجل الأصول'!G459+1))-MIN(('📋 سجل الأصول'!H459-IF('📋 سجل الأصول'!I459="",0,'📋 سجل الأصول'!I459)),('📋 سجل الأصول'!H459-IF('📋 سجل الأصول'!I459="",0,'📋 سجل الأصول'!I459))*'📋 سجل الأصول'!J459/365*MAX(0,MIN(EOMONTH(DATE(2026,1,1),-1),IF('📋 سجل الأصول'!M459="",DATE(9999,12,31),'📋 سجل الأصول'!M459))-'📋 سجل الأصول'!G459+1))),0))</f>
        <v/>
      </c>
      <c r="H459" s="25" t="str">
        <f>IF('📋 سجل الأصول'!C459="","",IFERROR(MAX(0,MIN(('📋 سجل الأصول'!H459-IF('📋 سجل الأصول'!I459="",0,'📋 سجل الأصول'!I459)),('📋 سجل الأصول'!H459-IF('📋 سجل الأصول'!I459="",0,'📋 سجل الأصول'!I459))*'📋 سجل الأصول'!J459/365*MAX(0,MIN(EOMONTH(DATE(2026,2,1),0),IF('📋 سجل الأصول'!M459="",DATE(9999,12,31),'📋 سجل الأصول'!M459))-'📋 سجل الأصول'!G459+1))-MIN(('📋 سجل الأصول'!H459-IF('📋 سجل الأصول'!I459="",0,'📋 سجل الأصول'!I459)),('📋 سجل الأصول'!H459-IF('📋 سجل الأصول'!I459="",0,'📋 سجل الأصول'!I459))*'📋 سجل الأصول'!J459/365*MAX(0,MIN(EOMONTH(DATE(2026,2,1),-1),IF('📋 سجل الأصول'!M459="",DATE(9999,12,31),'📋 سجل الأصول'!M459))-'📋 سجل الأصول'!G459+1))),0))</f>
        <v/>
      </c>
      <c r="I459" s="25" t="str">
        <f>IF('📋 سجل الأصول'!C459="","",IFERROR(MAX(0,MIN(('📋 سجل الأصول'!H459-IF('📋 سجل الأصول'!I459="",0,'📋 سجل الأصول'!I459)),('📋 سجل الأصول'!H459-IF('📋 سجل الأصول'!I459="",0,'📋 سجل الأصول'!I459))*'📋 سجل الأصول'!J459/365*MAX(0,MIN(EOMONTH(DATE(2026,3,1),0),IF('📋 سجل الأصول'!M459="",DATE(9999,12,31),'📋 سجل الأصول'!M459))-'📋 سجل الأصول'!G459+1))-MIN(('📋 سجل الأصول'!H459-IF('📋 سجل الأصول'!I459="",0,'📋 سجل الأصول'!I459)),('📋 سجل الأصول'!H459-IF('📋 سجل الأصول'!I459="",0,'📋 سجل الأصول'!I459))*'📋 سجل الأصول'!J459/365*MAX(0,MIN(EOMONTH(DATE(2026,3,1),-1),IF('📋 سجل الأصول'!M459="",DATE(9999,12,31),'📋 سجل الأصول'!M459))-'📋 سجل الأصول'!G459+1))),0))</f>
        <v/>
      </c>
      <c r="J459" s="25" t="str">
        <f>IF('📋 سجل الأصول'!C459="","",IFERROR(MAX(0,MIN(('📋 سجل الأصول'!H459-IF('📋 سجل الأصول'!I459="",0,'📋 سجل الأصول'!I459)),('📋 سجل الأصول'!H459-IF('📋 سجل الأصول'!I459="",0,'📋 سجل الأصول'!I459))*'📋 سجل الأصول'!J459/365*MAX(0,MIN(EOMONTH(DATE(2026,4,1),0),IF('📋 سجل الأصول'!M459="",DATE(9999,12,31),'📋 سجل الأصول'!M459))-'📋 سجل الأصول'!G459+1))-MIN(('📋 سجل الأصول'!H459-IF('📋 سجل الأصول'!I459="",0,'📋 سجل الأصول'!I459)),('📋 سجل الأصول'!H459-IF('📋 سجل الأصول'!I459="",0,'📋 سجل الأصول'!I459))*'📋 سجل الأصول'!J459/365*MAX(0,MIN(EOMONTH(DATE(2026,4,1),-1),IF('📋 سجل الأصول'!M459="",DATE(9999,12,31),'📋 سجل الأصول'!M459))-'📋 سجل الأصول'!G459+1))),0))</f>
        <v/>
      </c>
      <c r="K459" s="25" t="str">
        <f>IF('📋 سجل الأصول'!C459="","",IFERROR(MAX(0,MIN(('📋 سجل الأصول'!H459-IF('📋 سجل الأصول'!I459="",0,'📋 سجل الأصول'!I459)),('📋 سجل الأصول'!H459-IF('📋 سجل الأصول'!I459="",0,'📋 سجل الأصول'!I459))*'📋 سجل الأصول'!J459/365*MAX(0,MIN(EOMONTH(DATE(2026,5,1),0),IF('📋 سجل الأصول'!M459="",DATE(9999,12,31),'📋 سجل الأصول'!M459))-'📋 سجل الأصول'!G459+1))-MIN(('📋 سجل الأصول'!H459-IF('📋 سجل الأصول'!I459="",0,'📋 سجل الأصول'!I459)),('📋 سجل الأصول'!H459-IF('📋 سجل الأصول'!I459="",0,'📋 سجل الأصول'!I459))*'📋 سجل الأصول'!J459/365*MAX(0,MIN(EOMONTH(DATE(2026,5,1),-1),IF('📋 سجل الأصول'!M459="",DATE(9999,12,31),'📋 سجل الأصول'!M459))-'📋 سجل الأصول'!G459+1))),0))</f>
        <v/>
      </c>
      <c r="L459" s="25" t="str">
        <f>IF('📋 سجل الأصول'!C459="","",IFERROR(MAX(0,MIN(('📋 سجل الأصول'!H459-IF('📋 سجل الأصول'!I459="",0,'📋 سجل الأصول'!I459)),('📋 سجل الأصول'!H459-IF('📋 سجل الأصول'!I459="",0,'📋 سجل الأصول'!I459))*'📋 سجل الأصول'!J459/365*MAX(0,MIN(EOMONTH(DATE(2026,6,1),0),IF('📋 سجل الأصول'!M459="",DATE(9999,12,31),'📋 سجل الأصول'!M459))-'📋 سجل الأصول'!G459+1))-MIN(('📋 سجل الأصول'!H459-IF('📋 سجل الأصول'!I459="",0,'📋 سجل الأصول'!I459)),('📋 سجل الأصول'!H459-IF('📋 سجل الأصول'!I459="",0,'📋 سجل الأصول'!I459))*'📋 سجل الأصول'!J459/365*MAX(0,MIN(EOMONTH(DATE(2026,6,1),-1),IF('📋 سجل الأصول'!M459="",DATE(9999,12,31),'📋 سجل الأصول'!M459))-'📋 سجل الأصول'!G459+1))),0))</f>
        <v/>
      </c>
      <c r="M459" s="25" t="str">
        <f>IF('📋 سجل الأصول'!C459="","",IFERROR(MAX(0,MIN(('📋 سجل الأصول'!H459-IF('📋 سجل الأصول'!I459="",0,'📋 سجل الأصول'!I459)),('📋 سجل الأصول'!H459-IF('📋 سجل الأصول'!I459="",0,'📋 سجل الأصول'!I459))*'📋 سجل الأصول'!J459/365*MAX(0,MIN(EOMONTH(DATE(2026,7,1),0),IF('📋 سجل الأصول'!M459="",DATE(9999,12,31),'📋 سجل الأصول'!M459))-'📋 سجل الأصول'!G459+1))-MIN(('📋 سجل الأصول'!H459-IF('📋 سجل الأصول'!I459="",0,'📋 سجل الأصول'!I459)),('📋 سجل الأصول'!H459-IF('📋 سجل الأصول'!I459="",0,'📋 سجل الأصول'!I459))*'📋 سجل الأصول'!J459/365*MAX(0,MIN(EOMONTH(DATE(2026,7,1),-1),IF('📋 سجل الأصول'!M459="",DATE(9999,12,31),'📋 سجل الأصول'!M459))-'📋 سجل الأصول'!G459+1))),0))</f>
        <v/>
      </c>
      <c r="N459" s="25" t="str">
        <f>IF('📋 سجل الأصول'!C459="","",IFERROR(MAX(0,MIN(('📋 سجل الأصول'!H459-IF('📋 سجل الأصول'!I459="",0,'📋 سجل الأصول'!I459)),('📋 سجل الأصول'!H459-IF('📋 سجل الأصول'!I459="",0,'📋 سجل الأصول'!I459))*'📋 سجل الأصول'!J459/365*MAX(0,MIN(EOMONTH(DATE(2026,8,1),0),IF('📋 سجل الأصول'!M459="",DATE(9999,12,31),'📋 سجل الأصول'!M459))-'📋 سجل الأصول'!G459+1))-MIN(('📋 سجل الأصول'!H459-IF('📋 سجل الأصول'!I459="",0,'📋 سجل الأصول'!I459)),('📋 سجل الأصول'!H459-IF('📋 سجل الأصول'!I459="",0,'📋 سجل الأصول'!I459))*'📋 سجل الأصول'!J459/365*MAX(0,MIN(EOMONTH(DATE(2026,8,1),-1),IF('📋 سجل الأصول'!M459="",DATE(9999,12,31),'📋 سجل الأصول'!M459))-'📋 سجل الأصول'!G459+1))),0))</f>
        <v/>
      </c>
      <c r="O459" s="25" t="str">
        <f>IF('📋 سجل الأصول'!C459="","",IFERROR(MAX(0,MIN(('📋 سجل الأصول'!H459-IF('📋 سجل الأصول'!I459="",0,'📋 سجل الأصول'!I459)),('📋 سجل الأصول'!H459-IF('📋 سجل الأصول'!I459="",0,'📋 سجل الأصول'!I459))*'📋 سجل الأصول'!J459/365*MAX(0,MIN(EOMONTH(DATE(2026,9,1),0),IF('📋 سجل الأصول'!M459="",DATE(9999,12,31),'📋 سجل الأصول'!M459))-'📋 سجل الأصول'!G459+1))-MIN(('📋 سجل الأصول'!H459-IF('📋 سجل الأصول'!I459="",0,'📋 سجل الأصول'!I459)),('📋 سجل الأصول'!H459-IF('📋 سجل الأصول'!I459="",0,'📋 سجل الأصول'!I459))*'📋 سجل الأصول'!J459/365*MAX(0,MIN(EOMONTH(DATE(2026,9,1),-1),IF('📋 سجل الأصول'!M459="",DATE(9999,12,31),'📋 سجل الأصول'!M459))-'📋 سجل الأصول'!G459+1))),0))</f>
        <v/>
      </c>
      <c r="P459" s="25" t="str">
        <f>IF('📋 سجل الأصول'!C459="","",IFERROR(MAX(0,MIN(('📋 سجل الأصول'!H459-IF('📋 سجل الأصول'!I459="",0,'📋 سجل الأصول'!I459)),('📋 سجل الأصول'!H459-IF('📋 سجل الأصول'!I459="",0,'📋 سجل الأصول'!I459))*'📋 سجل الأصول'!J459/365*MAX(0,MIN(EOMONTH(DATE(2026,10,1),0),IF('📋 سجل الأصول'!M459="",DATE(9999,12,31),'📋 سجل الأصول'!M459))-'📋 سجل الأصول'!G459+1))-MIN(('📋 سجل الأصول'!H459-IF('📋 سجل الأصول'!I459="",0,'📋 سجل الأصول'!I459)),('📋 سجل الأصول'!H459-IF('📋 سجل الأصول'!I459="",0,'📋 سجل الأصول'!I459))*'📋 سجل الأصول'!J459/365*MAX(0,MIN(EOMONTH(DATE(2026,10,1),-1),IF('📋 سجل الأصول'!M459="",DATE(9999,12,31),'📋 سجل الأصول'!M459))-'📋 سجل الأصول'!G459+1))),0))</f>
        <v/>
      </c>
      <c r="Q459" s="25" t="str">
        <f>IF('📋 سجل الأصول'!C459="","",IFERROR(MAX(0,MIN(('📋 سجل الأصول'!H459-IF('📋 سجل الأصول'!I459="",0,'📋 سجل الأصول'!I459)),('📋 سجل الأصول'!H459-IF('📋 سجل الأصول'!I459="",0,'📋 سجل الأصول'!I459))*'📋 سجل الأصول'!J459/365*MAX(0,MIN(EOMONTH(DATE(2026,11,1),0),IF('📋 سجل الأصول'!M459="",DATE(9999,12,31),'📋 سجل الأصول'!M459))-'📋 سجل الأصول'!G459+1))-MIN(('📋 سجل الأصول'!H459-IF('📋 سجل الأصول'!I459="",0,'📋 سجل الأصول'!I459)),('📋 سجل الأصول'!H459-IF('📋 سجل الأصول'!I459="",0,'📋 سجل الأصول'!I459))*'📋 سجل الأصول'!J459/365*MAX(0,MIN(EOMONTH(DATE(2026,11,1),-1),IF('📋 سجل الأصول'!M459="",DATE(9999,12,31),'📋 سجل الأصول'!M459))-'📋 سجل الأصول'!G459+1))),0))</f>
        <v/>
      </c>
      <c r="R459" s="25" t="str">
        <f>IF('📋 سجل الأصول'!C459="","",IFERROR(MAX(0,MIN(('📋 سجل الأصول'!H459-IF('📋 سجل الأصول'!I459="",0,'📋 سجل الأصول'!I459)),('📋 سجل الأصول'!H459-IF('📋 سجل الأصول'!I459="",0,'📋 سجل الأصول'!I459))*'📋 سجل الأصول'!J459/365*MAX(0,MIN(EOMONTH(DATE(2026,12,1),0),IF('📋 سجل الأصول'!M459="",DATE(9999,12,31),'📋 سجل الأصول'!M459))-'📋 سجل الأصول'!G459+1))-MIN(('📋 سجل الأصول'!H459-IF('📋 سجل الأصول'!I459="",0,'📋 سجل الأصول'!I459)),('📋 سجل الأصول'!H459-IF('📋 سجل الأصول'!I459="",0,'📋 سجل الأصول'!I459))*'📋 سجل الأصول'!J459/365*MAX(0,MIN(EOMONTH(DATE(2026,12,1),-1),IF('📋 سجل الأصول'!M459="",DATE(9999,12,31),'📋 سجل الأصول'!M459))-'📋 سجل الأصول'!G459+1))),0))</f>
        <v/>
      </c>
    </row>
    <row r="460" spans="1:18" ht="24.75" customHeight="1" x14ac:dyDescent="0.25">
      <c r="A460" s="26" t="str">
        <f>IF('📋 سجل الأصول'!C460="","",'📋 سجل الأصول'!A460)</f>
        <v/>
      </c>
      <c r="B460" s="26" t="str">
        <f>IF('📋 سجل الأصول'!C460="","",'📋 سجل الأصول'!B460)</f>
        <v/>
      </c>
      <c r="C460" s="38" t="str">
        <f>IF('📋 سجل الأصول'!C460="","",'📋 سجل الأصول'!C460)</f>
        <v/>
      </c>
      <c r="D460" s="26" t="str">
        <f>IF('📋 سجل الأصول'!C460="","",'📋 سجل الأصول'!E460)</f>
        <v/>
      </c>
      <c r="E460" s="39" t="str">
        <f>IF('📋 سجل الأصول'!C460="","",'📋 سجل الأصول'!G460)</f>
        <v/>
      </c>
      <c r="F460" s="33" t="str">
        <f>IF('📋 سجل الأصول'!C460="","",'📋 سجل الأصول'!H460)</f>
        <v/>
      </c>
      <c r="G460" s="33" t="str">
        <f>IF('📋 سجل الأصول'!C460="","",IFERROR(MAX(0,MIN(('📋 سجل الأصول'!H460-IF('📋 سجل الأصول'!I460="",0,'📋 سجل الأصول'!I460)),('📋 سجل الأصول'!H460-IF('📋 سجل الأصول'!I460="",0,'📋 سجل الأصول'!I460))*'📋 سجل الأصول'!J460/365*MAX(0,MIN(EOMONTH(DATE(2026,1,1),0),IF('📋 سجل الأصول'!M460="",DATE(9999,12,31),'📋 سجل الأصول'!M460))-'📋 سجل الأصول'!G460+1))-MIN(('📋 سجل الأصول'!H460-IF('📋 سجل الأصول'!I460="",0,'📋 سجل الأصول'!I460)),('📋 سجل الأصول'!H460-IF('📋 سجل الأصول'!I460="",0,'📋 سجل الأصول'!I460))*'📋 سجل الأصول'!J460/365*MAX(0,MIN(EOMONTH(DATE(2026,1,1),-1),IF('📋 سجل الأصول'!M460="",DATE(9999,12,31),'📋 سجل الأصول'!M460))-'📋 سجل الأصول'!G460+1))),0))</f>
        <v/>
      </c>
      <c r="H460" s="33" t="str">
        <f>IF('📋 سجل الأصول'!C460="","",IFERROR(MAX(0,MIN(('📋 سجل الأصول'!H460-IF('📋 سجل الأصول'!I460="",0,'📋 سجل الأصول'!I460)),('📋 سجل الأصول'!H460-IF('📋 سجل الأصول'!I460="",0,'📋 سجل الأصول'!I460))*'📋 سجل الأصول'!J460/365*MAX(0,MIN(EOMONTH(DATE(2026,2,1),0),IF('📋 سجل الأصول'!M460="",DATE(9999,12,31),'📋 سجل الأصول'!M460))-'📋 سجل الأصول'!G460+1))-MIN(('📋 سجل الأصول'!H460-IF('📋 سجل الأصول'!I460="",0,'📋 سجل الأصول'!I460)),('📋 سجل الأصول'!H460-IF('📋 سجل الأصول'!I460="",0,'📋 سجل الأصول'!I460))*'📋 سجل الأصول'!J460/365*MAX(0,MIN(EOMONTH(DATE(2026,2,1),-1),IF('📋 سجل الأصول'!M460="",DATE(9999,12,31),'📋 سجل الأصول'!M460))-'📋 سجل الأصول'!G460+1))),0))</f>
        <v/>
      </c>
      <c r="I460" s="33" t="str">
        <f>IF('📋 سجل الأصول'!C460="","",IFERROR(MAX(0,MIN(('📋 سجل الأصول'!H460-IF('📋 سجل الأصول'!I460="",0,'📋 سجل الأصول'!I460)),('📋 سجل الأصول'!H460-IF('📋 سجل الأصول'!I460="",0,'📋 سجل الأصول'!I460))*'📋 سجل الأصول'!J460/365*MAX(0,MIN(EOMONTH(DATE(2026,3,1),0),IF('📋 سجل الأصول'!M460="",DATE(9999,12,31),'📋 سجل الأصول'!M460))-'📋 سجل الأصول'!G460+1))-MIN(('📋 سجل الأصول'!H460-IF('📋 سجل الأصول'!I460="",0,'📋 سجل الأصول'!I460)),('📋 سجل الأصول'!H460-IF('📋 سجل الأصول'!I460="",0,'📋 سجل الأصول'!I460))*'📋 سجل الأصول'!J460/365*MAX(0,MIN(EOMONTH(DATE(2026,3,1),-1),IF('📋 سجل الأصول'!M460="",DATE(9999,12,31),'📋 سجل الأصول'!M460))-'📋 سجل الأصول'!G460+1))),0))</f>
        <v/>
      </c>
      <c r="J460" s="33" t="str">
        <f>IF('📋 سجل الأصول'!C460="","",IFERROR(MAX(0,MIN(('📋 سجل الأصول'!H460-IF('📋 سجل الأصول'!I460="",0,'📋 سجل الأصول'!I460)),('📋 سجل الأصول'!H460-IF('📋 سجل الأصول'!I460="",0,'📋 سجل الأصول'!I460))*'📋 سجل الأصول'!J460/365*MAX(0,MIN(EOMONTH(DATE(2026,4,1),0),IF('📋 سجل الأصول'!M460="",DATE(9999,12,31),'📋 سجل الأصول'!M460))-'📋 سجل الأصول'!G460+1))-MIN(('📋 سجل الأصول'!H460-IF('📋 سجل الأصول'!I460="",0,'📋 سجل الأصول'!I460)),('📋 سجل الأصول'!H460-IF('📋 سجل الأصول'!I460="",0,'📋 سجل الأصول'!I460))*'📋 سجل الأصول'!J460/365*MAX(0,MIN(EOMONTH(DATE(2026,4,1),-1),IF('📋 سجل الأصول'!M460="",DATE(9999,12,31),'📋 سجل الأصول'!M460))-'📋 سجل الأصول'!G460+1))),0))</f>
        <v/>
      </c>
      <c r="K460" s="33" t="str">
        <f>IF('📋 سجل الأصول'!C460="","",IFERROR(MAX(0,MIN(('📋 سجل الأصول'!H460-IF('📋 سجل الأصول'!I460="",0,'📋 سجل الأصول'!I460)),('📋 سجل الأصول'!H460-IF('📋 سجل الأصول'!I460="",0,'📋 سجل الأصول'!I460))*'📋 سجل الأصول'!J460/365*MAX(0,MIN(EOMONTH(DATE(2026,5,1),0),IF('📋 سجل الأصول'!M460="",DATE(9999,12,31),'📋 سجل الأصول'!M460))-'📋 سجل الأصول'!G460+1))-MIN(('📋 سجل الأصول'!H460-IF('📋 سجل الأصول'!I460="",0,'📋 سجل الأصول'!I460)),('📋 سجل الأصول'!H460-IF('📋 سجل الأصول'!I460="",0,'📋 سجل الأصول'!I460))*'📋 سجل الأصول'!J460/365*MAX(0,MIN(EOMONTH(DATE(2026,5,1),-1),IF('📋 سجل الأصول'!M460="",DATE(9999,12,31),'📋 سجل الأصول'!M460))-'📋 سجل الأصول'!G460+1))),0))</f>
        <v/>
      </c>
      <c r="L460" s="33" t="str">
        <f>IF('📋 سجل الأصول'!C460="","",IFERROR(MAX(0,MIN(('📋 سجل الأصول'!H460-IF('📋 سجل الأصول'!I460="",0,'📋 سجل الأصول'!I460)),('📋 سجل الأصول'!H460-IF('📋 سجل الأصول'!I460="",0,'📋 سجل الأصول'!I460))*'📋 سجل الأصول'!J460/365*MAX(0,MIN(EOMONTH(DATE(2026,6,1),0),IF('📋 سجل الأصول'!M460="",DATE(9999,12,31),'📋 سجل الأصول'!M460))-'📋 سجل الأصول'!G460+1))-MIN(('📋 سجل الأصول'!H460-IF('📋 سجل الأصول'!I460="",0,'📋 سجل الأصول'!I460)),('📋 سجل الأصول'!H460-IF('📋 سجل الأصول'!I460="",0,'📋 سجل الأصول'!I460))*'📋 سجل الأصول'!J460/365*MAX(0,MIN(EOMONTH(DATE(2026,6,1),-1),IF('📋 سجل الأصول'!M460="",DATE(9999,12,31),'📋 سجل الأصول'!M460))-'📋 سجل الأصول'!G460+1))),0))</f>
        <v/>
      </c>
      <c r="M460" s="33" t="str">
        <f>IF('📋 سجل الأصول'!C460="","",IFERROR(MAX(0,MIN(('📋 سجل الأصول'!H460-IF('📋 سجل الأصول'!I460="",0,'📋 سجل الأصول'!I460)),('📋 سجل الأصول'!H460-IF('📋 سجل الأصول'!I460="",0,'📋 سجل الأصول'!I460))*'📋 سجل الأصول'!J460/365*MAX(0,MIN(EOMONTH(DATE(2026,7,1),0),IF('📋 سجل الأصول'!M460="",DATE(9999,12,31),'📋 سجل الأصول'!M460))-'📋 سجل الأصول'!G460+1))-MIN(('📋 سجل الأصول'!H460-IF('📋 سجل الأصول'!I460="",0,'📋 سجل الأصول'!I460)),('📋 سجل الأصول'!H460-IF('📋 سجل الأصول'!I460="",0,'📋 سجل الأصول'!I460))*'📋 سجل الأصول'!J460/365*MAX(0,MIN(EOMONTH(DATE(2026,7,1),-1),IF('📋 سجل الأصول'!M460="",DATE(9999,12,31),'📋 سجل الأصول'!M460))-'📋 سجل الأصول'!G460+1))),0))</f>
        <v/>
      </c>
      <c r="N460" s="33" t="str">
        <f>IF('📋 سجل الأصول'!C460="","",IFERROR(MAX(0,MIN(('📋 سجل الأصول'!H460-IF('📋 سجل الأصول'!I460="",0,'📋 سجل الأصول'!I460)),('📋 سجل الأصول'!H460-IF('📋 سجل الأصول'!I460="",0,'📋 سجل الأصول'!I460))*'📋 سجل الأصول'!J460/365*MAX(0,MIN(EOMONTH(DATE(2026,8,1),0),IF('📋 سجل الأصول'!M460="",DATE(9999,12,31),'📋 سجل الأصول'!M460))-'📋 سجل الأصول'!G460+1))-MIN(('📋 سجل الأصول'!H460-IF('📋 سجل الأصول'!I460="",0,'📋 سجل الأصول'!I460)),('📋 سجل الأصول'!H460-IF('📋 سجل الأصول'!I460="",0,'📋 سجل الأصول'!I460))*'📋 سجل الأصول'!J460/365*MAX(0,MIN(EOMONTH(DATE(2026,8,1),-1),IF('📋 سجل الأصول'!M460="",DATE(9999,12,31),'📋 سجل الأصول'!M460))-'📋 سجل الأصول'!G460+1))),0))</f>
        <v/>
      </c>
      <c r="O460" s="33" t="str">
        <f>IF('📋 سجل الأصول'!C460="","",IFERROR(MAX(0,MIN(('📋 سجل الأصول'!H460-IF('📋 سجل الأصول'!I460="",0,'📋 سجل الأصول'!I460)),('📋 سجل الأصول'!H460-IF('📋 سجل الأصول'!I460="",0,'📋 سجل الأصول'!I460))*'📋 سجل الأصول'!J460/365*MAX(0,MIN(EOMONTH(DATE(2026,9,1),0),IF('📋 سجل الأصول'!M460="",DATE(9999,12,31),'📋 سجل الأصول'!M460))-'📋 سجل الأصول'!G460+1))-MIN(('📋 سجل الأصول'!H460-IF('📋 سجل الأصول'!I460="",0,'📋 سجل الأصول'!I460)),('📋 سجل الأصول'!H460-IF('📋 سجل الأصول'!I460="",0,'📋 سجل الأصول'!I460))*'📋 سجل الأصول'!J460/365*MAX(0,MIN(EOMONTH(DATE(2026,9,1),-1),IF('📋 سجل الأصول'!M460="",DATE(9999,12,31),'📋 سجل الأصول'!M460))-'📋 سجل الأصول'!G460+1))),0))</f>
        <v/>
      </c>
      <c r="P460" s="33" t="str">
        <f>IF('📋 سجل الأصول'!C460="","",IFERROR(MAX(0,MIN(('📋 سجل الأصول'!H460-IF('📋 سجل الأصول'!I460="",0,'📋 سجل الأصول'!I460)),('📋 سجل الأصول'!H460-IF('📋 سجل الأصول'!I460="",0,'📋 سجل الأصول'!I460))*'📋 سجل الأصول'!J460/365*MAX(0,MIN(EOMONTH(DATE(2026,10,1),0),IF('📋 سجل الأصول'!M460="",DATE(9999,12,31),'📋 سجل الأصول'!M460))-'📋 سجل الأصول'!G460+1))-MIN(('📋 سجل الأصول'!H460-IF('📋 سجل الأصول'!I460="",0,'📋 سجل الأصول'!I460)),('📋 سجل الأصول'!H460-IF('📋 سجل الأصول'!I460="",0,'📋 سجل الأصول'!I460))*'📋 سجل الأصول'!J460/365*MAX(0,MIN(EOMONTH(DATE(2026,10,1),-1),IF('📋 سجل الأصول'!M460="",DATE(9999,12,31),'📋 سجل الأصول'!M460))-'📋 سجل الأصول'!G460+1))),0))</f>
        <v/>
      </c>
      <c r="Q460" s="33" t="str">
        <f>IF('📋 سجل الأصول'!C460="","",IFERROR(MAX(0,MIN(('📋 سجل الأصول'!H460-IF('📋 سجل الأصول'!I460="",0,'📋 سجل الأصول'!I460)),('📋 سجل الأصول'!H460-IF('📋 سجل الأصول'!I460="",0,'📋 سجل الأصول'!I460))*'📋 سجل الأصول'!J460/365*MAX(0,MIN(EOMONTH(DATE(2026,11,1),0),IF('📋 سجل الأصول'!M460="",DATE(9999,12,31),'📋 سجل الأصول'!M460))-'📋 سجل الأصول'!G460+1))-MIN(('📋 سجل الأصول'!H460-IF('📋 سجل الأصول'!I460="",0,'📋 سجل الأصول'!I460)),('📋 سجل الأصول'!H460-IF('📋 سجل الأصول'!I460="",0,'📋 سجل الأصول'!I460))*'📋 سجل الأصول'!J460/365*MAX(0,MIN(EOMONTH(DATE(2026,11,1),-1),IF('📋 سجل الأصول'!M460="",DATE(9999,12,31),'📋 سجل الأصول'!M460))-'📋 سجل الأصول'!G460+1))),0))</f>
        <v/>
      </c>
      <c r="R460" s="33" t="str">
        <f>IF('📋 سجل الأصول'!C460="","",IFERROR(MAX(0,MIN(('📋 سجل الأصول'!H460-IF('📋 سجل الأصول'!I460="",0,'📋 سجل الأصول'!I460)),('📋 سجل الأصول'!H460-IF('📋 سجل الأصول'!I460="",0,'📋 سجل الأصول'!I460))*'📋 سجل الأصول'!J460/365*MAX(0,MIN(EOMONTH(DATE(2026,12,1),0),IF('📋 سجل الأصول'!M460="",DATE(9999,12,31),'📋 سجل الأصول'!M460))-'📋 سجل الأصول'!G460+1))-MIN(('📋 سجل الأصول'!H460-IF('📋 سجل الأصول'!I460="",0,'📋 سجل الأصول'!I460)),('📋 سجل الأصول'!H460-IF('📋 سجل الأصول'!I460="",0,'📋 سجل الأصول'!I460))*'📋 سجل الأصول'!J460/365*MAX(0,MIN(EOMONTH(DATE(2026,12,1),-1),IF('📋 سجل الأصول'!M460="",DATE(9999,12,31),'📋 سجل الأصول'!M460))-'📋 سجل الأصول'!G460+1))),0))</f>
        <v/>
      </c>
    </row>
    <row r="461" spans="1:18" ht="24.75" customHeight="1" x14ac:dyDescent="0.25">
      <c r="A461" s="18" t="str">
        <f>IF('📋 سجل الأصول'!C461="","",'📋 سجل الأصول'!A461)</f>
        <v/>
      </c>
      <c r="B461" s="18" t="str">
        <f>IF('📋 سجل الأصول'!C461="","",'📋 سجل الأصول'!B461)</f>
        <v/>
      </c>
      <c r="C461" s="36" t="str">
        <f>IF('📋 سجل الأصول'!C461="","",'📋 سجل الأصول'!C461)</f>
        <v/>
      </c>
      <c r="D461" s="18" t="str">
        <f>IF('📋 سجل الأصول'!C461="","",'📋 سجل الأصول'!E461)</f>
        <v/>
      </c>
      <c r="E461" s="37" t="str">
        <f>IF('📋 سجل الأصول'!C461="","",'📋 سجل الأصول'!G461)</f>
        <v/>
      </c>
      <c r="F461" s="25" t="str">
        <f>IF('📋 سجل الأصول'!C461="","",'📋 سجل الأصول'!H461)</f>
        <v/>
      </c>
      <c r="G461" s="25" t="str">
        <f>IF('📋 سجل الأصول'!C461="","",IFERROR(MAX(0,MIN(('📋 سجل الأصول'!H461-IF('📋 سجل الأصول'!I461="",0,'📋 سجل الأصول'!I461)),('📋 سجل الأصول'!H461-IF('📋 سجل الأصول'!I461="",0,'📋 سجل الأصول'!I461))*'📋 سجل الأصول'!J461/365*MAX(0,MIN(EOMONTH(DATE(2026,1,1),0),IF('📋 سجل الأصول'!M461="",DATE(9999,12,31),'📋 سجل الأصول'!M461))-'📋 سجل الأصول'!G461+1))-MIN(('📋 سجل الأصول'!H461-IF('📋 سجل الأصول'!I461="",0,'📋 سجل الأصول'!I461)),('📋 سجل الأصول'!H461-IF('📋 سجل الأصول'!I461="",0,'📋 سجل الأصول'!I461))*'📋 سجل الأصول'!J461/365*MAX(0,MIN(EOMONTH(DATE(2026,1,1),-1),IF('📋 سجل الأصول'!M461="",DATE(9999,12,31),'📋 سجل الأصول'!M461))-'📋 سجل الأصول'!G461+1))),0))</f>
        <v/>
      </c>
      <c r="H461" s="25" t="str">
        <f>IF('📋 سجل الأصول'!C461="","",IFERROR(MAX(0,MIN(('📋 سجل الأصول'!H461-IF('📋 سجل الأصول'!I461="",0,'📋 سجل الأصول'!I461)),('📋 سجل الأصول'!H461-IF('📋 سجل الأصول'!I461="",0,'📋 سجل الأصول'!I461))*'📋 سجل الأصول'!J461/365*MAX(0,MIN(EOMONTH(DATE(2026,2,1),0),IF('📋 سجل الأصول'!M461="",DATE(9999,12,31),'📋 سجل الأصول'!M461))-'📋 سجل الأصول'!G461+1))-MIN(('📋 سجل الأصول'!H461-IF('📋 سجل الأصول'!I461="",0,'📋 سجل الأصول'!I461)),('📋 سجل الأصول'!H461-IF('📋 سجل الأصول'!I461="",0,'📋 سجل الأصول'!I461))*'📋 سجل الأصول'!J461/365*MAX(0,MIN(EOMONTH(DATE(2026,2,1),-1),IF('📋 سجل الأصول'!M461="",DATE(9999,12,31),'📋 سجل الأصول'!M461))-'📋 سجل الأصول'!G461+1))),0))</f>
        <v/>
      </c>
      <c r="I461" s="25" t="str">
        <f>IF('📋 سجل الأصول'!C461="","",IFERROR(MAX(0,MIN(('📋 سجل الأصول'!H461-IF('📋 سجل الأصول'!I461="",0,'📋 سجل الأصول'!I461)),('📋 سجل الأصول'!H461-IF('📋 سجل الأصول'!I461="",0,'📋 سجل الأصول'!I461))*'📋 سجل الأصول'!J461/365*MAX(0,MIN(EOMONTH(DATE(2026,3,1),0),IF('📋 سجل الأصول'!M461="",DATE(9999,12,31),'📋 سجل الأصول'!M461))-'📋 سجل الأصول'!G461+1))-MIN(('📋 سجل الأصول'!H461-IF('📋 سجل الأصول'!I461="",0,'📋 سجل الأصول'!I461)),('📋 سجل الأصول'!H461-IF('📋 سجل الأصول'!I461="",0,'📋 سجل الأصول'!I461))*'📋 سجل الأصول'!J461/365*MAX(0,MIN(EOMONTH(DATE(2026,3,1),-1),IF('📋 سجل الأصول'!M461="",DATE(9999,12,31),'📋 سجل الأصول'!M461))-'📋 سجل الأصول'!G461+1))),0))</f>
        <v/>
      </c>
      <c r="J461" s="25" t="str">
        <f>IF('📋 سجل الأصول'!C461="","",IFERROR(MAX(0,MIN(('📋 سجل الأصول'!H461-IF('📋 سجل الأصول'!I461="",0,'📋 سجل الأصول'!I461)),('📋 سجل الأصول'!H461-IF('📋 سجل الأصول'!I461="",0,'📋 سجل الأصول'!I461))*'📋 سجل الأصول'!J461/365*MAX(0,MIN(EOMONTH(DATE(2026,4,1),0),IF('📋 سجل الأصول'!M461="",DATE(9999,12,31),'📋 سجل الأصول'!M461))-'📋 سجل الأصول'!G461+1))-MIN(('📋 سجل الأصول'!H461-IF('📋 سجل الأصول'!I461="",0,'📋 سجل الأصول'!I461)),('📋 سجل الأصول'!H461-IF('📋 سجل الأصول'!I461="",0,'📋 سجل الأصول'!I461))*'📋 سجل الأصول'!J461/365*MAX(0,MIN(EOMONTH(DATE(2026,4,1),-1),IF('📋 سجل الأصول'!M461="",DATE(9999,12,31),'📋 سجل الأصول'!M461))-'📋 سجل الأصول'!G461+1))),0))</f>
        <v/>
      </c>
      <c r="K461" s="25" t="str">
        <f>IF('📋 سجل الأصول'!C461="","",IFERROR(MAX(0,MIN(('📋 سجل الأصول'!H461-IF('📋 سجل الأصول'!I461="",0,'📋 سجل الأصول'!I461)),('📋 سجل الأصول'!H461-IF('📋 سجل الأصول'!I461="",0,'📋 سجل الأصول'!I461))*'📋 سجل الأصول'!J461/365*MAX(0,MIN(EOMONTH(DATE(2026,5,1),0),IF('📋 سجل الأصول'!M461="",DATE(9999,12,31),'📋 سجل الأصول'!M461))-'📋 سجل الأصول'!G461+1))-MIN(('📋 سجل الأصول'!H461-IF('📋 سجل الأصول'!I461="",0,'📋 سجل الأصول'!I461)),('📋 سجل الأصول'!H461-IF('📋 سجل الأصول'!I461="",0,'📋 سجل الأصول'!I461))*'📋 سجل الأصول'!J461/365*MAX(0,MIN(EOMONTH(DATE(2026,5,1),-1),IF('📋 سجل الأصول'!M461="",DATE(9999,12,31),'📋 سجل الأصول'!M461))-'📋 سجل الأصول'!G461+1))),0))</f>
        <v/>
      </c>
      <c r="L461" s="25" t="str">
        <f>IF('📋 سجل الأصول'!C461="","",IFERROR(MAX(0,MIN(('📋 سجل الأصول'!H461-IF('📋 سجل الأصول'!I461="",0,'📋 سجل الأصول'!I461)),('📋 سجل الأصول'!H461-IF('📋 سجل الأصول'!I461="",0,'📋 سجل الأصول'!I461))*'📋 سجل الأصول'!J461/365*MAX(0,MIN(EOMONTH(DATE(2026,6,1),0),IF('📋 سجل الأصول'!M461="",DATE(9999,12,31),'📋 سجل الأصول'!M461))-'📋 سجل الأصول'!G461+1))-MIN(('📋 سجل الأصول'!H461-IF('📋 سجل الأصول'!I461="",0,'📋 سجل الأصول'!I461)),('📋 سجل الأصول'!H461-IF('📋 سجل الأصول'!I461="",0,'📋 سجل الأصول'!I461))*'📋 سجل الأصول'!J461/365*MAX(0,MIN(EOMONTH(DATE(2026,6,1),-1),IF('📋 سجل الأصول'!M461="",DATE(9999,12,31),'📋 سجل الأصول'!M461))-'📋 سجل الأصول'!G461+1))),0))</f>
        <v/>
      </c>
      <c r="M461" s="25" t="str">
        <f>IF('📋 سجل الأصول'!C461="","",IFERROR(MAX(0,MIN(('📋 سجل الأصول'!H461-IF('📋 سجل الأصول'!I461="",0,'📋 سجل الأصول'!I461)),('📋 سجل الأصول'!H461-IF('📋 سجل الأصول'!I461="",0,'📋 سجل الأصول'!I461))*'📋 سجل الأصول'!J461/365*MAX(0,MIN(EOMONTH(DATE(2026,7,1),0),IF('📋 سجل الأصول'!M461="",DATE(9999,12,31),'📋 سجل الأصول'!M461))-'📋 سجل الأصول'!G461+1))-MIN(('📋 سجل الأصول'!H461-IF('📋 سجل الأصول'!I461="",0,'📋 سجل الأصول'!I461)),('📋 سجل الأصول'!H461-IF('📋 سجل الأصول'!I461="",0,'📋 سجل الأصول'!I461))*'📋 سجل الأصول'!J461/365*MAX(0,MIN(EOMONTH(DATE(2026,7,1),-1),IF('📋 سجل الأصول'!M461="",DATE(9999,12,31),'📋 سجل الأصول'!M461))-'📋 سجل الأصول'!G461+1))),0))</f>
        <v/>
      </c>
      <c r="N461" s="25" t="str">
        <f>IF('📋 سجل الأصول'!C461="","",IFERROR(MAX(0,MIN(('📋 سجل الأصول'!H461-IF('📋 سجل الأصول'!I461="",0,'📋 سجل الأصول'!I461)),('📋 سجل الأصول'!H461-IF('📋 سجل الأصول'!I461="",0,'📋 سجل الأصول'!I461))*'📋 سجل الأصول'!J461/365*MAX(0,MIN(EOMONTH(DATE(2026,8,1),0),IF('📋 سجل الأصول'!M461="",DATE(9999,12,31),'📋 سجل الأصول'!M461))-'📋 سجل الأصول'!G461+1))-MIN(('📋 سجل الأصول'!H461-IF('📋 سجل الأصول'!I461="",0,'📋 سجل الأصول'!I461)),('📋 سجل الأصول'!H461-IF('📋 سجل الأصول'!I461="",0,'📋 سجل الأصول'!I461))*'📋 سجل الأصول'!J461/365*MAX(0,MIN(EOMONTH(DATE(2026,8,1),-1),IF('📋 سجل الأصول'!M461="",DATE(9999,12,31),'📋 سجل الأصول'!M461))-'📋 سجل الأصول'!G461+1))),0))</f>
        <v/>
      </c>
      <c r="O461" s="25" t="str">
        <f>IF('📋 سجل الأصول'!C461="","",IFERROR(MAX(0,MIN(('📋 سجل الأصول'!H461-IF('📋 سجل الأصول'!I461="",0,'📋 سجل الأصول'!I461)),('📋 سجل الأصول'!H461-IF('📋 سجل الأصول'!I461="",0,'📋 سجل الأصول'!I461))*'📋 سجل الأصول'!J461/365*MAX(0,MIN(EOMONTH(DATE(2026,9,1),0),IF('📋 سجل الأصول'!M461="",DATE(9999,12,31),'📋 سجل الأصول'!M461))-'📋 سجل الأصول'!G461+1))-MIN(('📋 سجل الأصول'!H461-IF('📋 سجل الأصول'!I461="",0,'📋 سجل الأصول'!I461)),('📋 سجل الأصول'!H461-IF('📋 سجل الأصول'!I461="",0,'📋 سجل الأصول'!I461))*'📋 سجل الأصول'!J461/365*MAX(0,MIN(EOMONTH(DATE(2026,9,1),-1),IF('📋 سجل الأصول'!M461="",DATE(9999,12,31),'📋 سجل الأصول'!M461))-'📋 سجل الأصول'!G461+1))),0))</f>
        <v/>
      </c>
      <c r="P461" s="25" t="str">
        <f>IF('📋 سجل الأصول'!C461="","",IFERROR(MAX(0,MIN(('📋 سجل الأصول'!H461-IF('📋 سجل الأصول'!I461="",0,'📋 سجل الأصول'!I461)),('📋 سجل الأصول'!H461-IF('📋 سجل الأصول'!I461="",0,'📋 سجل الأصول'!I461))*'📋 سجل الأصول'!J461/365*MAX(0,MIN(EOMONTH(DATE(2026,10,1),0),IF('📋 سجل الأصول'!M461="",DATE(9999,12,31),'📋 سجل الأصول'!M461))-'📋 سجل الأصول'!G461+1))-MIN(('📋 سجل الأصول'!H461-IF('📋 سجل الأصول'!I461="",0,'📋 سجل الأصول'!I461)),('📋 سجل الأصول'!H461-IF('📋 سجل الأصول'!I461="",0,'📋 سجل الأصول'!I461))*'📋 سجل الأصول'!J461/365*MAX(0,MIN(EOMONTH(DATE(2026,10,1),-1),IF('📋 سجل الأصول'!M461="",DATE(9999,12,31),'📋 سجل الأصول'!M461))-'📋 سجل الأصول'!G461+1))),0))</f>
        <v/>
      </c>
      <c r="Q461" s="25" t="str">
        <f>IF('📋 سجل الأصول'!C461="","",IFERROR(MAX(0,MIN(('📋 سجل الأصول'!H461-IF('📋 سجل الأصول'!I461="",0,'📋 سجل الأصول'!I461)),('📋 سجل الأصول'!H461-IF('📋 سجل الأصول'!I461="",0,'📋 سجل الأصول'!I461))*'📋 سجل الأصول'!J461/365*MAX(0,MIN(EOMONTH(DATE(2026,11,1),0),IF('📋 سجل الأصول'!M461="",DATE(9999,12,31),'📋 سجل الأصول'!M461))-'📋 سجل الأصول'!G461+1))-MIN(('📋 سجل الأصول'!H461-IF('📋 سجل الأصول'!I461="",0,'📋 سجل الأصول'!I461)),('📋 سجل الأصول'!H461-IF('📋 سجل الأصول'!I461="",0,'📋 سجل الأصول'!I461))*'📋 سجل الأصول'!J461/365*MAX(0,MIN(EOMONTH(DATE(2026,11,1),-1),IF('📋 سجل الأصول'!M461="",DATE(9999,12,31),'📋 سجل الأصول'!M461))-'📋 سجل الأصول'!G461+1))),0))</f>
        <v/>
      </c>
      <c r="R461" s="25" t="str">
        <f>IF('📋 سجل الأصول'!C461="","",IFERROR(MAX(0,MIN(('📋 سجل الأصول'!H461-IF('📋 سجل الأصول'!I461="",0,'📋 سجل الأصول'!I461)),('📋 سجل الأصول'!H461-IF('📋 سجل الأصول'!I461="",0,'📋 سجل الأصول'!I461))*'📋 سجل الأصول'!J461/365*MAX(0,MIN(EOMONTH(DATE(2026,12,1),0),IF('📋 سجل الأصول'!M461="",DATE(9999,12,31),'📋 سجل الأصول'!M461))-'📋 سجل الأصول'!G461+1))-MIN(('📋 سجل الأصول'!H461-IF('📋 سجل الأصول'!I461="",0,'📋 سجل الأصول'!I461)),('📋 سجل الأصول'!H461-IF('📋 سجل الأصول'!I461="",0,'📋 سجل الأصول'!I461))*'📋 سجل الأصول'!J461/365*MAX(0,MIN(EOMONTH(DATE(2026,12,1),-1),IF('📋 سجل الأصول'!M461="",DATE(9999,12,31),'📋 سجل الأصول'!M461))-'📋 سجل الأصول'!G461+1))),0))</f>
        <v/>
      </c>
    </row>
    <row r="462" spans="1:18" ht="24.75" customHeight="1" x14ac:dyDescent="0.25">
      <c r="A462" s="26" t="str">
        <f>IF('📋 سجل الأصول'!C462="","",'📋 سجل الأصول'!A462)</f>
        <v/>
      </c>
      <c r="B462" s="26" t="str">
        <f>IF('📋 سجل الأصول'!C462="","",'📋 سجل الأصول'!B462)</f>
        <v/>
      </c>
      <c r="C462" s="38" t="str">
        <f>IF('📋 سجل الأصول'!C462="","",'📋 سجل الأصول'!C462)</f>
        <v/>
      </c>
      <c r="D462" s="26" t="str">
        <f>IF('📋 سجل الأصول'!C462="","",'📋 سجل الأصول'!E462)</f>
        <v/>
      </c>
      <c r="E462" s="39" t="str">
        <f>IF('📋 سجل الأصول'!C462="","",'📋 سجل الأصول'!G462)</f>
        <v/>
      </c>
      <c r="F462" s="33" t="str">
        <f>IF('📋 سجل الأصول'!C462="","",'📋 سجل الأصول'!H462)</f>
        <v/>
      </c>
      <c r="G462" s="33" t="str">
        <f>IF('📋 سجل الأصول'!C462="","",IFERROR(MAX(0,MIN(('📋 سجل الأصول'!H462-IF('📋 سجل الأصول'!I462="",0,'📋 سجل الأصول'!I462)),('📋 سجل الأصول'!H462-IF('📋 سجل الأصول'!I462="",0,'📋 سجل الأصول'!I462))*'📋 سجل الأصول'!J462/365*MAX(0,MIN(EOMONTH(DATE(2026,1,1),0),IF('📋 سجل الأصول'!M462="",DATE(9999,12,31),'📋 سجل الأصول'!M462))-'📋 سجل الأصول'!G462+1))-MIN(('📋 سجل الأصول'!H462-IF('📋 سجل الأصول'!I462="",0,'📋 سجل الأصول'!I462)),('📋 سجل الأصول'!H462-IF('📋 سجل الأصول'!I462="",0,'📋 سجل الأصول'!I462))*'📋 سجل الأصول'!J462/365*MAX(0,MIN(EOMONTH(DATE(2026,1,1),-1),IF('📋 سجل الأصول'!M462="",DATE(9999,12,31),'📋 سجل الأصول'!M462))-'📋 سجل الأصول'!G462+1))),0))</f>
        <v/>
      </c>
      <c r="H462" s="33" t="str">
        <f>IF('📋 سجل الأصول'!C462="","",IFERROR(MAX(0,MIN(('📋 سجل الأصول'!H462-IF('📋 سجل الأصول'!I462="",0,'📋 سجل الأصول'!I462)),('📋 سجل الأصول'!H462-IF('📋 سجل الأصول'!I462="",0,'📋 سجل الأصول'!I462))*'📋 سجل الأصول'!J462/365*MAX(0,MIN(EOMONTH(DATE(2026,2,1),0),IF('📋 سجل الأصول'!M462="",DATE(9999,12,31),'📋 سجل الأصول'!M462))-'📋 سجل الأصول'!G462+1))-MIN(('📋 سجل الأصول'!H462-IF('📋 سجل الأصول'!I462="",0,'📋 سجل الأصول'!I462)),('📋 سجل الأصول'!H462-IF('📋 سجل الأصول'!I462="",0,'📋 سجل الأصول'!I462))*'📋 سجل الأصول'!J462/365*MAX(0,MIN(EOMONTH(DATE(2026,2,1),-1),IF('📋 سجل الأصول'!M462="",DATE(9999,12,31),'📋 سجل الأصول'!M462))-'📋 سجل الأصول'!G462+1))),0))</f>
        <v/>
      </c>
      <c r="I462" s="33" t="str">
        <f>IF('📋 سجل الأصول'!C462="","",IFERROR(MAX(0,MIN(('📋 سجل الأصول'!H462-IF('📋 سجل الأصول'!I462="",0,'📋 سجل الأصول'!I462)),('📋 سجل الأصول'!H462-IF('📋 سجل الأصول'!I462="",0,'📋 سجل الأصول'!I462))*'📋 سجل الأصول'!J462/365*MAX(0,MIN(EOMONTH(DATE(2026,3,1),0),IF('📋 سجل الأصول'!M462="",DATE(9999,12,31),'📋 سجل الأصول'!M462))-'📋 سجل الأصول'!G462+1))-MIN(('📋 سجل الأصول'!H462-IF('📋 سجل الأصول'!I462="",0,'📋 سجل الأصول'!I462)),('📋 سجل الأصول'!H462-IF('📋 سجل الأصول'!I462="",0,'📋 سجل الأصول'!I462))*'📋 سجل الأصول'!J462/365*MAX(0,MIN(EOMONTH(DATE(2026,3,1),-1),IF('📋 سجل الأصول'!M462="",DATE(9999,12,31),'📋 سجل الأصول'!M462))-'📋 سجل الأصول'!G462+1))),0))</f>
        <v/>
      </c>
      <c r="J462" s="33" t="str">
        <f>IF('📋 سجل الأصول'!C462="","",IFERROR(MAX(0,MIN(('📋 سجل الأصول'!H462-IF('📋 سجل الأصول'!I462="",0,'📋 سجل الأصول'!I462)),('📋 سجل الأصول'!H462-IF('📋 سجل الأصول'!I462="",0,'📋 سجل الأصول'!I462))*'📋 سجل الأصول'!J462/365*MAX(0,MIN(EOMONTH(DATE(2026,4,1),0),IF('📋 سجل الأصول'!M462="",DATE(9999,12,31),'📋 سجل الأصول'!M462))-'📋 سجل الأصول'!G462+1))-MIN(('📋 سجل الأصول'!H462-IF('📋 سجل الأصول'!I462="",0,'📋 سجل الأصول'!I462)),('📋 سجل الأصول'!H462-IF('📋 سجل الأصول'!I462="",0,'📋 سجل الأصول'!I462))*'📋 سجل الأصول'!J462/365*MAX(0,MIN(EOMONTH(DATE(2026,4,1),-1),IF('📋 سجل الأصول'!M462="",DATE(9999,12,31),'📋 سجل الأصول'!M462))-'📋 سجل الأصول'!G462+1))),0))</f>
        <v/>
      </c>
      <c r="K462" s="33" t="str">
        <f>IF('📋 سجل الأصول'!C462="","",IFERROR(MAX(0,MIN(('📋 سجل الأصول'!H462-IF('📋 سجل الأصول'!I462="",0,'📋 سجل الأصول'!I462)),('📋 سجل الأصول'!H462-IF('📋 سجل الأصول'!I462="",0,'📋 سجل الأصول'!I462))*'📋 سجل الأصول'!J462/365*MAX(0,MIN(EOMONTH(DATE(2026,5,1),0),IF('📋 سجل الأصول'!M462="",DATE(9999,12,31),'📋 سجل الأصول'!M462))-'📋 سجل الأصول'!G462+1))-MIN(('📋 سجل الأصول'!H462-IF('📋 سجل الأصول'!I462="",0,'📋 سجل الأصول'!I462)),('📋 سجل الأصول'!H462-IF('📋 سجل الأصول'!I462="",0,'📋 سجل الأصول'!I462))*'📋 سجل الأصول'!J462/365*MAX(0,MIN(EOMONTH(DATE(2026,5,1),-1),IF('📋 سجل الأصول'!M462="",DATE(9999,12,31),'📋 سجل الأصول'!M462))-'📋 سجل الأصول'!G462+1))),0))</f>
        <v/>
      </c>
      <c r="L462" s="33" t="str">
        <f>IF('📋 سجل الأصول'!C462="","",IFERROR(MAX(0,MIN(('📋 سجل الأصول'!H462-IF('📋 سجل الأصول'!I462="",0,'📋 سجل الأصول'!I462)),('📋 سجل الأصول'!H462-IF('📋 سجل الأصول'!I462="",0,'📋 سجل الأصول'!I462))*'📋 سجل الأصول'!J462/365*MAX(0,MIN(EOMONTH(DATE(2026,6,1),0),IF('📋 سجل الأصول'!M462="",DATE(9999,12,31),'📋 سجل الأصول'!M462))-'📋 سجل الأصول'!G462+1))-MIN(('📋 سجل الأصول'!H462-IF('📋 سجل الأصول'!I462="",0,'📋 سجل الأصول'!I462)),('📋 سجل الأصول'!H462-IF('📋 سجل الأصول'!I462="",0,'📋 سجل الأصول'!I462))*'📋 سجل الأصول'!J462/365*MAX(0,MIN(EOMONTH(DATE(2026,6,1),-1),IF('📋 سجل الأصول'!M462="",DATE(9999,12,31),'📋 سجل الأصول'!M462))-'📋 سجل الأصول'!G462+1))),0))</f>
        <v/>
      </c>
      <c r="M462" s="33" t="str">
        <f>IF('📋 سجل الأصول'!C462="","",IFERROR(MAX(0,MIN(('📋 سجل الأصول'!H462-IF('📋 سجل الأصول'!I462="",0,'📋 سجل الأصول'!I462)),('📋 سجل الأصول'!H462-IF('📋 سجل الأصول'!I462="",0,'📋 سجل الأصول'!I462))*'📋 سجل الأصول'!J462/365*MAX(0,MIN(EOMONTH(DATE(2026,7,1),0),IF('📋 سجل الأصول'!M462="",DATE(9999,12,31),'📋 سجل الأصول'!M462))-'📋 سجل الأصول'!G462+1))-MIN(('📋 سجل الأصول'!H462-IF('📋 سجل الأصول'!I462="",0,'📋 سجل الأصول'!I462)),('📋 سجل الأصول'!H462-IF('📋 سجل الأصول'!I462="",0,'📋 سجل الأصول'!I462))*'📋 سجل الأصول'!J462/365*MAX(0,MIN(EOMONTH(DATE(2026,7,1),-1),IF('📋 سجل الأصول'!M462="",DATE(9999,12,31),'📋 سجل الأصول'!M462))-'📋 سجل الأصول'!G462+1))),0))</f>
        <v/>
      </c>
      <c r="N462" s="33" t="str">
        <f>IF('📋 سجل الأصول'!C462="","",IFERROR(MAX(0,MIN(('📋 سجل الأصول'!H462-IF('📋 سجل الأصول'!I462="",0,'📋 سجل الأصول'!I462)),('📋 سجل الأصول'!H462-IF('📋 سجل الأصول'!I462="",0,'📋 سجل الأصول'!I462))*'📋 سجل الأصول'!J462/365*MAX(0,MIN(EOMONTH(DATE(2026,8,1),0),IF('📋 سجل الأصول'!M462="",DATE(9999,12,31),'📋 سجل الأصول'!M462))-'📋 سجل الأصول'!G462+1))-MIN(('📋 سجل الأصول'!H462-IF('📋 سجل الأصول'!I462="",0,'📋 سجل الأصول'!I462)),('📋 سجل الأصول'!H462-IF('📋 سجل الأصول'!I462="",0,'📋 سجل الأصول'!I462))*'📋 سجل الأصول'!J462/365*MAX(0,MIN(EOMONTH(DATE(2026,8,1),-1),IF('📋 سجل الأصول'!M462="",DATE(9999,12,31),'📋 سجل الأصول'!M462))-'📋 سجل الأصول'!G462+1))),0))</f>
        <v/>
      </c>
      <c r="O462" s="33" t="str">
        <f>IF('📋 سجل الأصول'!C462="","",IFERROR(MAX(0,MIN(('📋 سجل الأصول'!H462-IF('📋 سجل الأصول'!I462="",0,'📋 سجل الأصول'!I462)),('📋 سجل الأصول'!H462-IF('📋 سجل الأصول'!I462="",0,'📋 سجل الأصول'!I462))*'📋 سجل الأصول'!J462/365*MAX(0,MIN(EOMONTH(DATE(2026,9,1),0),IF('📋 سجل الأصول'!M462="",DATE(9999,12,31),'📋 سجل الأصول'!M462))-'📋 سجل الأصول'!G462+1))-MIN(('📋 سجل الأصول'!H462-IF('📋 سجل الأصول'!I462="",0,'📋 سجل الأصول'!I462)),('📋 سجل الأصول'!H462-IF('📋 سجل الأصول'!I462="",0,'📋 سجل الأصول'!I462))*'📋 سجل الأصول'!J462/365*MAX(0,MIN(EOMONTH(DATE(2026,9,1),-1),IF('📋 سجل الأصول'!M462="",DATE(9999,12,31),'📋 سجل الأصول'!M462))-'📋 سجل الأصول'!G462+1))),0))</f>
        <v/>
      </c>
      <c r="P462" s="33" t="str">
        <f>IF('📋 سجل الأصول'!C462="","",IFERROR(MAX(0,MIN(('📋 سجل الأصول'!H462-IF('📋 سجل الأصول'!I462="",0,'📋 سجل الأصول'!I462)),('📋 سجل الأصول'!H462-IF('📋 سجل الأصول'!I462="",0,'📋 سجل الأصول'!I462))*'📋 سجل الأصول'!J462/365*MAX(0,MIN(EOMONTH(DATE(2026,10,1),0),IF('📋 سجل الأصول'!M462="",DATE(9999,12,31),'📋 سجل الأصول'!M462))-'📋 سجل الأصول'!G462+1))-MIN(('📋 سجل الأصول'!H462-IF('📋 سجل الأصول'!I462="",0,'📋 سجل الأصول'!I462)),('📋 سجل الأصول'!H462-IF('📋 سجل الأصول'!I462="",0,'📋 سجل الأصول'!I462))*'📋 سجل الأصول'!J462/365*MAX(0,MIN(EOMONTH(DATE(2026,10,1),-1),IF('📋 سجل الأصول'!M462="",DATE(9999,12,31),'📋 سجل الأصول'!M462))-'📋 سجل الأصول'!G462+1))),0))</f>
        <v/>
      </c>
      <c r="Q462" s="33" t="str">
        <f>IF('📋 سجل الأصول'!C462="","",IFERROR(MAX(0,MIN(('📋 سجل الأصول'!H462-IF('📋 سجل الأصول'!I462="",0,'📋 سجل الأصول'!I462)),('📋 سجل الأصول'!H462-IF('📋 سجل الأصول'!I462="",0,'📋 سجل الأصول'!I462))*'📋 سجل الأصول'!J462/365*MAX(0,MIN(EOMONTH(DATE(2026,11,1),0),IF('📋 سجل الأصول'!M462="",DATE(9999,12,31),'📋 سجل الأصول'!M462))-'📋 سجل الأصول'!G462+1))-MIN(('📋 سجل الأصول'!H462-IF('📋 سجل الأصول'!I462="",0,'📋 سجل الأصول'!I462)),('📋 سجل الأصول'!H462-IF('📋 سجل الأصول'!I462="",0,'📋 سجل الأصول'!I462))*'📋 سجل الأصول'!J462/365*MAX(0,MIN(EOMONTH(DATE(2026,11,1),-1),IF('📋 سجل الأصول'!M462="",DATE(9999,12,31),'📋 سجل الأصول'!M462))-'📋 سجل الأصول'!G462+1))),0))</f>
        <v/>
      </c>
      <c r="R462" s="33" t="str">
        <f>IF('📋 سجل الأصول'!C462="","",IFERROR(MAX(0,MIN(('📋 سجل الأصول'!H462-IF('📋 سجل الأصول'!I462="",0,'📋 سجل الأصول'!I462)),('📋 سجل الأصول'!H462-IF('📋 سجل الأصول'!I462="",0,'📋 سجل الأصول'!I462))*'📋 سجل الأصول'!J462/365*MAX(0,MIN(EOMONTH(DATE(2026,12,1),0),IF('📋 سجل الأصول'!M462="",DATE(9999,12,31),'📋 سجل الأصول'!M462))-'📋 سجل الأصول'!G462+1))-MIN(('📋 سجل الأصول'!H462-IF('📋 سجل الأصول'!I462="",0,'📋 سجل الأصول'!I462)),('📋 سجل الأصول'!H462-IF('📋 سجل الأصول'!I462="",0,'📋 سجل الأصول'!I462))*'📋 سجل الأصول'!J462/365*MAX(0,MIN(EOMONTH(DATE(2026,12,1),-1),IF('📋 سجل الأصول'!M462="",DATE(9999,12,31),'📋 سجل الأصول'!M462))-'📋 سجل الأصول'!G462+1))),0))</f>
        <v/>
      </c>
    </row>
    <row r="463" spans="1:18" ht="24.75" customHeight="1" x14ac:dyDescent="0.25">
      <c r="A463" s="18" t="str">
        <f>IF('📋 سجل الأصول'!C463="","",'📋 سجل الأصول'!A463)</f>
        <v/>
      </c>
      <c r="B463" s="18" t="str">
        <f>IF('📋 سجل الأصول'!C463="","",'📋 سجل الأصول'!B463)</f>
        <v/>
      </c>
      <c r="C463" s="36" t="str">
        <f>IF('📋 سجل الأصول'!C463="","",'📋 سجل الأصول'!C463)</f>
        <v/>
      </c>
      <c r="D463" s="18" t="str">
        <f>IF('📋 سجل الأصول'!C463="","",'📋 سجل الأصول'!E463)</f>
        <v/>
      </c>
      <c r="E463" s="37" t="str">
        <f>IF('📋 سجل الأصول'!C463="","",'📋 سجل الأصول'!G463)</f>
        <v/>
      </c>
      <c r="F463" s="25" t="str">
        <f>IF('📋 سجل الأصول'!C463="","",'📋 سجل الأصول'!H463)</f>
        <v/>
      </c>
      <c r="G463" s="25" t="str">
        <f>IF('📋 سجل الأصول'!C463="","",IFERROR(MAX(0,MIN(('📋 سجل الأصول'!H463-IF('📋 سجل الأصول'!I463="",0,'📋 سجل الأصول'!I463)),('📋 سجل الأصول'!H463-IF('📋 سجل الأصول'!I463="",0,'📋 سجل الأصول'!I463))*'📋 سجل الأصول'!J463/365*MAX(0,MIN(EOMONTH(DATE(2026,1,1),0),IF('📋 سجل الأصول'!M463="",DATE(9999,12,31),'📋 سجل الأصول'!M463))-'📋 سجل الأصول'!G463+1))-MIN(('📋 سجل الأصول'!H463-IF('📋 سجل الأصول'!I463="",0,'📋 سجل الأصول'!I463)),('📋 سجل الأصول'!H463-IF('📋 سجل الأصول'!I463="",0,'📋 سجل الأصول'!I463))*'📋 سجل الأصول'!J463/365*MAX(0,MIN(EOMONTH(DATE(2026,1,1),-1),IF('📋 سجل الأصول'!M463="",DATE(9999,12,31),'📋 سجل الأصول'!M463))-'📋 سجل الأصول'!G463+1))),0))</f>
        <v/>
      </c>
      <c r="H463" s="25" t="str">
        <f>IF('📋 سجل الأصول'!C463="","",IFERROR(MAX(0,MIN(('📋 سجل الأصول'!H463-IF('📋 سجل الأصول'!I463="",0,'📋 سجل الأصول'!I463)),('📋 سجل الأصول'!H463-IF('📋 سجل الأصول'!I463="",0,'📋 سجل الأصول'!I463))*'📋 سجل الأصول'!J463/365*MAX(0,MIN(EOMONTH(DATE(2026,2,1),0),IF('📋 سجل الأصول'!M463="",DATE(9999,12,31),'📋 سجل الأصول'!M463))-'📋 سجل الأصول'!G463+1))-MIN(('📋 سجل الأصول'!H463-IF('📋 سجل الأصول'!I463="",0,'📋 سجل الأصول'!I463)),('📋 سجل الأصول'!H463-IF('📋 سجل الأصول'!I463="",0,'📋 سجل الأصول'!I463))*'📋 سجل الأصول'!J463/365*MAX(0,MIN(EOMONTH(DATE(2026,2,1),-1),IF('📋 سجل الأصول'!M463="",DATE(9999,12,31),'📋 سجل الأصول'!M463))-'📋 سجل الأصول'!G463+1))),0))</f>
        <v/>
      </c>
      <c r="I463" s="25" t="str">
        <f>IF('📋 سجل الأصول'!C463="","",IFERROR(MAX(0,MIN(('📋 سجل الأصول'!H463-IF('📋 سجل الأصول'!I463="",0,'📋 سجل الأصول'!I463)),('📋 سجل الأصول'!H463-IF('📋 سجل الأصول'!I463="",0,'📋 سجل الأصول'!I463))*'📋 سجل الأصول'!J463/365*MAX(0,MIN(EOMONTH(DATE(2026,3,1),0),IF('📋 سجل الأصول'!M463="",DATE(9999,12,31),'📋 سجل الأصول'!M463))-'📋 سجل الأصول'!G463+1))-MIN(('📋 سجل الأصول'!H463-IF('📋 سجل الأصول'!I463="",0,'📋 سجل الأصول'!I463)),('📋 سجل الأصول'!H463-IF('📋 سجل الأصول'!I463="",0,'📋 سجل الأصول'!I463))*'📋 سجل الأصول'!J463/365*MAX(0,MIN(EOMONTH(DATE(2026,3,1),-1),IF('📋 سجل الأصول'!M463="",DATE(9999,12,31),'📋 سجل الأصول'!M463))-'📋 سجل الأصول'!G463+1))),0))</f>
        <v/>
      </c>
      <c r="J463" s="25" t="str">
        <f>IF('📋 سجل الأصول'!C463="","",IFERROR(MAX(0,MIN(('📋 سجل الأصول'!H463-IF('📋 سجل الأصول'!I463="",0,'📋 سجل الأصول'!I463)),('📋 سجل الأصول'!H463-IF('📋 سجل الأصول'!I463="",0,'📋 سجل الأصول'!I463))*'📋 سجل الأصول'!J463/365*MAX(0,MIN(EOMONTH(DATE(2026,4,1),0),IF('📋 سجل الأصول'!M463="",DATE(9999,12,31),'📋 سجل الأصول'!M463))-'📋 سجل الأصول'!G463+1))-MIN(('📋 سجل الأصول'!H463-IF('📋 سجل الأصول'!I463="",0,'📋 سجل الأصول'!I463)),('📋 سجل الأصول'!H463-IF('📋 سجل الأصول'!I463="",0,'📋 سجل الأصول'!I463))*'📋 سجل الأصول'!J463/365*MAX(0,MIN(EOMONTH(DATE(2026,4,1),-1),IF('📋 سجل الأصول'!M463="",DATE(9999,12,31),'📋 سجل الأصول'!M463))-'📋 سجل الأصول'!G463+1))),0))</f>
        <v/>
      </c>
      <c r="K463" s="25" t="str">
        <f>IF('📋 سجل الأصول'!C463="","",IFERROR(MAX(0,MIN(('📋 سجل الأصول'!H463-IF('📋 سجل الأصول'!I463="",0,'📋 سجل الأصول'!I463)),('📋 سجل الأصول'!H463-IF('📋 سجل الأصول'!I463="",0,'📋 سجل الأصول'!I463))*'📋 سجل الأصول'!J463/365*MAX(0,MIN(EOMONTH(DATE(2026,5,1),0),IF('📋 سجل الأصول'!M463="",DATE(9999,12,31),'📋 سجل الأصول'!M463))-'📋 سجل الأصول'!G463+1))-MIN(('📋 سجل الأصول'!H463-IF('📋 سجل الأصول'!I463="",0,'📋 سجل الأصول'!I463)),('📋 سجل الأصول'!H463-IF('📋 سجل الأصول'!I463="",0,'📋 سجل الأصول'!I463))*'📋 سجل الأصول'!J463/365*MAX(0,MIN(EOMONTH(DATE(2026,5,1),-1),IF('📋 سجل الأصول'!M463="",DATE(9999,12,31),'📋 سجل الأصول'!M463))-'📋 سجل الأصول'!G463+1))),0))</f>
        <v/>
      </c>
      <c r="L463" s="25" t="str">
        <f>IF('📋 سجل الأصول'!C463="","",IFERROR(MAX(0,MIN(('📋 سجل الأصول'!H463-IF('📋 سجل الأصول'!I463="",0,'📋 سجل الأصول'!I463)),('📋 سجل الأصول'!H463-IF('📋 سجل الأصول'!I463="",0,'📋 سجل الأصول'!I463))*'📋 سجل الأصول'!J463/365*MAX(0,MIN(EOMONTH(DATE(2026,6,1),0),IF('📋 سجل الأصول'!M463="",DATE(9999,12,31),'📋 سجل الأصول'!M463))-'📋 سجل الأصول'!G463+1))-MIN(('📋 سجل الأصول'!H463-IF('📋 سجل الأصول'!I463="",0,'📋 سجل الأصول'!I463)),('📋 سجل الأصول'!H463-IF('📋 سجل الأصول'!I463="",0,'📋 سجل الأصول'!I463))*'📋 سجل الأصول'!J463/365*MAX(0,MIN(EOMONTH(DATE(2026,6,1),-1),IF('📋 سجل الأصول'!M463="",DATE(9999,12,31),'📋 سجل الأصول'!M463))-'📋 سجل الأصول'!G463+1))),0))</f>
        <v/>
      </c>
      <c r="M463" s="25" t="str">
        <f>IF('📋 سجل الأصول'!C463="","",IFERROR(MAX(0,MIN(('📋 سجل الأصول'!H463-IF('📋 سجل الأصول'!I463="",0,'📋 سجل الأصول'!I463)),('📋 سجل الأصول'!H463-IF('📋 سجل الأصول'!I463="",0,'📋 سجل الأصول'!I463))*'📋 سجل الأصول'!J463/365*MAX(0,MIN(EOMONTH(DATE(2026,7,1),0),IF('📋 سجل الأصول'!M463="",DATE(9999,12,31),'📋 سجل الأصول'!M463))-'📋 سجل الأصول'!G463+1))-MIN(('📋 سجل الأصول'!H463-IF('📋 سجل الأصول'!I463="",0,'📋 سجل الأصول'!I463)),('📋 سجل الأصول'!H463-IF('📋 سجل الأصول'!I463="",0,'📋 سجل الأصول'!I463))*'📋 سجل الأصول'!J463/365*MAX(0,MIN(EOMONTH(DATE(2026,7,1),-1),IF('📋 سجل الأصول'!M463="",DATE(9999,12,31),'📋 سجل الأصول'!M463))-'📋 سجل الأصول'!G463+1))),0))</f>
        <v/>
      </c>
      <c r="N463" s="25" t="str">
        <f>IF('📋 سجل الأصول'!C463="","",IFERROR(MAX(0,MIN(('📋 سجل الأصول'!H463-IF('📋 سجل الأصول'!I463="",0,'📋 سجل الأصول'!I463)),('📋 سجل الأصول'!H463-IF('📋 سجل الأصول'!I463="",0,'📋 سجل الأصول'!I463))*'📋 سجل الأصول'!J463/365*MAX(0,MIN(EOMONTH(DATE(2026,8,1),0),IF('📋 سجل الأصول'!M463="",DATE(9999,12,31),'📋 سجل الأصول'!M463))-'📋 سجل الأصول'!G463+1))-MIN(('📋 سجل الأصول'!H463-IF('📋 سجل الأصول'!I463="",0,'📋 سجل الأصول'!I463)),('📋 سجل الأصول'!H463-IF('📋 سجل الأصول'!I463="",0,'📋 سجل الأصول'!I463))*'📋 سجل الأصول'!J463/365*MAX(0,MIN(EOMONTH(DATE(2026,8,1),-1),IF('📋 سجل الأصول'!M463="",DATE(9999,12,31),'📋 سجل الأصول'!M463))-'📋 سجل الأصول'!G463+1))),0))</f>
        <v/>
      </c>
      <c r="O463" s="25" t="str">
        <f>IF('📋 سجل الأصول'!C463="","",IFERROR(MAX(0,MIN(('📋 سجل الأصول'!H463-IF('📋 سجل الأصول'!I463="",0,'📋 سجل الأصول'!I463)),('📋 سجل الأصول'!H463-IF('📋 سجل الأصول'!I463="",0,'📋 سجل الأصول'!I463))*'📋 سجل الأصول'!J463/365*MAX(0,MIN(EOMONTH(DATE(2026,9,1),0),IF('📋 سجل الأصول'!M463="",DATE(9999,12,31),'📋 سجل الأصول'!M463))-'📋 سجل الأصول'!G463+1))-MIN(('📋 سجل الأصول'!H463-IF('📋 سجل الأصول'!I463="",0,'📋 سجل الأصول'!I463)),('📋 سجل الأصول'!H463-IF('📋 سجل الأصول'!I463="",0,'📋 سجل الأصول'!I463))*'📋 سجل الأصول'!J463/365*MAX(0,MIN(EOMONTH(DATE(2026,9,1),-1),IF('📋 سجل الأصول'!M463="",DATE(9999,12,31),'📋 سجل الأصول'!M463))-'📋 سجل الأصول'!G463+1))),0))</f>
        <v/>
      </c>
      <c r="P463" s="25" t="str">
        <f>IF('📋 سجل الأصول'!C463="","",IFERROR(MAX(0,MIN(('📋 سجل الأصول'!H463-IF('📋 سجل الأصول'!I463="",0,'📋 سجل الأصول'!I463)),('📋 سجل الأصول'!H463-IF('📋 سجل الأصول'!I463="",0,'📋 سجل الأصول'!I463))*'📋 سجل الأصول'!J463/365*MAX(0,MIN(EOMONTH(DATE(2026,10,1),0),IF('📋 سجل الأصول'!M463="",DATE(9999,12,31),'📋 سجل الأصول'!M463))-'📋 سجل الأصول'!G463+1))-MIN(('📋 سجل الأصول'!H463-IF('📋 سجل الأصول'!I463="",0,'📋 سجل الأصول'!I463)),('📋 سجل الأصول'!H463-IF('📋 سجل الأصول'!I463="",0,'📋 سجل الأصول'!I463))*'📋 سجل الأصول'!J463/365*MAX(0,MIN(EOMONTH(DATE(2026,10,1),-1),IF('📋 سجل الأصول'!M463="",DATE(9999,12,31),'📋 سجل الأصول'!M463))-'📋 سجل الأصول'!G463+1))),0))</f>
        <v/>
      </c>
      <c r="Q463" s="25" t="str">
        <f>IF('📋 سجل الأصول'!C463="","",IFERROR(MAX(0,MIN(('📋 سجل الأصول'!H463-IF('📋 سجل الأصول'!I463="",0,'📋 سجل الأصول'!I463)),('📋 سجل الأصول'!H463-IF('📋 سجل الأصول'!I463="",0,'📋 سجل الأصول'!I463))*'📋 سجل الأصول'!J463/365*MAX(0,MIN(EOMONTH(DATE(2026,11,1),0),IF('📋 سجل الأصول'!M463="",DATE(9999,12,31),'📋 سجل الأصول'!M463))-'📋 سجل الأصول'!G463+1))-MIN(('📋 سجل الأصول'!H463-IF('📋 سجل الأصول'!I463="",0,'📋 سجل الأصول'!I463)),('📋 سجل الأصول'!H463-IF('📋 سجل الأصول'!I463="",0,'📋 سجل الأصول'!I463))*'📋 سجل الأصول'!J463/365*MAX(0,MIN(EOMONTH(DATE(2026,11,1),-1),IF('📋 سجل الأصول'!M463="",DATE(9999,12,31),'📋 سجل الأصول'!M463))-'📋 سجل الأصول'!G463+1))),0))</f>
        <v/>
      </c>
      <c r="R463" s="25" t="str">
        <f>IF('📋 سجل الأصول'!C463="","",IFERROR(MAX(0,MIN(('📋 سجل الأصول'!H463-IF('📋 سجل الأصول'!I463="",0,'📋 سجل الأصول'!I463)),('📋 سجل الأصول'!H463-IF('📋 سجل الأصول'!I463="",0,'📋 سجل الأصول'!I463))*'📋 سجل الأصول'!J463/365*MAX(0,MIN(EOMONTH(DATE(2026,12,1),0),IF('📋 سجل الأصول'!M463="",DATE(9999,12,31),'📋 سجل الأصول'!M463))-'📋 سجل الأصول'!G463+1))-MIN(('📋 سجل الأصول'!H463-IF('📋 سجل الأصول'!I463="",0,'📋 سجل الأصول'!I463)),('📋 سجل الأصول'!H463-IF('📋 سجل الأصول'!I463="",0,'📋 سجل الأصول'!I463))*'📋 سجل الأصول'!J463/365*MAX(0,MIN(EOMONTH(DATE(2026,12,1),-1),IF('📋 سجل الأصول'!M463="",DATE(9999,12,31),'📋 سجل الأصول'!M463))-'📋 سجل الأصول'!G463+1))),0))</f>
        <v/>
      </c>
    </row>
    <row r="464" spans="1:18" ht="24.75" customHeight="1" x14ac:dyDescent="0.25">
      <c r="A464" s="26" t="str">
        <f>IF('📋 سجل الأصول'!C464="","",'📋 سجل الأصول'!A464)</f>
        <v/>
      </c>
      <c r="B464" s="26" t="str">
        <f>IF('📋 سجل الأصول'!C464="","",'📋 سجل الأصول'!B464)</f>
        <v/>
      </c>
      <c r="C464" s="38" t="str">
        <f>IF('📋 سجل الأصول'!C464="","",'📋 سجل الأصول'!C464)</f>
        <v/>
      </c>
      <c r="D464" s="26" t="str">
        <f>IF('📋 سجل الأصول'!C464="","",'📋 سجل الأصول'!E464)</f>
        <v/>
      </c>
      <c r="E464" s="39" t="str">
        <f>IF('📋 سجل الأصول'!C464="","",'📋 سجل الأصول'!G464)</f>
        <v/>
      </c>
      <c r="F464" s="33" t="str">
        <f>IF('📋 سجل الأصول'!C464="","",'📋 سجل الأصول'!H464)</f>
        <v/>
      </c>
      <c r="G464" s="33" t="str">
        <f>IF('📋 سجل الأصول'!C464="","",IFERROR(MAX(0,MIN(('📋 سجل الأصول'!H464-IF('📋 سجل الأصول'!I464="",0,'📋 سجل الأصول'!I464)),('📋 سجل الأصول'!H464-IF('📋 سجل الأصول'!I464="",0,'📋 سجل الأصول'!I464))*'📋 سجل الأصول'!J464/365*MAX(0,MIN(EOMONTH(DATE(2026,1,1),0),IF('📋 سجل الأصول'!M464="",DATE(9999,12,31),'📋 سجل الأصول'!M464))-'📋 سجل الأصول'!G464+1))-MIN(('📋 سجل الأصول'!H464-IF('📋 سجل الأصول'!I464="",0,'📋 سجل الأصول'!I464)),('📋 سجل الأصول'!H464-IF('📋 سجل الأصول'!I464="",0,'📋 سجل الأصول'!I464))*'📋 سجل الأصول'!J464/365*MAX(0,MIN(EOMONTH(DATE(2026,1,1),-1),IF('📋 سجل الأصول'!M464="",DATE(9999,12,31),'📋 سجل الأصول'!M464))-'📋 سجل الأصول'!G464+1))),0))</f>
        <v/>
      </c>
      <c r="H464" s="33" t="str">
        <f>IF('📋 سجل الأصول'!C464="","",IFERROR(MAX(0,MIN(('📋 سجل الأصول'!H464-IF('📋 سجل الأصول'!I464="",0,'📋 سجل الأصول'!I464)),('📋 سجل الأصول'!H464-IF('📋 سجل الأصول'!I464="",0,'📋 سجل الأصول'!I464))*'📋 سجل الأصول'!J464/365*MAX(0,MIN(EOMONTH(DATE(2026,2,1),0),IF('📋 سجل الأصول'!M464="",DATE(9999,12,31),'📋 سجل الأصول'!M464))-'📋 سجل الأصول'!G464+1))-MIN(('📋 سجل الأصول'!H464-IF('📋 سجل الأصول'!I464="",0,'📋 سجل الأصول'!I464)),('📋 سجل الأصول'!H464-IF('📋 سجل الأصول'!I464="",0,'📋 سجل الأصول'!I464))*'📋 سجل الأصول'!J464/365*MAX(0,MIN(EOMONTH(DATE(2026,2,1),-1),IF('📋 سجل الأصول'!M464="",DATE(9999,12,31),'📋 سجل الأصول'!M464))-'📋 سجل الأصول'!G464+1))),0))</f>
        <v/>
      </c>
      <c r="I464" s="33" t="str">
        <f>IF('📋 سجل الأصول'!C464="","",IFERROR(MAX(0,MIN(('📋 سجل الأصول'!H464-IF('📋 سجل الأصول'!I464="",0,'📋 سجل الأصول'!I464)),('📋 سجل الأصول'!H464-IF('📋 سجل الأصول'!I464="",0,'📋 سجل الأصول'!I464))*'📋 سجل الأصول'!J464/365*MAX(0,MIN(EOMONTH(DATE(2026,3,1),0),IF('📋 سجل الأصول'!M464="",DATE(9999,12,31),'📋 سجل الأصول'!M464))-'📋 سجل الأصول'!G464+1))-MIN(('📋 سجل الأصول'!H464-IF('📋 سجل الأصول'!I464="",0,'📋 سجل الأصول'!I464)),('📋 سجل الأصول'!H464-IF('📋 سجل الأصول'!I464="",0,'📋 سجل الأصول'!I464))*'📋 سجل الأصول'!J464/365*MAX(0,MIN(EOMONTH(DATE(2026,3,1),-1),IF('📋 سجل الأصول'!M464="",DATE(9999,12,31),'📋 سجل الأصول'!M464))-'📋 سجل الأصول'!G464+1))),0))</f>
        <v/>
      </c>
      <c r="J464" s="33" t="str">
        <f>IF('📋 سجل الأصول'!C464="","",IFERROR(MAX(0,MIN(('📋 سجل الأصول'!H464-IF('📋 سجل الأصول'!I464="",0,'📋 سجل الأصول'!I464)),('📋 سجل الأصول'!H464-IF('📋 سجل الأصول'!I464="",0,'📋 سجل الأصول'!I464))*'📋 سجل الأصول'!J464/365*MAX(0,MIN(EOMONTH(DATE(2026,4,1),0),IF('📋 سجل الأصول'!M464="",DATE(9999,12,31),'📋 سجل الأصول'!M464))-'📋 سجل الأصول'!G464+1))-MIN(('📋 سجل الأصول'!H464-IF('📋 سجل الأصول'!I464="",0,'📋 سجل الأصول'!I464)),('📋 سجل الأصول'!H464-IF('📋 سجل الأصول'!I464="",0,'📋 سجل الأصول'!I464))*'📋 سجل الأصول'!J464/365*MAX(0,MIN(EOMONTH(DATE(2026,4,1),-1),IF('📋 سجل الأصول'!M464="",DATE(9999,12,31),'📋 سجل الأصول'!M464))-'📋 سجل الأصول'!G464+1))),0))</f>
        <v/>
      </c>
      <c r="K464" s="33" t="str">
        <f>IF('📋 سجل الأصول'!C464="","",IFERROR(MAX(0,MIN(('📋 سجل الأصول'!H464-IF('📋 سجل الأصول'!I464="",0,'📋 سجل الأصول'!I464)),('📋 سجل الأصول'!H464-IF('📋 سجل الأصول'!I464="",0,'📋 سجل الأصول'!I464))*'📋 سجل الأصول'!J464/365*MAX(0,MIN(EOMONTH(DATE(2026,5,1),0),IF('📋 سجل الأصول'!M464="",DATE(9999,12,31),'📋 سجل الأصول'!M464))-'📋 سجل الأصول'!G464+1))-MIN(('📋 سجل الأصول'!H464-IF('📋 سجل الأصول'!I464="",0,'📋 سجل الأصول'!I464)),('📋 سجل الأصول'!H464-IF('📋 سجل الأصول'!I464="",0,'📋 سجل الأصول'!I464))*'📋 سجل الأصول'!J464/365*MAX(0,MIN(EOMONTH(DATE(2026,5,1),-1),IF('📋 سجل الأصول'!M464="",DATE(9999,12,31),'📋 سجل الأصول'!M464))-'📋 سجل الأصول'!G464+1))),0))</f>
        <v/>
      </c>
      <c r="L464" s="33" t="str">
        <f>IF('📋 سجل الأصول'!C464="","",IFERROR(MAX(0,MIN(('📋 سجل الأصول'!H464-IF('📋 سجل الأصول'!I464="",0,'📋 سجل الأصول'!I464)),('📋 سجل الأصول'!H464-IF('📋 سجل الأصول'!I464="",0,'📋 سجل الأصول'!I464))*'📋 سجل الأصول'!J464/365*MAX(0,MIN(EOMONTH(DATE(2026,6,1),0),IF('📋 سجل الأصول'!M464="",DATE(9999,12,31),'📋 سجل الأصول'!M464))-'📋 سجل الأصول'!G464+1))-MIN(('📋 سجل الأصول'!H464-IF('📋 سجل الأصول'!I464="",0,'📋 سجل الأصول'!I464)),('📋 سجل الأصول'!H464-IF('📋 سجل الأصول'!I464="",0,'📋 سجل الأصول'!I464))*'📋 سجل الأصول'!J464/365*MAX(0,MIN(EOMONTH(DATE(2026,6,1),-1),IF('📋 سجل الأصول'!M464="",DATE(9999,12,31),'📋 سجل الأصول'!M464))-'📋 سجل الأصول'!G464+1))),0))</f>
        <v/>
      </c>
      <c r="M464" s="33" t="str">
        <f>IF('📋 سجل الأصول'!C464="","",IFERROR(MAX(0,MIN(('📋 سجل الأصول'!H464-IF('📋 سجل الأصول'!I464="",0,'📋 سجل الأصول'!I464)),('📋 سجل الأصول'!H464-IF('📋 سجل الأصول'!I464="",0,'📋 سجل الأصول'!I464))*'📋 سجل الأصول'!J464/365*MAX(0,MIN(EOMONTH(DATE(2026,7,1),0),IF('📋 سجل الأصول'!M464="",DATE(9999,12,31),'📋 سجل الأصول'!M464))-'📋 سجل الأصول'!G464+1))-MIN(('📋 سجل الأصول'!H464-IF('📋 سجل الأصول'!I464="",0,'📋 سجل الأصول'!I464)),('📋 سجل الأصول'!H464-IF('📋 سجل الأصول'!I464="",0,'📋 سجل الأصول'!I464))*'📋 سجل الأصول'!J464/365*MAX(0,MIN(EOMONTH(DATE(2026,7,1),-1),IF('📋 سجل الأصول'!M464="",DATE(9999,12,31),'📋 سجل الأصول'!M464))-'📋 سجل الأصول'!G464+1))),0))</f>
        <v/>
      </c>
      <c r="N464" s="33" t="str">
        <f>IF('📋 سجل الأصول'!C464="","",IFERROR(MAX(0,MIN(('📋 سجل الأصول'!H464-IF('📋 سجل الأصول'!I464="",0,'📋 سجل الأصول'!I464)),('📋 سجل الأصول'!H464-IF('📋 سجل الأصول'!I464="",0,'📋 سجل الأصول'!I464))*'📋 سجل الأصول'!J464/365*MAX(0,MIN(EOMONTH(DATE(2026,8,1),0),IF('📋 سجل الأصول'!M464="",DATE(9999,12,31),'📋 سجل الأصول'!M464))-'📋 سجل الأصول'!G464+1))-MIN(('📋 سجل الأصول'!H464-IF('📋 سجل الأصول'!I464="",0,'📋 سجل الأصول'!I464)),('📋 سجل الأصول'!H464-IF('📋 سجل الأصول'!I464="",0,'📋 سجل الأصول'!I464))*'📋 سجل الأصول'!J464/365*MAX(0,MIN(EOMONTH(DATE(2026,8,1),-1),IF('📋 سجل الأصول'!M464="",DATE(9999,12,31),'📋 سجل الأصول'!M464))-'📋 سجل الأصول'!G464+1))),0))</f>
        <v/>
      </c>
      <c r="O464" s="33" t="str">
        <f>IF('📋 سجل الأصول'!C464="","",IFERROR(MAX(0,MIN(('📋 سجل الأصول'!H464-IF('📋 سجل الأصول'!I464="",0,'📋 سجل الأصول'!I464)),('📋 سجل الأصول'!H464-IF('📋 سجل الأصول'!I464="",0,'📋 سجل الأصول'!I464))*'📋 سجل الأصول'!J464/365*MAX(0,MIN(EOMONTH(DATE(2026,9,1),0),IF('📋 سجل الأصول'!M464="",DATE(9999,12,31),'📋 سجل الأصول'!M464))-'📋 سجل الأصول'!G464+1))-MIN(('📋 سجل الأصول'!H464-IF('📋 سجل الأصول'!I464="",0,'📋 سجل الأصول'!I464)),('📋 سجل الأصول'!H464-IF('📋 سجل الأصول'!I464="",0,'📋 سجل الأصول'!I464))*'📋 سجل الأصول'!J464/365*MAX(0,MIN(EOMONTH(DATE(2026,9,1),-1),IF('📋 سجل الأصول'!M464="",DATE(9999,12,31),'📋 سجل الأصول'!M464))-'📋 سجل الأصول'!G464+1))),0))</f>
        <v/>
      </c>
      <c r="P464" s="33" t="str">
        <f>IF('📋 سجل الأصول'!C464="","",IFERROR(MAX(0,MIN(('📋 سجل الأصول'!H464-IF('📋 سجل الأصول'!I464="",0,'📋 سجل الأصول'!I464)),('📋 سجل الأصول'!H464-IF('📋 سجل الأصول'!I464="",0,'📋 سجل الأصول'!I464))*'📋 سجل الأصول'!J464/365*MAX(0,MIN(EOMONTH(DATE(2026,10,1),0),IF('📋 سجل الأصول'!M464="",DATE(9999,12,31),'📋 سجل الأصول'!M464))-'📋 سجل الأصول'!G464+1))-MIN(('📋 سجل الأصول'!H464-IF('📋 سجل الأصول'!I464="",0,'📋 سجل الأصول'!I464)),('📋 سجل الأصول'!H464-IF('📋 سجل الأصول'!I464="",0,'📋 سجل الأصول'!I464))*'📋 سجل الأصول'!J464/365*MAX(0,MIN(EOMONTH(DATE(2026,10,1),-1),IF('📋 سجل الأصول'!M464="",DATE(9999,12,31),'📋 سجل الأصول'!M464))-'📋 سجل الأصول'!G464+1))),0))</f>
        <v/>
      </c>
      <c r="Q464" s="33" t="str">
        <f>IF('📋 سجل الأصول'!C464="","",IFERROR(MAX(0,MIN(('📋 سجل الأصول'!H464-IF('📋 سجل الأصول'!I464="",0,'📋 سجل الأصول'!I464)),('📋 سجل الأصول'!H464-IF('📋 سجل الأصول'!I464="",0,'📋 سجل الأصول'!I464))*'📋 سجل الأصول'!J464/365*MAX(0,MIN(EOMONTH(DATE(2026,11,1),0),IF('📋 سجل الأصول'!M464="",DATE(9999,12,31),'📋 سجل الأصول'!M464))-'📋 سجل الأصول'!G464+1))-MIN(('📋 سجل الأصول'!H464-IF('📋 سجل الأصول'!I464="",0,'📋 سجل الأصول'!I464)),('📋 سجل الأصول'!H464-IF('📋 سجل الأصول'!I464="",0,'📋 سجل الأصول'!I464))*'📋 سجل الأصول'!J464/365*MAX(0,MIN(EOMONTH(DATE(2026,11,1),-1),IF('📋 سجل الأصول'!M464="",DATE(9999,12,31),'📋 سجل الأصول'!M464))-'📋 سجل الأصول'!G464+1))),0))</f>
        <v/>
      </c>
      <c r="R464" s="33" t="str">
        <f>IF('📋 سجل الأصول'!C464="","",IFERROR(MAX(0,MIN(('📋 سجل الأصول'!H464-IF('📋 سجل الأصول'!I464="",0,'📋 سجل الأصول'!I464)),('📋 سجل الأصول'!H464-IF('📋 سجل الأصول'!I464="",0,'📋 سجل الأصول'!I464))*'📋 سجل الأصول'!J464/365*MAX(0,MIN(EOMONTH(DATE(2026,12,1),0),IF('📋 سجل الأصول'!M464="",DATE(9999,12,31),'📋 سجل الأصول'!M464))-'📋 سجل الأصول'!G464+1))-MIN(('📋 سجل الأصول'!H464-IF('📋 سجل الأصول'!I464="",0,'📋 سجل الأصول'!I464)),('📋 سجل الأصول'!H464-IF('📋 سجل الأصول'!I464="",0,'📋 سجل الأصول'!I464))*'📋 سجل الأصول'!J464/365*MAX(0,MIN(EOMONTH(DATE(2026,12,1),-1),IF('📋 سجل الأصول'!M464="",DATE(9999,12,31),'📋 سجل الأصول'!M464))-'📋 سجل الأصول'!G464+1))),0))</f>
        <v/>
      </c>
    </row>
    <row r="465" spans="1:18" ht="24.75" customHeight="1" x14ac:dyDescent="0.25">
      <c r="A465" s="18" t="str">
        <f>IF('📋 سجل الأصول'!C465="","",'📋 سجل الأصول'!A465)</f>
        <v/>
      </c>
      <c r="B465" s="18" t="str">
        <f>IF('📋 سجل الأصول'!C465="","",'📋 سجل الأصول'!B465)</f>
        <v/>
      </c>
      <c r="C465" s="36" t="str">
        <f>IF('📋 سجل الأصول'!C465="","",'📋 سجل الأصول'!C465)</f>
        <v/>
      </c>
      <c r="D465" s="18" t="str">
        <f>IF('📋 سجل الأصول'!C465="","",'📋 سجل الأصول'!E465)</f>
        <v/>
      </c>
      <c r="E465" s="37" t="str">
        <f>IF('📋 سجل الأصول'!C465="","",'📋 سجل الأصول'!G465)</f>
        <v/>
      </c>
      <c r="F465" s="25" t="str">
        <f>IF('📋 سجل الأصول'!C465="","",'📋 سجل الأصول'!H465)</f>
        <v/>
      </c>
      <c r="G465" s="25" t="str">
        <f>IF('📋 سجل الأصول'!C465="","",IFERROR(MAX(0,MIN(('📋 سجل الأصول'!H465-IF('📋 سجل الأصول'!I465="",0,'📋 سجل الأصول'!I465)),('📋 سجل الأصول'!H465-IF('📋 سجل الأصول'!I465="",0,'📋 سجل الأصول'!I465))*'📋 سجل الأصول'!J465/365*MAX(0,MIN(EOMONTH(DATE(2026,1,1),0),IF('📋 سجل الأصول'!M465="",DATE(9999,12,31),'📋 سجل الأصول'!M465))-'📋 سجل الأصول'!G465+1))-MIN(('📋 سجل الأصول'!H465-IF('📋 سجل الأصول'!I465="",0,'📋 سجل الأصول'!I465)),('📋 سجل الأصول'!H465-IF('📋 سجل الأصول'!I465="",0,'📋 سجل الأصول'!I465))*'📋 سجل الأصول'!J465/365*MAX(0,MIN(EOMONTH(DATE(2026,1,1),-1),IF('📋 سجل الأصول'!M465="",DATE(9999,12,31),'📋 سجل الأصول'!M465))-'📋 سجل الأصول'!G465+1))),0))</f>
        <v/>
      </c>
      <c r="H465" s="25" t="str">
        <f>IF('📋 سجل الأصول'!C465="","",IFERROR(MAX(0,MIN(('📋 سجل الأصول'!H465-IF('📋 سجل الأصول'!I465="",0,'📋 سجل الأصول'!I465)),('📋 سجل الأصول'!H465-IF('📋 سجل الأصول'!I465="",0,'📋 سجل الأصول'!I465))*'📋 سجل الأصول'!J465/365*MAX(0,MIN(EOMONTH(DATE(2026,2,1),0),IF('📋 سجل الأصول'!M465="",DATE(9999,12,31),'📋 سجل الأصول'!M465))-'📋 سجل الأصول'!G465+1))-MIN(('📋 سجل الأصول'!H465-IF('📋 سجل الأصول'!I465="",0,'📋 سجل الأصول'!I465)),('📋 سجل الأصول'!H465-IF('📋 سجل الأصول'!I465="",0,'📋 سجل الأصول'!I465))*'📋 سجل الأصول'!J465/365*MAX(0,MIN(EOMONTH(DATE(2026,2,1),-1),IF('📋 سجل الأصول'!M465="",DATE(9999,12,31),'📋 سجل الأصول'!M465))-'📋 سجل الأصول'!G465+1))),0))</f>
        <v/>
      </c>
      <c r="I465" s="25" t="str">
        <f>IF('📋 سجل الأصول'!C465="","",IFERROR(MAX(0,MIN(('📋 سجل الأصول'!H465-IF('📋 سجل الأصول'!I465="",0,'📋 سجل الأصول'!I465)),('📋 سجل الأصول'!H465-IF('📋 سجل الأصول'!I465="",0,'📋 سجل الأصول'!I465))*'📋 سجل الأصول'!J465/365*MAX(0,MIN(EOMONTH(DATE(2026,3,1),0),IF('📋 سجل الأصول'!M465="",DATE(9999,12,31),'📋 سجل الأصول'!M465))-'📋 سجل الأصول'!G465+1))-MIN(('📋 سجل الأصول'!H465-IF('📋 سجل الأصول'!I465="",0,'📋 سجل الأصول'!I465)),('📋 سجل الأصول'!H465-IF('📋 سجل الأصول'!I465="",0,'📋 سجل الأصول'!I465))*'📋 سجل الأصول'!J465/365*MAX(0,MIN(EOMONTH(DATE(2026,3,1),-1),IF('📋 سجل الأصول'!M465="",DATE(9999,12,31),'📋 سجل الأصول'!M465))-'📋 سجل الأصول'!G465+1))),0))</f>
        <v/>
      </c>
      <c r="J465" s="25" t="str">
        <f>IF('📋 سجل الأصول'!C465="","",IFERROR(MAX(0,MIN(('📋 سجل الأصول'!H465-IF('📋 سجل الأصول'!I465="",0,'📋 سجل الأصول'!I465)),('📋 سجل الأصول'!H465-IF('📋 سجل الأصول'!I465="",0,'📋 سجل الأصول'!I465))*'📋 سجل الأصول'!J465/365*MAX(0,MIN(EOMONTH(DATE(2026,4,1),0),IF('📋 سجل الأصول'!M465="",DATE(9999,12,31),'📋 سجل الأصول'!M465))-'📋 سجل الأصول'!G465+1))-MIN(('📋 سجل الأصول'!H465-IF('📋 سجل الأصول'!I465="",0,'📋 سجل الأصول'!I465)),('📋 سجل الأصول'!H465-IF('📋 سجل الأصول'!I465="",0,'📋 سجل الأصول'!I465))*'📋 سجل الأصول'!J465/365*MAX(0,MIN(EOMONTH(DATE(2026,4,1),-1),IF('📋 سجل الأصول'!M465="",DATE(9999,12,31),'📋 سجل الأصول'!M465))-'📋 سجل الأصول'!G465+1))),0))</f>
        <v/>
      </c>
      <c r="K465" s="25" t="str">
        <f>IF('📋 سجل الأصول'!C465="","",IFERROR(MAX(0,MIN(('📋 سجل الأصول'!H465-IF('📋 سجل الأصول'!I465="",0,'📋 سجل الأصول'!I465)),('📋 سجل الأصول'!H465-IF('📋 سجل الأصول'!I465="",0,'📋 سجل الأصول'!I465))*'📋 سجل الأصول'!J465/365*MAX(0,MIN(EOMONTH(DATE(2026,5,1),0),IF('📋 سجل الأصول'!M465="",DATE(9999,12,31),'📋 سجل الأصول'!M465))-'📋 سجل الأصول'!G465+1))-MIN(('📋 سجل الأصول'!H465-IF('📋 سجل الأصول'!I465="",0,'📋 سجل الأصول'!I465)),('📋 سجل الأصول'!H465-IF('📋 سجل الأصول'!I465="",0,'📋 سجل الأصول'!I465))*'📋 سجل الأصول'!J465/365*MAX(0,MIN(EOMONTH(DATE(2026,5,1),-1),IF('📋 سجل الأصول'!M465="",DATE(9999,12,31),'📋 سجل الأصول'!M465))-'📋 سجل الأصول'!G465+1))),0))</f>
        <v/>
      </c>
      <c r="L465" s="25" t="str">
        <f>IF('📋 سجل الأصول'!C465="","",IFERROR(MAX(0,MIN(('📋 سجل الأصول'!H465-IF('📋 سجل الأصول'!I465="",0,'📋 سجل الأصول'!I465)),('📋 سجل الأصول'!H465-IF('📋 سجل الأصول'!I465="",0,'📋 سجل الأصول'!I465))*'📋 سجل الأصول'!J465/365*MAX(0,MIN(EOMONTH(DATE(2026,6,1),0),IF('📋 سجل الأصول'!M465="",DATE(9999,12,31),'📋 سجل الأصول'!M465))-'📋 سجل الأصول'!G465+1))-MIN(('📋 سجل الأصول'!H465-IF('📋 سجل الأصول'!I465="",0,'📋 سجل الأصول'!I465)),('📋 سجل الأصول'!H465-IF('📋 سجل الأصول'!I465="",0,'📋 سجل الأصول'!I465))*'📋 سجل الأصول'!J465/365*MAX(0,MIN(EOMONTH(DATE(2026,6,1),-1),IF('📋 سجل الأصول'!M465="",DATE(9999,12,31),'📋 سجل الأصول'!M465))-'📋 سجل الأصول'!G465+1))),0))</f>
        <v/>
      </c>
      <c r="M465" s="25" t="str">
        <f>IF('📋 سجل الأصول'!C465="","",IFERROR(MAX(0,MIN(('📋 سجل الأصول'!H465-IF('📋 سجل الأصول'!I465="",0,'📋 سجل الأصول'!I465)),('📋 سجل الأصول'!H465-IF('📋 سجل الأصول'!I465="",0,'📋 سجل الأصول'!I465))*'📋 سجل الأصول'!J465/365*MAX(0,MIN(EOMONTH(DATE(2026,7,1),0),IF('📋 سجل الأصول'!M465="",DATE(9999,12,31),'📋 سجل الأصول'!M465))-'📋 سجل الأصول'!G465+1))-MIN(('📋 سجل الأصول'!H465-IF('📋 سجل الأصول'!I465="",0,'📋 سجل الأصول'!I465)),('📋 سجل الأصول'!H465-IF('📋 سجل الأصول'!I465="",0,'📋 سجل الأصول'!I465))*'📋 سجل الأصول'!J465/365*MAX(0,MIN(EOMONTH(DATE(2026,7,1),-1),IF('📋 سجل الأصول'!M465="",DATE(9999,12,31),'📋 سجل الأصول'!M465))-'📋 سجل الأصول'!G465+1))),0))</f>
        <v/>
      </c>
      <c r="N465" s="25" t="str">
        <f>IF('📋 سجل الأصول'!C465="","",IFERROR(MAX(0,MIN(('📋 سجل الأصول'!H465-IF('📋 سجل الأصول'!I465="",0,'📋 سجل الأصول'!I465)),('📋 سجل الأصول'!H465-IF('📋 سجل الأصول'!I465="",0,'📋 سجل الأصول'!I465))*'📋 سجل الأصول'!J465/365*MAX(0,MIN(EOMONTH(DATE(2026,8,1),0),IF('📋 سجل الأصول'!M465="",DATE(9999,12,31),'📋 سجل الأصول'!M465))-'📋 سجل الأصول'!G465+1))-MIN(('📋 سجل الأصول'!H465-IF('📋 سجل الأصول'!I465="",0,'📋 سجل الأصول'!I465)),('📋 سجل الأصول'!H465-IF('📋 سجل الأصول'!I465="",0,'📋 سجل الأصول'!I465))*'📋 سجل الأصول'!J465/365*MAX(0,MIN(EOMONTH(DATE(2026,8,1),-1),IF('📋 سجل الأصول'!M465="",DATE(9999,12,31),'📋 سجل الأصول'!M465))-'📋 سجل الأصول'!G465+1))),0))</f>
        <v/>
      </c>
      <c r="O465" s="25" t="str">
        <f>IF('📋 سجل الأصول'!C465="","",IFERROR(MAX(0,MIN(('📋 سجل الأصول'!H465-IF('📋 سجل الأصول'!I465="",0,'📋 سجل الأصول'!I465)),('📋 سجل الأصول'!H465-IF('📋 سجل الأصول'!I465="",0,'📋 سجل الأصول'!I465))*'📋 سجل الأصول'!J465/365*MAX(0,MIN(EOMONTH(DATE(2026,9,1),0),IF('📋 سجل الأصول'!M465="",DATE(9999,12,31),'📋 سجل الأصول'!M465))-'📋 سجل الأصول'!G465+1))-MIN(('📋 سجل الأصول'!H465-IF('📋 سجل الأصول'!I465="",0,'📋 سجل الأصول'!I465)),('📋 سجل الأصول'!H465-IF('📋 سجل الأصول'!I465="",0,'📋 سجل الأصول'!I465))*'📋 سجل الأصول'!J465/365*MAX(0,MIN(EOMONTH(DATE(2026,9,1),-1),IF('📋 سجل الأصول'!M465="",DATE(9999,12,31),'📋 سجل الأصول'!M465))-'📋 سجل الأصول'!G465+1))),0))</f>
        <v/>
      </c>
      <c r="P465" s="25" t="str">
        <f>IF('📋 سجل الأصول'!C465="","",IFERROR(MAX(0,MIN(('📋 سجل الأصول'!H465-IF('📋 سجل الأصول'!I465="",0,'📋 سجل الأصول'!I465)),('📋 سجل الأصول'!H465-IF('📋 سجل الأصول'!I465="",0,'📋 سجل الأصول'!I465))*'📋 سجل الأصول'!J465/365*MAX(0,MIN(EOMONTH(DATE(2026,10,1),0),IF('📋 سجل الأصول'!M465="",DATE(9999,12,31),'📋 سجل الأصول'!M465))-'📋 سجل الأصول'!G465+1))-MIN(('📋 سجل الأصول'!H465-IF('📋 سجل الأصول'!I465="",0,'📋 سجل الأصول'!I465)),('📋 سجل الأصول'!H465-IF('📋 سجل الأصول'!I465="",0,'📋 سجل الأصول'!I465))*'📋 سجل الأصول'!J465/365*MAX(0,MIN(EOMONTH(DATE(2026,10,1),-1),IF('📋 سجل الأصول'!M465="",DATE(9999,12,31),'📋 سجل الأصول'!M465))-'📋 سجل الأصول'!G465+1))),0))</f>
        <v/>
      </c>
      <c r="Q465" s="25" t="str">
        <f>IF('📋 سجل الأصول'!C465="","",IFERROR(MAX(0,MIN(('📋 سجل الأصول'!H465-IF('📋 سجل الأصول'!I465="",0,'📋 سجل الأصول'!I465)),('📋 سجل الأصول'!H465-IF('📋 سجل الأصول'!I465="",0,'📋 سجل الأصول'!I465))*'📋 سجل الأصول'!J465/365*MAX(0,MIN(EOMONTH(DATE(2026,11,1),0),IF('📋 سجل الأصول'!M465="",DATE(9999,12,31),'📋 سجل الأصول'!M465))-'📋 سجل الأصول'!G465+1))-MIN(('📋 سجل الأصول'!H465-IF('📋 سجل الأصول'!I465="",0,'📋 سجل الأصول'!I465)),('📋 سجل الأصول'!H465-IF('📋 سجل الأصول'!I465="",0,'📋 سجل الأصول'!I465))*'📋 سجل الأصول'!J465/365*MAX(0,MIN(EOMONTH(DATE(2026,11,1),-1),IF('📋 سجل الأصول'!M465="",DATE(9999,12,31),'📋 سجل الأصول'!M465))-'📋 سجل الأصول'!G465+1))),0))</f>
        <v/>
      </c>
      <c r="R465" s="25" t="str">
        <f>IF('📋 سجل الأصول'!C465="","",IFERROR(MAX(0,MIN(('📋 سجل الأصول'!H465-IF('📋 سجل الأصول'!I465="",0,'📋 سجل الأصول'!I465)),('📋 سجل الأصول'!H465-IF('📋 سجل الأصول'!I465="",0,'📋 سجل الأصول'!I465))*'📋 سجل الأصول'!J465/365*MAX(0,MIN(EOMONTH(DATE(2026,12,1),0),IF('📋 سجل الأصول'!M465="",DATE(9999,12,31),'📋 سجل الأصول'!M465))-'📋 سجل الأصول'!G465+1))-MIN(('📋 سجل الأصول'!H465-IF('📋 سجل الأصول'!I465="",0,'📋 سجل الأصول'!I465)),('📋 سجل الأصول'!H465-IF('📋 سجل الأصول'!I465="",0,'📋 سجل الأصول'!I465))*'📋 سجل الأصول'!J465/365*MAX(0,MIN(EOMONTH(DATE(2026,12,1),-1),IF('📋 سجل الأصول'!M465="",DATE(9999,12,31),'📋 سجل الأصول'!M465))-'📋 سجل الأصول'!G465+1))),0))</f>
        <v/>
      </c>
    </row>
    <row r="466" spans="1:18" ht="24.75" customHeight="1" x14ac:dyDescent="0.25">
      <c r="A466" s="26" t="str">
        <f>IF('📋 سجل الأصول'!C466="","",'📋 سجل الأصول'!A466)</f>
        <v/>
      </c>
      <c r="B466" s="26" t="str">
        <f>IF('📋 سجل الأصول'!C466="","",'📋 سجل الأصول'!B466)</f>
        <v/>
      </c>
      <c r="C466" s="38" t="str">
        <f>IF('📋 سجل الأصول'!C466="","",'📋 سجل الأصول'!C466)</f>
        <v/>
      </c>
      <c r="D466" s="26" t="str">
        <f>IF('📋 سجل الأصول'!C466="","",'📋 سجل الأصول'!E466)</f>
        <v/>
      </c>
      <c r="E466" s="39" t="str">
        <f>IF('📋 سجل الأصول'!C466="","",'📋 سجل الأصول'!G466)</f>
        <v/>
      </c>
      <c r="F466" s="33" t="str">
        <f>IF('📋 سجل الأصول'!C466="","",'📋 سجل الأصول'!H466)</f>
        <v/>
      </c>
      <c r="G466" s="33" t="str">
        <f>IF('📋 سجل الأصول'!C466="","",IFERROR(MAX(0,MIN(('📋 سجل الأصول'!H466-IF('📋 سجل الأصول'!I466="",0,'📋 سجل الأصول'!I466)),('📋 سجل الأصول'!H466-IF('📋 سجل الأصول'!I466="",0,'📋 سجل الأصول'!I466))*'📋 سجل الأصول'!J466/365*MAX(0,MIN(EOMONTH(DATE(2026,1,1),0),IF('📋 سجل الأصول'!M466="",DATE(9999,12,31),'📋 سجل الأصول'!M466))-'📋 سجل الأصول'!G466+1))-MIN(('📋 سجل الأصول'!H466-IF('📋 سجل الأصول'!I466="",0,'📋 سجل الأصول'!I466)),('📋 سجل الأصول'!H466-IF('📋 سجل الأصول'!I466="",0,'📋 سجل الأصول'!I466))*'📋 سجل الأصول'!J466/365*MAX(0,MIN(EOMONTH(DATE(2026,1,1),-1),IF('📋 سجل الأصول'!M466="",DATE(9999,12,31),'📋 سجل الأصول'!M466))-'📋 سجل الأصول'!G466+1))),0))</f>
        <v/>
      </c>
      <c r="H466" s="33" t="str">
        <f>IF('📋 سجل الأصول'!C466="","",IFERROR(MAX(0,MIN(('📋 سجل الأصول'!H466-IF('📋 سجل الأصول'!I466="",0,'📋 سجل الأصول'!I466)),('📋 سجل الأصول'!H466-IF('📋 سجل الأصول'!I466="",0,'📋 سجل الأصول'!I466))*'📋 سجل الأصول'!J466/365*MAX(0,MIN(EOMONTH(DATE(2026,2,1),0),IF('📋 سجل الأصول'!M466="",DATE(9999,12,31),'📋 سجل الأصول'!M466))-'📋 سجل الأصول'!G466+1))-MIN(('📋 سجل الأصول'!H466-IF('📋 سجل الأصول'!I466="",0,'📋 سجل الأصول'!I466)),('📋 سجل الأصول'!H466-IF('📋 سجل الأصول'!I466="",0,'📋 سجل الأصول'!I466))*'📋 سجل الأصول'!J466/365*MAX(0,MIN(EOMONTH(DATE(2026,2,1),-1),IF('📋 سجل الأصول'!M466="",DATE(9999,12,31),'📋 سجل الأصول'!M466))-'📋 سجل الأصول'!G466+1))),0))</f>
        <v/>
      </c>
      <c r="I466" s="33" t="str">
        <f>IF('📋 سجل الأصول'!C466="","",IFERROR(MAX(0,MIN(('📋 سجل الأصول'!H466-IF('📋 سجل الأصول'!I466="",0,'📋 سجل الأصول'!I466)),('📋 سجل الأصول'!H466-IF('📋 سجل الأصول'!I466="",0,'📋 سجل الأصول'!I466))*'📋 سجل الأصول'!J466/365*MAX(0,MIN(EOMONTH(DATE(2026,3,1),0),IF('📋 سجل الأصول'!M466="",DATE(9999,12,31),'📋 سجل الأصول'!M466))-'📋 سجل الأصول'!G466+1))-MIN(('📋 سجل الأصول'!H466-IF('📋 سجل الأصول'!I466="",0,'📋 سجل الأصول'!I466)),('📋 سجل الأصول'!H466-IF('📋 سجل الأصول'!I466="",0,'📋 سجل الأصول'!I466))*'📋 سجل الأصول'!J466/365*MAX(0,MIN(EOMONTH(DATE(2026,3,1),-1),IF('📋 سجل الأصول'!M466="",DATE(9999,12,31),'📋 سجل الأصول'!M466))-'📋 سجل الأصول'!G466+1))),0))</f>
        <v/>
      </c>
      <c r="J466" s="33" t="str">
        <f>IF('📋 سجل الأصول'!C466="","",IFERROR(MAX(0,MIN(('📋 سجل الأصول'!H466-IF('📋 سجل الأصول'!I466="",0,'📋 سجل الأصول'!I466)),('📋 سجل الأصول'!H466-IF('📋 سجل الأصول'!I466="",0,'📋 سجل الأصول'!I466))*'📋 سجل الأصول'!J466/365*MAX(0,MIN(EOMONTH(DATE(2026,4,1),0),IF('📋 سجل الأصول'!M466="",DATE(9999,12,31),'📋 سجل الأصول'!M466))-'📋 سجل الأصول'!G466+1))-MIN(('📋 سجل الأصول'!H466-IF('📋 سجل الأصول'!I466="",0,'📋 سجل الأصول'!I466)),('📋 سجل الأصول'!H466-IF('📋 سجل الأصول'!I466="",0,'📋 سجل الأصول'!I466))*'📋 سجل الأصول'!J466/365*MAX(0,MIN(EOMONTH(DATE(2026,4,1),-1),IF('📋 سجل الأصول'!M466="",DATE(9999,12,31),'📋 سجل الأصول'!M466))-'📋 سجل الأصول'!G466+1))),0))</f>
        <v/>
      </c>
      <c r="K466" s="33" t="str">
        <f>IF('📋 سجل الأصول'!C466="","",IFERROR(MAX(0,MIN(('📋 سجل الأصول'!H466-IF('📋 سجل الأصول'!I466="",0,'📋 سجل الأصول'!I466)),('📋 سجل الأصول'!H466-IF('📋 سجل الأصول'!I466="",0,'📋 سجل الأصول'!I466))*'📋 سجل الأصول'!J466/365*MAX(0,MIN(EOMONTH(DATE(2026,5,1),0),IF('📋 سجل الأصول'!M466="",DATE(9999,12,31),'📋 سجل الأصول'!M466))-'📋 سجل الأصول'!G466+1))-MIN(('📋 سجل الأصول'!H466-IF('📋 سجل الأصول'!I466="",0,'📋 سجل الأصول'!I466)),('📋 سجل الأصول'!H466-IF('📋 سجل الأصول'!I466="",0,'📋 سجل الأصول'!I466))*'📋 سجل الأصول'!J466/365*MAX(0,MIN(EOMONTH(DATE(2026,5,1),-1),IF('📋 سجل الأصول'!M466="",DATE(9999,12,31),'📋 سجل الأصول'!M466))-'📋 سجل الأصول'!G466+1))),0))</f>
        <v/>
      </c>
      <c r="L466" s="33" t="str">
        <f>IF('📋 سجل الأصول'!C466="","",IFERROR(MAX(0,MIN(('📋 سجل الأصول'!H466-IF('📋 سجل الأصول'!I466="",0,'📋 سجل الأصول'!I466)),('📋 سجل الأصول'!H466-IF('📋 سجل الأصول'!I466="",0,'📋 سجل الأصول'!I466))*'📋 سجل الأصول'!J466/365*MAX(0,MIN(EOMONTH(DATE(2026,6,1),0),IF('📋 سجل الأصول'!M466="",DATE(9999,12,31),'📋 سجل الأصول'!M466))-'📋 سجل الأصول'!G466+1))-MIN(('📋 سجل الأصول'!H466-IF('📋 سجل الأصول'!I466="",0,'📋 سجل الأصول'!I466)),('📋 سجل الأصول'!H466-IF('📋 سجل الأصول'!I466="",0,'📋 سجل الأصول'!I466))*'📋 سجل الأصول'!J466/365*MAX(0,MIN(EOMONTH(DATE(2026,6,1),-1),IF('📋 سجل الأصول'!M466="",DATE(9999,12,31),'📋 سجل الأصول'!M466))-'📋 سجل الأصول'!G466+1))),0))</f>
        <v/>
      </c>
      <c r="M466" s="33" t="str">
        <f>IF('📋 سجل الأصول'!C466="","",IFERROR(MAX(0,MIN(('📋 سجل الأصول'!H466-IF('📋 سجل الأصول'!I466="",0,'📋 سجل الأصول'!I466)),('📋 سجل الأصول'!H466-IF('📋 سجل الأصول'!I466="",0,'📋 سجل الأصول'!I466))*'📋 سجل الأصول'!J466/365*MAX(0,MIN(EOMONTH(DATE(2026,7,1),0),IF('📋 سجل الأصول'!M466="",DATE(9999,12,31),'📋 سجل الأصول'!M466))-'📋 سجل الأصول'!G466+1))-MIN(('📋 سجل الأصول'!H466-IF('📋 سجل الأصول'!I466="",0,'📋 سجل الأصول'!I466)),('📋 سجل الأصول'!H466-IF('📋 سجل الأصول'!I466="",0,'📋 سجل الأصول'!I466))*'📋 سجل الأصول'!J466/365*MAX(0,MIN(EOMONTH(DATE(2026,7,1),-1),IF('📋 سجل الأصول'!M466="",DATE(9999,12,31),'📋 سجل الأصول'!M466))-'📋 سجل الأصول'!G466+1))),0))</f>
        <v/>
      </c>
      <c r="N466" s="33" t="str">
        <f>IF('📋 سجل الأصول'!C466="","",IFERROR(MAX(0,MIN(('📋 سجل الأصول'!H466-IF('📋 سجل الأصول'!I466="",0,'📋 سجل الأصول'!I466)),('📋 سجل الأصول'!H466-IF('📋 سجل الأصول'!I466="",0,'📋 سجل الأصول'!I466))*'📋 سجل الأصول'!J466/365*MAX(0,MIN(EOMONTH(DATE(2026,8,1),0),IF('📋 سجل الأصول'!M466="",DATE(9999,12,31),'📋 سجل الأصول'!M466))-'📋 سجل الأصول'!G466+1))-MIN(('📋 سجل الأصول'!H466-IF('📋 سجل الأصول'!I466="",0,'📋 سجل الأصول'!I466)),('📋 سجل الأصول'!H466-IF('📋 سجل الأصول'!I466="",0,'📋 سجل الأصول'!I466))*'📋 سجل الأصول'!J466/365*MAX(0,MIN(EOMONTH(DATE(2026,8,1),-1),IF('📋 سجل الأصول'!M466="",DATE(9999,12,31),'📋 سجل الأصول'!M466))-'📋 سجل الأصول'!G466+1))),0))</f>
        <v/>
      </c>
      <c r="O466" s="33" t="str">
        <f>IF('📋 سجل الأصول'!C466="","",IFERROR(MAX(0,MIN(('📋 سجل الأصول'!H466-IF('📋 سجل الأصول'!I466="",0,'📋 سجل الأصول'!I466)),('📋 سجل الأصول'!H466-IF('📋 سجل الأصول'!I466="",0,'📋 سجل الأصول'!I466))*'📋 سجل الأصول'!J466/365*MAX(0,MIN(EOMONTH(DATE(2026,9,1),0),IF('📋 سجل الأصول'!M466="",DATE(9999,12,31),'📋 سجل الأصول'!M466))-'📋 سجل الأصول'!G466+1))-MIN(('📋 سجل الأصول'!H466-IF('📋 سجل الأصول'!I466="",0,'📋 سجل الأصول'!I466)),('📋 سجل الأصول'!H466-IF('📋 سجل الأصول'!I466="",0,'📋 سجل الأصول'!I466))*'📋 سجل الأصول'!J466/365*MAX(0,MIN(EOMONTH(DATE(2026,9,1),-1),IF('📋 سجل الأصول'!M466="",DATE(9999,12,31),'📋 سجل الأصول'!M466))-'📋 سجل الأصول'!G466+1))),0))</f>
        <v/>
      </c>
      <c r="P466" s="33" t="str">
        <f>IF('📋 سجل الأصول'!C466="","",IFERROR(MAX(0,MIN(('📋 سجل الأصول'!H466-IF('📋 سجل الأصول'!I466="",0,'📋 سجل الأصول'!I466)),('📋 سجل الأصول'!H466-IF('📋 سجل الأصول'!I466="",0,'📋 سجل الأصول'!I466))*'📋 سجل الأصول'!J466/365*MAX(0,MIN(EOMONTH(DATE(2026,10,1),0),IF('📋 سجل الأصول'!M466="",DATE(9999,12,31),'📋 سجل الأصول'!M466))-'📋 سجل الأصول'!G466+1))-MIN(('📋 سجل الأصول'!H466-IF('📋 سجل الأصول'!I466="",0,'📋 سجل الأصول'!I466)),('📋 سجل الأصول'!H466-IF('📋 سجل الأصول'!I466="",0,'📋 سجل الأصول'!I466))*'📋 سجل الأصول'!J466/365*MAX(0,MIN(EOMONTH(DATE(2026,10,1),-1),IF('📋 سجل الأصول'!M466="",DATE(9999,12,31),'📋 سجل الأصول'!M466))-'📋 سجل الأصول'!G466+1))),0))</f>
        <v/>
      </c>
      <c r="Q466" s="33" t="str">
        <f>IF('📋 سجل الأصول'!C466="","",IFERROR(MAX(0,MIN(('📋 سجل الأصول'!H466-IF('📋 سجل الأصول'!I466="",0,'📋 سجل الأصول'!I466)),('📋 سجل الأصول'!H466-IF('📋 سجل الأصول'!I466="",0,'📋 سجل الأصول'!I466))*'📋 سجل الأصول'!J466/365*MAX(0,MIN(EOMONTH(DATE(2026,11,1),0),IF('📋 سجل الأصول'!M466="",DATE(9999,12,31),'📋 سجل الأصول'!M466))-'📋 سجل الأصول'!G466+1))-MIN(('📋 سجل الأصول'!H466-IF('📋 سجل الأصول'!I466="",0,'📋 سجل الأصول'!I466)),('📋 سجل الأصول'!H466-IF('📋 سجل الأصول'!I466="",0,'📋 سجل الأصول'!I466))*'📋 سجل الأصول'!J466/365*MAX(0,MIN(EOMONTH(DATE(2026,11,1),-1),IF('📋 سجل الأصول'!M466="",DATE(9999,12,31),'📋 سجل الأصول'!M466))-'📋 سجل الأصول'!G466+1))),0))</f>
        <v/>
      </c>
      <c r="R466" s="33" t="str">
        <f>IF('📋 سجل الأصول'!C466="","",IFERROR(MAX(0,MIN(('📋 سجل الأصول'!H466-IF('📋 سجل الأصول'!I466="",0,'📋 سجل الأصول'!I466)),('📋 سجل الأصول'!H466-IF('📋 سجل الأصول'!I466="",0,'📋 سجل الأصول'!I466))*'📋 سجل الأصول'!J466/365*MAX(0,MIN(EOMONTH(DATE(2026,12,1),0),IF('📋 سجل الأصول'!M466="",DATE(9999,12,31),'📋 سجل الأصول'!M466))-'📋 سجل الأصول'!G466+1))-MIN(('📋 سجل الأصول'!H466-IF('📋 سجل الأصول'!I466="",0,'📋 سجل الأصول'!I466)),('📋 سجل الأصول'!H466-IF('📋 سجل الأصول'!I466="",0,'📋 سجل الأصول'!I466))*'📋 سجل الأصول'!J466/365*MAX(0,MIN(EOMONTH(DATE(2026,12,1),-1),IF('📋 سجل الأصول'!M466="",DATE(9999,12,31),'📋 سجل الأصول'!M466))-'📋 سجل الأصول'!G466+1))),0))</f>
        <v/>
      </c>
    </row>
    <row r="467" spans="1:18" ht="24.75" customHeight="1" x14ac:dyDescent="0.25">
      <c r="A467" s="18" t="str">
        <f>IF('📋 سجل الأصول'!C467="","",'📋 سجل الأصول'!A467)</f>
        <v/>
      </c>
      <c r="B467" s="18" t="str">
        <f>IF('📋 سجل الأصول'!C467="","",'📋 سجل الأصول'!B467)</f>
        <v/>
      </c>
      <c r="C467" s="36" t="str">
        <f>IF('📋 سجل الأصول'!C467="","",'📋 سجل الأصول'!C467)</f>
        <v/>
      </c>
      <c r="D467" s="18" t="str">
        <f>IF('📋 سجل الأصول'!C467="","",'📋 سجل الأصول'!E467)</f>
        <v/>
      </c>
      <c r="E467" s="37" t="str">
        <f>IF('📋 سجل الأصول'!C467="","",'📋 سجل الأصول'!G467)</f>
        <v/>
      </c>
      <c r="F467" s="25" t="str">
        <f>IF('📋 سجل الأصول'!C467="","",'📋 سجل الأصول'!H467)</f>
        <v/>
      </c>
      <c r="G467" s="25" t="str">
        <f>IF('📋 سجل الأصول'!C467="","",IFERROR(MAX(0,MIN(('📋 سجل الأصول'!H467-IF('📋 سجل الأصول'!I467="",0,'📋 سجل الأصول'!I467)),('📋 سجل الأصول'!H467-IF('📋 سجل الأصول'!I467="",0,'📋 سجل الأصول'!I467))*'📋 سجل الأصول'!J467/365*MAX(0,MIN(EOMONTH(DATE(2026,1,1),0),IF('📋 سجل الأصول'!M467="",DATE(9999,12,31),'📋 سجل الأصول'!M467))-'📋 سجل الأصول'!G467+1))-MIN(('📋 سجل الأصول'!H467-IF('📋 سجل الأصول'!I467="",0,'📋 سجل الأصول'!I467)),('📋 سجل الأصول'!H467-IF('📋 سجل الأصول'!I467="",0,'📋 سجل الأصول'!I467))*'📋 سجل الأصول'!J467/365*MAX(0,MIN(EOMONTH(DATE(2026,1,1),-1),IF('📋 سجل الأصول'!M467="",DATE(9999,12,31),'📋 سجل الأصول'!M467))-'📋 سجل الأصول'!G467+1))),0))</f>
        <v/>
      </c>
      <c r="H467" s="25" t="str">
        <f>IF('📋 سجل الأصول'!C467="","",IFERROR(MAX(0,MIN(('📋 سجل الأصول'!H467-IF('📋 سجل الأصول'!I467="",0,'📋 سجل الأصول'!I467)),('📋 سجل الأصول'!H467-IF('📋 سجل الأصول'!I467="",0,'📋 سجل الأصول'!I467))*'📋 سجل الأصول'!J467/365*MAX(0,MIN(EOMONTH(DATE(2026,2,1),0),IF('📋 سجل الأصول'!M467="",DATE(9999,12,31),'📋 سجل الأصول'!M467))-'📋 سجل الأصول'!G467+1))-MIN(('📋 سجل الأصول'!H467-IF('📋 سجل الأصول'!I467="",0,'📋 سجل الأصول'!I467)),('📋 سجل الأصول'!H467-IF('📋 سجل الأصول'!I467="",0,'📋 سجل الأصول'!I467))*'📋 سجل الأصول'!J467/365*MAX(0,MIN(EOMONTH(DATE(2026,2,1),-1),IF('📋 سجل الأصول'!M467="",DATE(9999,12,31),'📋 سجل الأصول'!M467))-'📋 سجل الأصول'!G467+1))),0))</f>
        <v/>
      </c>
      <c r="I467" s="25" t="str">
        <f>IF('📋 سجل الأصول'!C467="","",IFERROR(MAX(0,MIN(('📋 سجل الأصول'!H467-IF('📋 سجل الأصول'!I467="",0,'📋 سجل الأصول'!I467)),('📋 سجل الأصول'!H467-IF('📋 سجل الأصول'!I467="",0,'📋 سجل الأصول'!I467))*'📋 سجل الأصول'!J467/365*MAX(0,MIN(EOMONTH(DATE(2026,3,1),0),IF('📋 سجل الأصول'!M467="",DATE(9999,12,31),'📋 سجل الأصول'!M467))-'📋 سجل الأصول'!G467+1))-MIN(('📋 سجل الأصول'!H467-IF('📋 سجل الأصول'!I467="",0,'📋 سجل الأصول'!I467)),('📋 سجل الأصول'!H467-IF('📋 سجل الأصول'!I467="",0,'📋 سجل الأصول'!I467))*'📋 سجل الأصول'!J467/365*MAX(0,MIN(EOMONTH(DATE(2026,3,1),-1),IF('📋 سجل الأصول'!M467="",DATE(9999,12,31),'📋 سجل الأصول'!M467))-'📋 سجل الأصول'!G467+1))),0))</f>
        <v/>
      </c>
      <c r="J467" s="25" t="str">
        <f>IF('📋 سجل الأصول'!C467="","",IFERROR(MAX(0,MIN(('📋 سجل الأصول'!H467-IF('📋 سجل الأصول'!I467="",0,'📋 سجل الأصول'!I467)),('📋 سجل الأصول'!H467-IF('📋 سجل الأصول'!I467="",0,'📋 سجل الأصول'!I467))*'📋 سجل الأصول'!J467/365*MAX(0,MIN(EOMONTH(DATE(2026,4,1),0),IF('📋 سجل الأصول'!M467="",DATE(9999,12,31),'📋 سجل الأصول'!M467))-'📋 سجل الأصول'!G467+1))-MIN(('📋 سجل الأصول'!H467-IF('📋 سجل الأصول'!I467="",0,'📋 سجل الأصول'!I467)),('📋 سجل الأصول'!H467-IF('📋 سجل الأصول'!I467="",0,'📋 سجل الأصول'!I467))*'📋 سجل الأصول'!J467/365*MAX(0,MIN(EOMONTH(DATE(2026,4,1),-1),IF('📋 سجل الأصول'!M467="",DATE(9999,12,31),'📋 سجل الأصول'!M467))-'📋 سجل الأصول'!G467+1))),0))</f>
        <v/>
      </c>
      <c r="K467" s="25" t="str">
        <f>IF('📋 سجل الأصول'!C467="","",IFERROR(MAX(0,MIN(('📋 سجل الأصول'!H467-IF('📋 سجل الأصول'!I467="",0,'📋 سجل الأصول'!I467)),('📋 سجل الأصول'!H467-IF('📋 سجل الأصول'!I467="",0,'📋 سجل الأصول'!I467))*'📋 سجل الأصول'!J467/365*MAX(0,MIN(EOMONTH(DATE(2026,5,1),0),IF('📋 سجل الأصول'!M467="",DATE(9999,12,31),'📋 سجل الأصول'!M467))-'📋 سجل الأصول'!G467+1))-MIN(('📋 سجل الأصول'!H467-IF('📋 سجل الأصول'!I467="",0,'📋 سجل الأصول'!I467)),('📋 سجل الأصول'!H467-IF('📋 سجل الأصول'!I467="",0,'📋 سجل الأصول'!I467))*'📋 سجل الأصول'!J467/365*MAX(0,MIN(EOMONTH(DATE(2026,5,1),-1),IF('📋 سجل الأصول'!M467="",DATE(9999,12,31),'📋 سجل الأصول'!M467))-'📋 سجل الأصول'!G467+1))),0))</f>
        <v/>
      </c>
      <c r="L467" s="25" t="str">
        <f>IF('📋 سجل الأصول'!C467="","",IFERROR(MAX(0,MIN(('📋 سجل الأصول'!H467-IF('📋 سجل الأصول'!I467="",0,'📋 سجل الأصول'!I467)),('📋 سجل الأصول'!H467-IF('📋 سجل الأصول'!I467="",0,'📋 سجل الأصول'!I467))*'📋 سجل الأصول'!J467/365*MAX(0,MIN(EOMONTH(DATE(2026,6,1),0),IF('📋 سجل الأصول'!M467="",DATE(9999,12,31),'📋 سجل الأصول'!M467))-'📋 سجل الأصول'!G467+1))-MIN(('📋 سجل الأصول'!H467-IF('📋 سجل الأصول'!I467="",0,'📋 سجل الأصول'!I467)),('📋 سجل الأصول'!H467-IF('📋 سجل الأصول'!I467="",0,'📋 سجل الأصول'!I467))*'📋 سجل الأصول'!J467/365*MAX(0,MIN(EOMONTH(DATE(2026,6,1),-1),IF('📋 سجل الأصول'!M467="",DATE(9999,12,31),'📋 سجل الأصول'!M467))-'📋 سجل الأصول'!G467+1))),0))</f>
        <v/>
      </c>
      <c r="M467" s="25" t="str">
        <f>IF('📋 سجل الأصول'!C467="","",IFERROR(MAX(0,MIN(('📋 سجل الأصول'!H467-IF('📋 سجل الأصول'!I467="",0,'📋 سجل الأصول'!I467)),('📋 سجل الأصول'!H467-IF('📋 سجل الأصول'!I467="",0,'📋 سجل الأصول'!I467))*'📋 سجل الأصول'!J467/365*MAX(0,MIN(EOMONTH(DATE(2026,7,1),0),IF('📋 سجل الأصول'!M467="",DATE(9999,12,31),'📋 سجل الأصول'!M467))-'📋 سجل الأصول'!G467+1))-MIN(('📋 سجل الأصول'!H467-IF('📋 سجل الأصول'!I467="",0,'📋 سجل الأصول'!I467)),('📋 سجل الأصول'!H467-IF('📋 سجل الأصول'!I467="",0,'📋 سجل الأصول'!I467))*'📋 سجل الأصول'!J467/365*MAX(0,MIN(EOMONTH(DATE(2026,7,1),-1),IF('📋 سجل الأصول'!M467="",DATE(9999,12,31),'📋 سجل الأصول'!M467))-'📋 سجل الأصول'!G467+1))),0))</f>
        <v/>
      </c>
      <c r="N467" s="25" t="str">
        <f>IF('📋 سجل الأصول'!C467="","",IFERROR(MAX(0,MIN(('📋 سجل الأصول'!H467-IF('📋 سجل الأصول'!I467="",0,'📋 سجل الأصول'!I467)),('📋 سجل الأصول'!H467-IF('📋 سجل الأصول'!I467="",0,'📋 سجل الأصول'!I467))*'📋 سجل الأصول'!J467/365*MAX(0,MIN(EOMONTH(DATE(2026,8,1),0),IF('📋 سجل الأصول'!M467="",DATE(9999,12,31),'📋 سجل الأصول'!M467))-'📋 سجل الأصول'!G467+1))-MIN(('📋 سجل الأصول'!H467-IF('📋 سجل الأصول'!I467="",0,'📋 سجل الأصول'!I467)),('📋 سجل الأصول'!H467-IF('📋 سجل الأصول'!I467="",0,'📋 سجل الأصول'!I467))*'📋 سجل الأصول'!J467/365*MAX(0,MIN(EOMONTH(DATE(2026,8,1),-1),IF('📋 سجل الأصول'!M467="",DATE(9999,12,31),'📋 سجل الأصول'!M467))-'📋 سجل الأصول'!G467+1))),0))</f>
        <v/>
      </c>
      <c r="O467" s="25" t="str">
        <f>IF('📋 سجل الأصول'!C467="","",IFERROR(MAX(0,MIN(('📋 سجل الأصول'!H467-IF('📋 سجل الأصول'!I467="",0,'📋 سجل الأصول'!I467)),('📋 سجل الأصول'!H467-IF('📋 سجل الأصول'!I467="",0,'📋 سجل الأصول'!I467))*'📋 سجل الأصول'!J467/365*MAX(0,MIN(EOMONTH(DATE(2026,9,1),0),IF('📋 سجل الأصول'!M467="",DATE(9999,12,31),'📋 سجل الأصول'!M467))-'📋 سجل الأصول'!G467+1))-MIN(('📋 سجل الأصول'!H467-IF('📋 سجل الأصول'!I467="",0,'📋 سجل الأصول'!I467)),('📋 سجل الأصول'!H467-IF('📋 سجل الأصول'!I467="",0,'📋 سجل الأصول'!I467))*'📋 سجل الأصول'!J467/365*MAX(0,MIN(EOMONTH(DATE(2026,9,1),-1),IF('📋 سجل الأصول'!M467="",DATE(9999,12,31),'📋 سجل الأصول'!M467))-'📋 سجل الأصول'!G467+1))),0))</f>
        <v/>
      </c>
      <c r="P467" s="25" t="str">
        <f>IF('📋 سجل الأصول'!C467="","",IFERROR(MAX(0,MIN(('📋 سجل الأصول'!H467-IF('📋 سجل الأصول'!I467="",0,'📋 سجل الأصول'!I467)),('📋 سجل الأصول'!H467-IF('📋 سجل الأصول'!I467="",0,'📋 سجل الأصول'!I467))*'📋 سجل الأصول'!J467/365*MAX(0,MIN(EOMONTH(DATE(2026,10,1),0),IF('📋 سجل الأصول'!M467="",DATE(9999,12,31),'📋 سجل الأصول'!M467))-'📋 سجل الأصول'!G467+1))-MIN(('📋 سجل الأصول'!H467-IF('📋 سجل الأصول'!I467="",0,'📋 سجل الأصول'!I467)),('📋 سجل الأصول'!H467-IF('📋 سجل الأصول'!I467="",0,'📋 سجل الأصول'!I467))*'📋 سجل الأصول'!J467/365*MAX(0,MIN(EOMONTH(DATE(2026,10,1),-1),IF('📋 سجل الأصول'!M467="",DATE(9999,12,31),'📋 سجل الأصول'!M467))-'📋 سجل الأصول'!G467+1))),0))</f>
        <v/>
      </c>
      <c r="Q467" s="25" t="str">
        <f>IF('📋 سجل الأصول'!C467="","",IFERROR(MAX(0,MIN(('📋 سجل الأصول'!H467-IF('📋 سجل الأصول'!I467="",0,'📋 سجل الأصول'!I467)),('📋 سجل الأصول'!H467-IF('📋 سجل الأصول'!I467="",0,'📋 سجل الأصول'!I467))*'📋 سجل الأصول'!J467/365*MAX(0,MIN(EOMONTH(DATE(2026,11,1),0),IF('📋 سجل الأصول'!M467="",DATE(9999,12,31),'📋 سجل الأصول'!M467))-'📋 سجل الأصول'!G467+1))-MIN(('📋 سجل الأصول'!H467-IF('📋 سجل الأصول'!I467="",0,'📋 سجل الأصول'!I467)),('📋 سجل الأصول'!H467-IF('📋 سجل الأصول'!I467="",0,'📋 سجل الأصول'!I467))*'📋 سجل الأصول'!J467/365*MAX(0,MIN(EOMONTH(DATE(2026,11,1),-1),IF('📋 سجل الأصول'!M467="",DATE(9999,12,31),'📋 سجل الأصول'!M467))-'📋 سجل الأصول'!G467+1))),0))</f>
        <v/>
      </c>
      <c r="R467" s="25" t="str">
        <f>IF('📋 سجل الأصول'!C467="","",IFERROR(MAX(0,MIN(('📋 سجل الأصول'!H467-IF('📋 سجل الأصول'!I467="",0,'📋 سجل الأصول'!I467)),('📋 سجل الأصول'!H467-IF('📋 سجل الأصول'!I467="",0,'📋 سجل الأصول'!I467))*'📋 سجل الأصول'!J467/365*MAX(0,MIN(EOMONTH(DATE(2026,12,1),0),IF('📋 سجل الأصول'!M467="",DATE(9999,12,31),'📋 سجل الأصول'!M467))-'📋 سجل الأصول'!G467+1))-MIN(('📋 سجل الأصول'!H467-IF('📋 سجل الأصول'!I467="",0,'📋 سجل الأصول'!I467)),('📋 سجل الأصول'!H467-IF('📋 سجل الأصول'!I467="",0,'📋 سجل الأصول'!I467))*'📋 سجل الأصول'!J467/365*MAX(0,MIN(EOMONTH(DATE(2026,12,1),-1),IF('📋 سجل الأصول'!M467="",DATE(9999,12,31),'📋 سجل الأصول'!M467))-'📋 سجل الأصول'!G467+1))),0))</f>
        <v/>
      </c>
    </row>
    <row r="468" spans="1:18" ht="24.75" customHeight="1" x14ac:dyDescent="0.25">
      <c r="A468" s="26" t="str">
        <f>IF('📋 سجل الأصول'!C468="","",'📋 سجل الأصول'!A468)</f>
        <v/>
      </c>
      <c r="B468" s="26" t="str">
        <f>IF('📋 سجل الأصول'!C468="","",'📋 سجل الأصول'!B468)</f>
        <v/>
      </c>
      <c r="C468" s="38" t="str">
        <f>IF('📋 سجل الأصول'!C468="","",'📋 سجل الأصول'!C468)</f>
        <v/>
      </c>
      <c r="D468" s="26" t="str">
        <f>IF('📋 سجل الأصول'!C468="","",'📋 سجل الأصول'!E468)</f>
        <v/>
      </c>
      <c r="E468" s="39" t="str">
        <f>IF('📋 سجل الأصول'!C468="","",'📋 سجل الأصول'!G468)</f>
        <v/>
      </c>
      <c r="F468" s="33" t="str">
        <f>IF('📋 سجل الأصول'!C468="","",'📋 سجل الأصول'!H468)</f>
        <v/>
      </c>
      <c r="G468" s="33" t="str">
        <f>IF('📋 سجل الأصول'!C468="","",IFERROR(MAX(0,MIN(('📋 سجل الأصول'!H468-IF('📋 سجل الأصول'!I468="",0,'📋 سجل الأصول'!I468)),('📋 سجل الأصول'!H468-IF('📋 سجل الأصول'!I468="",0,'📋 سجل الأصول'!I468))*'📋 سجل الأصول'!J468/365*MAX(0,MIN(EOMONTH(DATE(2026,1,1),0),IF('📋 سجل الأصول'!M468="",DATE(9999,12,31),'📋 سجل الأصول'!M468))-'📋 سجل الأصول'!G468+1))-MIN(('📋 سجل الأصول'!H468-IF('📋 سجل الأصول'!I468="",0,'📋 سجل الأصول'!I468)),('📋 سجل الأصول'!H468-IF('📋 سجل الأصول'!I468="",0,'📋 سجل الأصول'!I468))*'📋 سجل الأصول'!J468/365*MAX(0,MIN(EOMONTH(DATE(2026,1,1),-1),IF('📋 سجل الأصول'!M468="",DATE(9999,12,31),'📋 سجل الأصول'!M468))-'📋 سجل الأصول'!G468+1))),0))</f>
        <v/>
      </c>
      <c r="H468" s="33" t="str">
        <f>IF('📋 سجل الأصول'!C468="","",IFERROR(MAX(0,MIN(('📋 سجل الأصول'!H468-IF('📋 سجل الأصول'!I468="",0,'📋 سجل الأصول'!I468)),('📋 سجل الأصول'!H468-IF('📋 سجل الأصول'!I468="",0,'📋 سجل الأصول'!I468))*'📋 سجل الأصول'!J468/365*MAX(0,MIN(EOMONTH(DATE(2026,2,1),0),IF('📋 سجل الأصول'!M468="",DATE(9999,12,31),'📋 سجل الأصول'!M468))-'📋 سجل الأصول'!G468+1))-MIN(('📋 سجل الأصول'!H468-IF('📋 سجل الأصول'!I468="",0,'📋 سجل الأصول'!I468)),('📋 سجل الأصول'!H468-IF('📋 سجل الأصول'!I468="",0,'📋 سجل الأصول'!I468))*'📋 سجل الأصول'!J468/365*MAX(0,MIN(EOMONTH(DATE(2026,2,1),-1),IF('📋 سجل الأصول'!M468="",DATE(9999,12,31),'📋 سجل الأصول'!M468))-'📋 سجل الأصول'!G468+1))),0))</f>
        <v/>
      </c>
      <c r="I468" s="33" t="str">
        <f>IF('📋 سجل الأصول'!C468="","",IFERROR(MAX(0,MIN(('📋 سجل الأصول'!H468-IF('📋 سجل الأصول'!I468="",0,'📋 سجل الأصول'!I468)),('📋 سجل الأصول'!H468-IF('📋 سجل الأصول'!I468="",0,'📋 سجل الأصول'!I468))*'📋 سجل الأصول'!J468/365*MAX(0,MIN(EOMONTH(DATE(2026,3,1),0),IF('📋 سجل الأصول'!M468="",DATE(9999,12,31),'📋 سجل الأصول'!M468))-'📋 سجل الأصول'!G468+1))-MIN(('📋 سجل الأصول'!H468-IF('📋 سجل الأصول'!I468="",0,'📋 سجل الأصول'!I468)),('📋 سجل الأصول'!H468-IF('📋 سجل الأصول'!I468="",0,'📋 سجل الأصول'!I468))*'📋 سجل الأصول'!J468/365*MAX(0,MIN(EOMONTH(DATE(2026,3,1),-1),IF('📋 سجل الأصول'!M468="",DATE(9999,12,31),'📋 سجل الأصول'!M468))-'📋 سجل الأصول'!G468+1))),0))</f>
        <v/>
      </c>
      <c r="J468" s="33" t="str">
        <f>IF('📋 سجل الأصول'!C468="","",IFERROR(MAX(0,MIN(('📋 سجل الأصول'!H468-IF('📋 سجل الأصول'!I468="",0,'📋 سجل الأصول'!I468)),('📋 سجل الأصول'!H468-IF('📋 سجل الأصول'!I468="",0,'📋 سجل الأصول'!I468))*'📋 سجل الأصول'!J468/365*MAX(0,MIN(EOMONTH(DATE(2026,4,1),0),IF('📋 سجل الأصول'!M468="",DATE(9999,12,31),'📋 سجل الأصول'!M468))-'📋 سجل الأصول'!G468+1))-MIN(('📋 سجل الأصول'!H468-IF('📋 سجل الأصول'!I468="",0,'📋 سجل الأصول'!I468)),('📋 سجل الأصول'!H468-IF('📋 سجل الأصول'!I468="",0,'📋 سجل الأصول'!I468))*'📋 سجل الأصول'!J468/365*MAX(0,MIN(EOMONTH(DATE(2026,4,1),-1),IF('📋 سجل الأصول'!M468="",DATE(9999,12,31),'📋 سجل الأصول'!M468))-'📋 سجل الأصول'!G468+1))),0))</f>
        <v/>
      </c>
      <c r="K468" s="33" t="str">
        <f>IF('📋 سجل الأصول'!C468="","",IFERROR(MAX(0,MIN(('📋 سجل الأصول'!H468-IF('📋 سجل الأصول'!I468="",0,'📋 سجل الأصول'!I468)),('📋 سجل الأصول'!H468-IF('📋 سجل الأصول'!I468="",0,'📋 سجل الأصول'!I468))*'📋 سجل الأصول'!J468/365*MAX(0,MIN(EOMONTH(DATE(2026,5,1),0),IF('📋 سجل الأصول'!M468="",DATE(9999,12,31),'📋 سجل الأصول'!M468))-'📋 سجل الأصول'!G468+1))-MIN(('📋 سجل الأصول'!H468-IF('📋 سجل الأصول'!I468="",0,'📋 سجل الأصول'!I468)),('📋 سجل الأصول'!H468-IF('📋 سجل الأصول'!I468="",0,'📋 سجل الأصول'!I468))*'📋 سجل الأصول'!J468/365*MAX(0,MIN(EOMONTH(DATE(2026,5,1),-1),IF('📋 سجل الأصول'!M468="",DATE(9999,12,31),'📋 سجل الأصول'!M468))-'📋 سجل الأصول'!G468+1))),0))</f>
        <v/>
      </c>
      <c r="L468" s="33" t="str">
        <f>IF('📋 سجل الأصول'!C468="","",IFERROR(MAX(0,MIN(('📋 سجل الأصول'!H468-IF('📋 سجل الأصول'!I468="",0,'📋 سجل الأصول'!I468)),('📋 سجل الأصول'!H468-IF('📋 سجل الأصول'!I468="",0,'📋 سجل الأصول'!I468))*'📋 سجل الأصول'!J468/365*MAX(0,MIN(EOMONTH(DATE(2026,6,1),0),IF('📋 سجل الأصول'!M468="",DATE(9999,12,31),'📋 سجل الأصول'!M468))-'📋 سجل الأصول'!G468+1))-MIN(('📋 سجل الأصول'!H468-IF('📋 سجل الأصول'!I468="",0,'📋 سجل الأصول'!I468)),('📋 سجل الأصول'!H468-IF('📋 سجل الأصول'!I468="",0,'📋 سجل الأصول'!I468))*'📋 سجل الأصول'!J468/365*MAX(0,MIN(EOMONTH(DATE(2026,6,1),-1),IF('📋 سجل الأصول'!M468="",DATE(9999,12,31),'📋 سجل الأصول'!M468))-'📋 سجل الأصول'!G468+1))),0))</f>
        <v/>
      </c>
      <c r="M468" s="33" t="str">
        <f>IF('📋 سجل الأصول'!C468="","",IFERROR(MAX(0,MIN(('📋 سجل الأصول'!H468-IF('📋 سجل الأصول'!I468="",0,'📋 سجل الأصول'!I468)),('📋 سجل الأصول'!H468-IF('📋 سجل الأصول'!I468="",0,'📋 سجل الأصول'!I468))*'📋 سجل الأصول'!J468/365*MAX(0,MIN(EOMONTH(DATE(2026,7,1),0),IF('📋 سجل الأصول'!M468="",DATE(9999,12,31),'📋 سجل الأصول'!M468))-'📋 سجل الأصول'!G468+1))-MIN(('📋 سجل الأصول'!H468-IF('📋 سجل الأصول'!I468="",0,'📋 سجل الأصول'!I468)),('📋 سجل الأصول'!H468-IF('📋 سجل الأصول'!I468="",0,'📋 سجل الأصول'!I468))*'📋 سجل الأصول'!J468/365*MAX(0,MIN(EOMONTH(DATE(2026,7,1),-1),IF('📋 سجل الأصول'!M468="",DATE(9999,12,31),'📋 سجل الأصول'!M468))-'📋 سجل الأصول'!G468+1))),0))</f>
        <v/>
      </c>
      <c r="N468" s="33" t="str">
        <f>IF('📋 سجل الأصول'!C468="","",IFERROR(MAX(0,MIN(('📋 سجل الأصول'!H468-IF('📋 سجل الأصول'!I468="",0,'📋 سجل الأصول'!I468)),('📋 سجل الأصول'!H468-IF('📋 سجل الأصول'!I468="",0,'📋 سجل الأصول'!I468))*'📋 سجل الأصول'!J468/365*MAX(0,MIN(EOMONTH(DATE(2026,8,1),0),IF('📋 سجل الأصول'!M468="",DATE(9999,12,31),'📋 سجل الأصول'!M468))-'📋 سجل الأصول'!G468+1))-MIN(('📋 سجل الأصول'!H468-IF('📋 سجل الأصول'!I468="",0,'📋 سجل الأصول'!I468)),('📋 سجل الأصول'!H468-IF('📋 سجل الأصول'!I468="",0,'📋 سجل الأصول'!I468))*'📋 سجل الأصول'!J468/365*MAX(0,MIN(EOMONTH(DATE(2026,8,1),-1),IF('📋 سجل الأصول'!M468="",DATE(9999,12,31),'📋 سجل الأصول'!M468))-'📋 سجل الأصول'!G468+1))),0))</f>
        <v/>
      </c>
      <c r="O468" s="33" t="str">
        <f>IF('📋 سجل الأصول'!C468="","",IFERROR(MAX(0,MIN(('📋 سجل الأصول'!H468-IF('📋 سجل الأصول'!I468="",0,'📋 سجل الأصول'!I468)),('📋 سجل الأصول'!H468-IF('📋 سجل الأصول'!I468="",0,'📋 سجل الأصول'!I468))*'📋 سجل الأصول'!J468/365*MAX(0,MIN(EOMONTH(DATE(2026,9,1),0),IF('📋 سجل الأصول'!M468="",DATE(9999,12,31),'📋 سجل الأصول'!M468))-'📋 سجل الأصول'!G468+1))-MIN(('📋 سجل الأصول'!H468-IF('📋 سجل الأصول'!I468="",0,'📋 سجل الأصول'!I468)),('📋 سجل الأصول'!H468-IF('📋 سجل الأصول'!I468="",0,'📋 سجل الأصول'!I468))*'📋 سجل الأصول'!J468/365*MAX(0,MIN(EOMONTH(DATE(2026,9,1),-1),IF('📋 سجل الأصول'!M468="",DATE(9999,12,31),'📋 سجل الأصول'!M468))-'📋 سجل الأصول'!G468+1))),0))</f>
        <v/>
      </c>
      <c r="P468" s="33" t="str">
        <f>IF('📋 سجل الأصول'!C468="","",IFERROR(MAX(0,MIN(('📋 سجل الأصول'!H468-IF('📋 سجل الأصول'!I468="",0,'📋 سجل الأصول'!I468)),('📋 سجل الأصول'!H468-IF('📋 سجل الأصول'!I468="",0,'📋 سجل الأصول'!I468))*'📋 سجل الأصول'!J468/365*MAX(0,MIN(EOMONTH(DATE(2026,10,1),0),IF('📋 سجل الأصول'!M468="",DATE(9999,12,31),'📋 سجل الأصول'!M468))-'📋 سجل الأصول'!G468+1))-MIN(('📋 سجل الأصول'!H468-IF('📋 سجل الأصول'!I468="",0,'📋 سجل الأصول'!I468)),('📋 سجل الأصول'!H468-IF('📋 سجل الأصول'!I468="",0,'📋 سجل الأصول'!I468))*'📋 سجل الأصول'!J468/365*MAX(0,MIN(EOMONTH(DATE(2026,10,1),-1),IF('📋 سجل الأصول'!M468="",DATE(9999,12,31),'📋 سجل الأصول'!M468))-'📋 سجل الأصول'!G468+1))),0))</f>
        <v/>
      </c>
      <c r="Q468" s="33" t="str">
        <f>IF('📋 سجل الأصول'!C468="","",IFERROR(MAX(0,MIN(('📋 سجل الأصول'!H468-IF('📋 سجل الأصول'!I468="",0,'📋 سجل الأصول'!I468)),('📋 سجل الأصول'!H468-IF('📋 سجل الأصول'!I468="",0,'📋 سجل الأصول'!I468))*'📋 سجل الأصول'!J468/365*MAX(0,MIN(EOMONTH(DATE(2026,11,1),0),IF('📋 سجل الأصول'!M468="",DATE(9999,12,31),'📋 سجل الأصول'!M468))-'📋 سجل الأصول'!G468+1))-MIN(('📋 سجل الأصول'!H468-IF('📋 سجل الأصول'!I468="",0,'📋 سجل الأصول'!I468)),('📋 سجل الأصول'!H468-IF('📋 سجل الأصول'!I468="",0,'📋 سجل الأصول'!I468))*'📋 سجل الأصول'!J468/365*MAX(0,MIN(EOMONTH(DATE(2026,11,1),-1),IF('📋 سجل الأصول'!M468="",DATE(9999,12,31),'📋 سجل الأصول'!M468))-'📋 سجل الأصول'!G468+1))),0))</f>
        <v/>
      </c>
      <c r="R468" s="33" t="str">
        <f>IF('📋 سجل الأصول'!C468="","",IFERROR(MAX(0,MIN(('📋 سجل الأصول'!H468-IF('📋 سجل الأصول'!I468="",0,'📋 سجل الأصول'!I468)),('📋 سجل الأصول'!H468-IF('📋 سجل الأصول'!I468="",0,'📋 سجل الأصول'!I468))*'📋 سجل الأصول'!J468/365*MAX(0,MIN(EOMONTH(DATE(2026,12,1),0),IF('📋 سجل الأصول'!M468="",DATE(9999,12,31),'📋 سجل الأصول'!M468))-'📋 سجل الأصول'!G468+1))-MIN(('📋 سجل الأصول'!H468-IF('📋 سجل الأصول'!I468="",0,'📋 سجل الأصول'!I468)),('📋 سجل الأصول'!H468-IF('📋 سجل الأصول'!I468="",0,'📋 سجل الأصول'!I468))*'📋 سجل الأصول'!J468/365*MAX(0,MIN(EOMONTH(DATE(2026,12,1),-1),IF('📋 سجل الأصول'!M468="",DATE(9999,12,31),'📋 سجل الأصول'!M468))-'📋 سجل الأصول'!G468+1))),0))</f>
        <v/>
      </c>
    </row>
    <row r="469" spans="1:18" ht="24.75" customHeight="1" x14ac:dyDescent="0.25">
      <c r="A469" s="18" t="str">
        <f>IF('📋 سجل الأصول'!C469="","",'📋 سجل الأصول'!A469)</f>
        <v/>
      </c>
      <c r="B469" s="18" t="str">
        <f>IF('📋 سجل الأصول'!C469="","",'📋 سجل الأصول'!B469)</f>
        <v/>
      </c>
      <c r="C469" s="36" t="str">
        <f>IF('📋 سجل الأصول'!C469="","",'📋 سجل الأصول'!C469)</f>
        <v/>
      </c>
      <c r="D469" s="18" t="str">
        <f>IF('📋 سجل الأصول'!C469="","",'📋 سجل الأصول'!E469)</f>
        <v/>
      </c>
      <c r="E469" s="37" t="str">
        <f>IF('📋 سجل الأصول'!C469="","",'📋 سجل الأصول'!G469)</f>
        <v/>
      </c>
      <c r="F469" s="25" t="str">
        <f>IF('📋 سجل الأصول'!C469="","",'📋 سجل الأصول'!H469)</f>
        <v/>
      </c>
      <c r="G469" s="25" t="str">
        <f>IF('📋 سجل الأصول'!C469="","",IFERROR(MAX(0,MIN(('📋 سجل الأصول'!H469-IF('📋 سجل الأصول'!I469="",0,'📋 سجل الأصول'!I469)),('📋 سجل الأصول'!H469-IF('📋 سجل الأصول'!I469="",0,'📋 سجل الأصول'!I469))*'📋 سجل الأصول'!J469/365*MAX(0,MIN(EOMONTH(DATE(2026,1,1),0),IF('📋 سجل الأصول'!M469="",DATE(9999,12,31),'📋 سجل الأصول'!M469))-'📋 سجل الأصول'!G469+1))-MIN(('📋 سجل الأصول'!H469-IF('📋 سجل الأصول'!I469="",0,'📋 سجل الأصول'!I469)),('📋 سجل الأصول'!H469-IF('📋 سجل الأصول'!I469="",0,'📋 سجل الأصول'!I469))*'📋 سجل الأصول'!J469/365*MAX(0,MIN(EOMONTH(DATE(2026,1,1),-1),IF('📋 سجل الأصول'!M469="",DATE(9999,12,31),'📋 سجل الأصول'!M469))-'📋 سجل الأصول'!G469+1))),0))</f>
        <v/>
      </c>
      <c r="H469" s="25" t="str">
        <f>IF('📋 سجل الأصول'!C469="","",IFERROR(MAX(0,MIN(('📋 سجل الأصول'!H469-IF('📋 سجل الأصول'!I469="",0,'📋 سجل الأصول'!I469)),('📋 سجل الأصول'!H469-IF('📋 سجل الأصول'!I469="",0,'📋 سجل الأصول'!I469))*'📋 سجل الأصول'!J469/365*MAX(0,MIN(EOMONTH(DATE(2026,2,1),0),IF('📋 سجل الأصول'!M469="",DATE(9999,12,31),'📋 سجل الأصول'!M469))-'📋 سجل الأصول'!G469+1))-MIN(('📋 سجل الأصول'!H469-IF('📋 سجل الأصول'!I469="",0,'📋 سجل الأصول'!I469)),('📋 سجل الأصول'!H469-IF('📋 سجل الأصول'!I469="",0,'📋 سجل الأصول'!I469))*'📋 سجل الأصول'!J469/365*MAX(0,MIN(EOMONTH(DATE(2026,2,1),-1),IF('📋 سجل الأصول'!M469="",DATE(9999,12,31),'📋 سجل الأصول'!M469))-'📋 سجل الأصول'!G469+1))),0))</f>
        <v/>
      </c>
      <c r="I469" s="25" t="str">
        <f>IF('📋 سجل الأصول'!C469="","",IFERROR(MAX(0,MIN(('📋 سجل الأصول'!H469-IF('📋 سجل الأصول'!I469="",0,'📋 سجل الأصول'!I469)),('📋 سجل الأصول'!H469-IF('📋 سجل الأصول'!I469="",0,'📋 سجل الأصول'!I469))*'📋 سجل الأصول'!J469/365*MAX(0,MIN(EOMONTH(DATE(2026,3,1),0),IF('📋 سجل الأصول'!M469="",DATE(9999,12,31),'📋 سجل الأصول'!M469))-'📋 سجل الأصول'!G469+1))-MIN(('📋 سجل الأصول'!H469-IF('📋 سجل الأصول'!I469="",0,'📋 سجل الأصول'!I469)),('📋 سجل الأصول'!H469-IF('📋 سجل الأصول'!I469="",0,'📋 سجل الأصول'!I469))*'📋 سجل الأصول'!J469/365*MAX(0,MIN(EOMONTH(DATE(2026,3,1),-1),IF('📋 سجل الأصول'!M469="",DATE(9999,12,31),'📋 سجل الأصول'!M469))-'📋 سجل الأصول'!G469+1))),0))</f>
        <v/>
      </c>
      <c r="J469" s="25" t="str">
        <f>IF('📋 سجل الأصول'!C469="","",IFERROR(MAX(0,MIN(('📋 سجل الأصول'!H469-IF('📋 سجل الأصول'!I469="",0,'📋 سجل الأصول'!I469)),('📋 سجل الأصول'!H469-IF('📋 سجل الأصول'!I469="",0,'📋 سجل الأصول'!I469))*'📋 سجل الأصول'!J469/365*MAX(0,MIN(EOMONTH(DATE(2026,4,1),0),IF('📋 سجل الأصول'!M469="",DATE(9999,12,31),'📋 سجل الأصول'!M469))-'📋 سجل الأصول'!G469+1))-MIN(('📋 سجل الأصول'!H469-IF('📋 سجل الأصول'!I469="",0,'📋 سجل الأصول'!I469)),('📋 سجل الأصول'!H469-IF('📋 سجل الأصول'!I469="",0,'📋 سجل الأصول'!I469))*'📋 سجل الأصول'!J469/365*MAX(0,MIN(EOMONTH(DATE(2026,4,1),-1),IF('📋 سجل الأصول'!M469="",DATE(9999,12,31),'📋 سجل الأصول'!M469))-'📋 سجل الأصول'!G469+1))),0))</f>
        <v/>
      </c>
      <c r="K469" s="25" t="str">
        <f>IF('📋 سجل الأصول'!C469="","",IFERROR(MAX(0,MIN(('📋 سجل الأصول'!H469-IF('📋 سجل الأصول'!I469="",0,'📋 سجل الأصول'!I469)),('📋 سجل الأصول'!H469-IF('📋 سجل الأصول'!I469="",0,'📋 سجل الأصول'!I469))*'📋 سجل الأصول'!J469/365*MAX(0,MIN(EOMONTH(DATE(2026,5,1),0),IF('📋 سجل الأصول'!M469="",DATE(9999,12,31),'📋 سجل الأصول'!M469))-'📋 سجل الأصول'!G469+1))-MIN(('📋 سجل الأصول'!H469-IF('📋 سجل الأصول'!I469="",0,'📋 سجل الأصول'!I469)),('📋 سجل الأصول'!H469-IF('📋 سجل الأصول'!I469="",0,'📋 سجل الأصول'!I469))*'📋 سجل الأصول'!J469/365*MAX(0,MIN(EOMONTH(DATE(2026,5,1),-1),IF('📋 سجل الأصول'!M469="",DATE(9999,12,31),'📋 سجل الأصول'!M469))-'📋 سجل الأصول'!G469+1))),0))</f>
        <v/>
      </c>
      <c r="L469" s="25" t="str">
        <f>IF('📋 سجل الأصول'!C469="","",IFERROR(MAX(0,MIN(('📋 سجل الأصول'!H469-IF('📋 سجل الأصول'!I469="",0,'📋 سجل الأصول'!I469)),('📋 سجل الأصول'!H469-IF('📋 سجل الأصول'!I469="",0,'📋 سجل الأصول'!I469))*'📋 سجل الأصول'!J469/365*MAX(0,MIN(EOMONTH(DATE(2026,6,1),0),IF('📋 سجل الأصول'!M469="",DATE(9999,12,31),'📋 سجل الأصول'!M469))-'📋 سجل الأصول'!G469+1))-MIN(('📋 سجل الأصول'!H469-IF('📋 سجل الأصول'!I469="",0,'📋 سجل الأصول'!I469)),('📋 سجل الأصول'!H469-IF('📋 سجل الأصول'!I469="",0,'📋 سجل الأصول'!I469))*'📋 سجل الأصول'!J469/365*MAX(0,MIN(EOMONTH(DATE(2026,6,1),-1),IF('📋 سجل الأصول'!M469="",DATE(9999,12,31),'📋 سجل الأصول'!M469))-'📋 سجل الأصول'!G469+1))),0))</f>
        <v/>
      </c>
      <c r="M469" s="25" t="str">
        <f>IF('📋 سجل الأصول'!C469="","",IFERROR(MAX(0,MIN(('📋 سجل الأصول'!H469-IF('📋 سجل الأصول'!I469="",0,'📋 سجل الأصول'!I469)),('📋 سجل الأصول'!H469-IF('📋 سجل الأصول'!I469="",0,'📋 سجل الأصول'!I469))*'📋 سجل الأصول'!J469/365*MAX(0,MIN(EOMONTH(DATE(2026,7,1),0),IF('📋 سجل الأصول'!M469="",DATE(9999,12,31),'📋 سجل الأصول'!M469))-'📋 سجل الأصول'!G469+1))-MIN(('📋 سجل الأصول'!H469-IF('📋 سجل الأصول'!I469="",0,'📋 سجل الأصول'!I469)),('📋 سجل الأصول'!H469-IF('📋 سجل الأصول'!I469="",0,'📋 سجل الأصول'!I469))*'📋 سجل الأصول'!J469/365*MAX(0,MIN(EOMONTH(DATE(2026,7,1),-1),IF('📋 سجل الأصول'!M469="",DATE(9999,12,31),'📋 سجل الأصول'!M469))-'📋 سجل الأصول'!G469+1))),0))</f>
        <v/>
      </c>
      <c r="N469" s="25" t="str">
        <f>IF('📋 سجل الأصول'!C469="","",IFERROR(MAX(0,MIN(('📋 سجل الأصول'!H469-IF('📋 سجل الأصول'!I469="",0,'📋 سجل الأصول'!I469)),('📋 سجل الأصول'!H469-IF('📋 سجل الأصول'!I469="",0,'📋 سجل الأصول'!I469))*'📋 سجل الأصول'!J469/365*MAX(0,MIN(EOMONTH(DATE(2026,8,1),0),IF('📋 سجل الأصول'!M469="",DATE(9999,12,31),'📋 سجل الأصول'!M469))-'📋 سجل الأصول'!G469+1))-MIN(('📋 سجل الأصول'!H469-IF('📋 سجل الأصول'!I469="",0,'📋 سجل الأصول'!I469)),('📋 سجل الأصول'!H469-IF('📋 سجل الأصول'!I469="",0,'📋 سجل الأصول'!I469))*'📋 سجل الأصول'!J469/365*MAX(0,MIN(EOMONTH(DATE(2026,8,1),-1),IF('📋 سجل الأصول'!M469="",DATE(9999,12,31),'📋 سجل الأصول'!M469))-'📋 سجل الأصول'!G469+1))),0))</f>
        <v/>
      </c>
      <c r="O469" s="25" t="str">
        <f>IF('📋 سجل الأصول'!C469="","",IFERROR(MAX(0,MIN(('📋 سجل الأصول'!H469-IF('📋 سجل الأصول'!I469="",0,'📋 سجل الأصول'!I469)),('📋 سجل الأصول'!H469-IF('📋 سجل الأصول'!I469="",0,'📋 سجل الأصول'!I469))*'📋 سجل الأصول'!J469/365*MAX(0,MIN(EOMONTH(DATE(2026,9,1),0),IF('📋 سجل الأصول'!M469="",DATE(9999,12,31),'📋 سجل الأصول'!M469))-'📋 سجل الأصول'!G469+1))-MIN(('📋 سجل الأصول'!H469-IF('📋 سجل الأصول'!I469="",0,'📋 سجل الأصول'!I469)),('📋 سجل الأصول'!H469-IF('📋 سجل الأصول'!I469="",0,'📋 سجل الأصول'!I469))*'📋 سجل الأصول'!J469/365*MAX(0,MIN(EOMONTH(DATE(2026,9,1),-1),IF('📋 سجل الأصول'!M469="",DATE(9999,12,31),'📋 سجل الأصول'!M469))-'📋 سجل الأصول'!G469+1))),0))</f>
        <v/>
      </c>
      <c r="P469" s="25" t="str">
        <f>IF('📋 سجل الأصول'!C469="","",IFERROR(MAX(0,MIN(('📋 سجل الأصول'!H469-IF('📋 سجل الأصول'!I469="",0,'📋 سجل الأصول'!I469)),('📋 سجل الأصول'!H469-IF('📋 سجل الأصول'!I469="",0,'📋 سجل الأصول'!I469))*'📋 سجل الأصول'!J469/365*MAX(0,MIN(EOMONTH(DATE(2026,10,1),0),IF('📋 سجل الأصول'!M469="",DATE(9999,12,31),'📋 سجل الأصول'!M469))-'📋 سجل الأصول'!G469+1))-MIN(('📋 سجل الأصول'!H469-IF('📋 سجل الأصول'!I469="",0,'📋 سجل الأصول'!I469)),('📋 سجل الأصول'!H469-IF('📋 سجل الأصول'!I469="",0,'📋 سجل الأصول'!I469))*'📋 سجل الأصول'!J469/365*MAX(0,MIN(EOMONTH(DATE(2026,10,1),-1),IF('📋 سجل الأصول'!M469="",DATE(9999,12,31),'📋 سجل الأصول'!M469))-'📋 سجل الأصول'!G469+1))),0))</f>
        <v/>
      </c>
      <c r="Q469" s="25" t="str">
        <f>IF('📋 سجل الأصول'!C469="","",IFERROR(MAX(0,MIN(('📋 سجل الأصول'!H469-IF('📋 سجل الأصول'!I469="",0,'📋 سجل الأصول'!I469)),('📋 سجل الأصول'!H469-IF('📋 سجل الأصول'!I469="",0,'📋 سجل الأصول'!I469))*'📋 سجل الأصول'!J469/365*MAX(0,MIN(EOMONTH(DATE(2026,11,1),0),IF('📋 سجل الأصول'!M469="",DATE(9999,12,31),'📋 سجل الأصول'!M469))-'📋 سجل الأصول'!G469+1))-MIN(('📋 سجل الأصول'!H469-IF('📋 سجل الأصول'!I469="",0,'📋 سجل الأصول'!I469)),('📋 سجل الأصول'!H469-IF('📋 سجل الأصول'!I469="",0,'📋 سجل الأصول'!I469))*'📋 سجل الأصول'!J469/365*MAX(0,MIN(EOMONTH(DATE(2026,11,1),-1),IF('📋 سجل الأصول'!M469="",DATE(9999,12,31),'📋 سجل الأصول'!M469))-'📋 سجل الأصول'!G469+1))),0))</f>
        <v/>
      </c>
      <c r="R469" s="25" t="str">
        <f>IF('📋 سجل الأصول'!C469="","",IFERROR(MAX(0,MIN(('📋 سجل الأصول'!H469-IF('📋 سجل الأصول'!I469="",0,'📋 سجل الأصول'!I469)),('📋 سجل الأصول'!H469-IF('📋 سجل الأصول'!I469="",0,'📋 سجل الأصول'!I469))*'📋 سجل الأصول'!J469/365*MAX(0,MIN(EOMONTH(DATE(2026,12,1),0),IF('📋 سجل الأصول'!M469="",DATE(9999,12,31),'📋 سجل الأصول'!M469))-'📋 سجل الأصول'!G469+1))-MIN(('📋 سجل الأصول'!H469-IF('📋 سجل الأصول'!I469="",0,'📋 سجل الأصول'!I469)),('📋 سجل الأصول'!H469-IF('📋 سجل الأصول'!I469="",0,'📋 سجل الأصول'!I469))*'📋 سجل الأصول'!J469/365*MAX(0,MIN(EOMONTH(DATE(2026,12,1),-1),IF('📋 سجل الأصول'!M469="",DATE(9999,12,31),'📋 سجل الأصول'!M469))-'📋 سجل الأصول'!G469+1))),0))</f>
        <v/>
      </c>
    </row>
    <row r="470" spans="1:18" ht="24.75" customHeight="1" x14ac:dyDescent="0.25">
      <c r="A470" s="26" t="str">
        <f>IF('📋 سجل الأصول'!C470="","",'📋 سجل الأصول'!A470)</f>
        <v/>
      </c>
      <c r="B470" s="26" t="str">
        <f>IF('📋 سجل الأصول'!C470="","",'📋 سجل الأصول'!B470)</f>
        <v/>
      </c>
      <c r="C470" s="38" t="str">
        <f>IF('📋 سجل الأصول'!C470="","",'📋 سجل الأصول'!C470)</f>
        <v/>
      </c>
      <c r="D470" s="26" t="str">
        <f>IF('📋 سجل الأصول'!C470="","",'📋 سجل الأصول'!E470)</f>
        <v/>
      </c>
      <c r="E470" s="39" t="str">
        <f>IF('📋 سجل الأصول'!C470="","",'📋 سجل الأصول'!G470)</f>
        <v/>
      </c>
      <c r="F470" s="33" t="str">
        <f>IF('📋 سجل الأصول'!C470="","",'📋 سجل الأصول'!H470)</f>
        <v/>
      </c>
      <c r="G470" s="33" t="str">
        <f>IF('📋 سجل الأصول'!C470="","",IFERROR(MAX(0,MIN(('📋 سجل الأصول'!H470-IF('📋 سجل الأصول'!I470="",0,'📋 سجل الأصول'!I470)),('📋 سجل الأصول'!H470-IF('📋 سجل الأصول'!I470="",0,'📋 سجل الأصول'!I470))*'📋 سجل الأصول'!J470/365*MAX(0,MIN(EOMONTH(DATE(2026,1,1),0),IF('📋 سجل الأصول'!M470="",DATE(9999,12,31),'📋 سجل الأصول'!M470))-'📋 سجل الأصول'!G470+1))-MIN(('📋 سجل الأصول'!H470-IF('📋 سجل الأصول'!I470="",0,'📋 سجل الأصول'!I470)),('📋 سجل الأصول'!H470-IF('📋 سجل الأصول'!I470="",0,'📋 سجل الأصول'!I470))*'📋 سجل الأصول'!J470/365*MAX(0,MIN(EOMONTH(DATE(2026,1,1),-1),IF('📋 سجل الأصول'!M470="",DATE(9999,12,31),'📋 سجل الأصول'!M470))-'📋 سجل الأصول'!G470+1))),0))</f>
        <v/>
      </c>
      <c r="H470" s="33" t="str">
        <f>IF('📋 سجل الأصول'!C470="","",IFERROR(MAX(0,MIN(('📋 سجل الأصول'!H470-IF('📋 سجل الأصول'!I470="",0,'📋 سجل الأصول'!I470)),('📋 سجل الأصول'!H470-IF('📋 سجل الأصول'!I470="",0,'📋 سجل الأصول'!I470))*'📋 سجل الأصول'!J470/365*MAX(0,MIN(EOMONTH(DATE(2026,2,1),0),IF('📋 سجل الأصول'!M470="",DATE(9999,12,31),'📋 سجل الأصول'!M470))-'📋 سجل الأصول'!G470+1))-MIN(('📋 سجل الأصول'!H470-IF('📋 سجل الأصول'!I470="",0,'📋 سجل الأصول'!I470)),('📋 سجل الأصول'!H470-IF('📋 سجل الأصول'!I470="",0,'📋 سجل الأصول'!I470))*'📋 سجل الأصول'!J470/365*MAX(0,MIN(EOMONTH(DATE(2026,2,1),-1),IF('📋 سجل الأصول'!M470="",DATE(9999,12,31),'📋 سجل الأصول'!M470))-'📋 سجل الأصول'!G470+1))),0))</f>
        <v/>
      </c>
      <c r="I470" s="33" t="str">
        <f>IF('📋 سجل الأصول'!C470="","",IFERROR(MAX(0,MIN(('📋 سجل الأصول'!H470-IF('📋 سجل الأصول'!I470="",0,'📋 سجل الأصول'!I470)),('📋 سجل الأصول'!H470-IF('📋 سجل الأصول'!I470="",0,'📋 سجل الأصول'!I470))*'📋 سجل الأصول'!J470/365*MAX(0,MIN(EOMONTH(DATE(2026,3,1),0),IF('📋 سجل الأصول'!M470="",DATE(9999,12,31),'📋 سجل الأصول'!M470))-'📋 سجل الأصول'!G470+1))-MIN(('📋 سجل الأصول'!H470-IF('📋 سجل الأصول'!I470="",0,'📋 سجل الأصول'!I470)),('📋 سجل الأصول'!H470-IF('📋 سجل الأصول'!I470="",0,'📋 سجل الأصول'!I470))*'📋 سجل الأصول'!J470/365*MAX(0,MIN(EOMONTH(DATE(2026,3,1),-1),IF('📋 سجل الأصول'!M470="",DATE(9999,12,31),'📋 سجل الأصول'!M470))-'📋 سجل الأصول'!G470+1))),0))</f>
        <v/>
      </c>
      <c r="J470" s="33" t="str">
        <f>IF('📋 سجل الأصول'!C470="","",IFERROR(MAX(0,MIN(('📋 سجل الأصول'!H470-IF('📋 سجل الأصول'!I470="",0,'📋 سجل الأصول'!I470)),('📋 سجل الأصول'!H470-IF('📋 سجل الأصول'!I470="",0,'📋 سجل الأصول'!I470))*'📋 سجل الأصول'!J470/365*MAX(0,MIN(EOMONTH(DATE(2026,4,1),0),IF('📋 سجل الأصول'!M470="",DATE(9999,12,31),'📋 سجل الأصول'!M470))-'📋 سجل الأصول'!G470+1))-MIN(('📋 سجل الأصول'!H470-IF('📋 سجل الأصول'!I470="",0,'📋 سجل الأصول'!I470)),('📋 سجل الأصول'!H470-IF('📋 سجل الأصول'!I470="",0,'📋 سجل الأصول'!I470))*'📋 سجل الأصول'!J470/365*MAX(0,MIN(EOMONTH(DATE(2026,4,1),-1),IF('📋 سجل الأصول'!M470="",DATE(9999,12,31),'📋 سجل الأصول'!M470))-'📋 سجل الأصول'!G470+1))),0))</f>
        <v/>
      </c>
      <c r="K470" s="33" t="str">
        <f>IF('📋 سجل الأصول'!C470="","",IFERROR(MAX(0,MIN(('📋 سجل الأصول'!H470-IF('📋 سجل الأصول'!I470="",0,'📋 سجل الأصول'!I470)),('📋 سجل الأصول'!H470-IF('📋 سجل الأصول'!I470="",0,'📋 سجل الأصول'!I470))*'📋 سجل الأصول'!J470/365*MAX(0,MIN(EOMONTH(DATE(2026,5,1),0),IF('📋 سجل الأصول'!M470="",DATE(9999,12,31),'📋 سجل الأصول'!M470))-'📋 سجل الأصول'!G470+1))-MIN(('📋 سجل الأصول'!H470-IF('📋 سجل الأصول'!I470="",0,'📋 سجل الأصول'!I470)),('📋 سجل الأصول'!H470-IF('📋 سجل الأصول'!I470="",0,'📋 سجل الأصول'!I470))*'📋 سجل الأصول'!J470/365*MAX(0,MIN(EOMONTH(DATE(2026,5,1),-1),IF('📋 سجل الأصول'!M470="",DATE(9999,12,31),'📋 سجل الأصول'!M470))-'📋 سجل الأصول'!G470+1))),0))</f>
        <v/>
      </c>
      <c r="L470" s="33" t="str">
        <f>IF('📋 سجل الأصول'!C470="","",IFERROR(MAX(0,MIN(('📋 سجل الأصول'!H470-IF('📋 سجل الأصول'!I470="",0,'📋 سجل الأصول'!I470)),('📋 سجل الأصول'!H470-IF('📋 سجل الأصول'!I470="",0,'📋 سجل الأصول'!I470))*'📋 سجل الأصول'!J470/365*MAX(0,MIN(EOMONTH(DATE(2026,6,1),0),IF('📋 سجل الأصول'!M470="",DATE(9999,12,31),'📋 سجل الأصول'!M470))-'📋 سجل الأصول'!G470+1))-MIN(('📋 سجل الأصول'!H470-IF('📋 سجل الأصول'!I470="",0,'📋 سجل الأصول'!I470)),('📋 سجل الأصول'!H470-IF('📋 سجل الأصول'!I470="",0,'📋 سجل الأصول'!I470))*'📋 سجل الأصول'!J470/365*MAX(0,MIN(EOMONTH(DATE(2026,6,1),-1),IF('📋 سجل الأصول'!M470="",DATE(9999,12,31),'📋 سجل الأصول'!M470))-'📋 سجل الأصول'!G470+1))),0))</f>
        <v/>
      </c>
      <c r="M470" s="33" t="str">
        <f>IF('📋 سجل الأصول'!C470="","",IFERROR(MAX(0,MIN(('📋 سجل الأصول'!H470-IF('📋 سجل الأصول'!I470="",0,'📋 سجل الأصول'!I470)),('📋 سجل الأصول'!H470-IF('📋 سجل الأصول'!I470="",0,'📋 سجل الأصول'!I470))*'📋 سجل الأصول'!J470/365*MAX(0,MIN(EOMONTH(DATE(2026,7,1),0),IF('📋 سجل الأصول'!M470="",DATE(9999,12,31),'📋 سجل الأصول'!M470))-'📋 سجل الأصول'!G470+1))-MIN(('📋 سجل الأصول'!H470-IF('📋 سجل الأصول'!I470="",0,'📋 سجل الأصول'!I470)),('📋 سجل الأصول'!H470-IF('📋 سجل الأصول'!I470="",0,'📋 سجل الأصول'!I470))*'📋 سجل الأصول'!J470/365*MAX(0,MIN(EOMONTH(DATE(2026,7,1),-1),IF('📋 سجل الأصول'!M470="",DATE(9999,12,31),'📋 سجل الأصول'!M470))-'📋 سجل الأصول'!G470+1))),0))</f>
        <v/>
      </c>
      <c r="N470" s="33" t="str">
        <f>IF('📋 سجل الأصول'!C470="","",IFERROR(MAX(0,MIN(('📋 سجل الأصول'!H470-IF('📋 سجل الأصول'!I470="",0,'📋 سجل الأصول'!I470)),('📋 سجل الأصول'!H470-IF('📋 سجل الأصول'!I470="",0,'📋 سجل الأصول'!I470))*'📋 سجل الأصول'!J470/365*MAX(0,MIN(EOMONTH(DATE(2026,8,1),0),IF('📋 سجل الأصول'!M470="",DATE(9999,12,31),'📋 سجل الأصول'!M470))-'📋 سجل الأصول'!G470+1))-MIN(('📋 سجل الأصول'!H470-IF('📋 سجل الأصول'!I470="",0,'📋 سجل الأصول'!I470)),('📋 سجل الأصول'!H470-IF('📋 سجل الأصول'!I470="",0,'📋 سجل الأصول'!I470))*'📋 سجل الأصول'!J470/365*MAX(0,MIN(EOMONTH(DATE(2026,8,1),-1),IF('📋 سجل الأصول'!M470="",DATE(9999,12,31),'📋 سجل الأصول'!M470))-'📋 سجل الأصول'!G470+1))),0))</f>
        <v/>
      </c>
      <c r="O470" s="33" t="str">
        <f>IF('📋 سجل الأصول'!C470="","",IFERROR(MAX(0,MIN(('📋 سجل الأصول'!H470-IF('📋 سجل الأصول'!I470="",0,'📋 سجل الأصول'!I470)),('📋 سجل الأصول'!H470-IF('📋 سجل الأصول'!I470="",0,'📋 سجل الأصول'!I470))*'📋 سجل الأصول'!J470/365*MAX(0,MIN(EOMONTH(DATE(2026,9,1),0),IF('📋 سجل الأصول'!M470="",DATE(9999,12,31),'📋 سجل الأصول'!M470))-'📋 سجل الأصول'!G470+1))-MIN(('📋 سجل الأصول'!H470-IF('📋 سجل الأصول'!I470="",0,'📋 سجل الأصول'!I470)),('📋 سجل الأصول'!H470-IF('📋 سجل الأصول'!I470="",0,'📋 سجل الأصول'!I470))*'📋 سجل الأصول'!J470/365*MAX(0,MIN(EOMONTH(DATE(2026,9,1),-1),IF('📋 سجل الأصول'!M470="",DATE(9999,12,31),'📋 سجل الأصول'!M470))-'📋 سجل الأصول'!G470+1))),0))</f>
        <v/>
      </c>
      <c r="P470" s="33" t="str">
        <f>IF('📋 سجل الأصول'!C470="","",IFERROR(MAX(0,MIN(('📋 سجل الأصول'!H470-IF('📋 سجل الأصول'!I470="",0,'📋 سجل الأصول'!I470)),('📋 سجل الأصول'!H470-IF('📋 سجل الأصول'!I470="",0,'📋 سجل الأصول'!I470))*'📋 سجل الأصول'!J470/365*MAX(0,MIN(EOMONTH(DATE(2026,10,1),0),IF('📋 سجل الأصول'!M470="",DATE(9999,12,31),'📋 سجل الأصول'!M470))-'📋 سجل الأصول'!G470+1))-MIN(('📋 سجل الأصول'!H470-IF('📋 سجل الأصول'!I470="",0,'📋 سجل الأصول'!I470)),('📋 سجل الأصول'!H470-IF('📋 سجل الأصول'!I470="",0,'📋 سجل الأصول'!I470))*'📋 سجل الأصول'!J470/365*MAX(0,MIN(EOMONTH(DATE(2026,10,1),-1),IF('📋 سجل الأصول'!M470="",DATE(9999,12,31),'📋 سجل الأصول'!M470))-'📋 سجل الأصول'!G470+1))),0))</f>
        <v/>
      </c>
      <c r="Q470" s="33" t="str">
        <f>IF('📋 سجل الأصول'!C470="","",IFERROR(MAX(0,MIN(('📋 سجل الأصول'!H470-IF('📋 سجل الأصول'!I470="",0,'📋 سجل الأصول'!I470)),('📋 سجل الأصول'!H470-IF('📋 سجل الأصول'!I470="",0,'📋 سجل الأصول'!I470))*'📋 سجل الأصول'!J470/365*MAX(0,MIN(EOMONTH(DATE(2026,11,1),0),IF('📋 سجل الأصول'!M470="",DATE(9999,12,31),'📋 سجل الأصول'!M470))-'📋 سجل الأصول'!G470+1))-MIN(('📋 سجل الأصول'!H470-IF('📋 سجل الأصول'!I470="",0,'📋 سجل الأصول'!I470)),('📋 سجل الأصول'!H470-IF('📋 سجل الأصول'!I470="",0,'📋 سجل الأصول'!I470))*'📋 سجل الأصول'!J470/365*MAX(0,MIN(EOMONTH(DATE(2026,11,1),-1),IF('📋 سجل الأصول'!M470="",DATE(9999,12,31),'📋 سجل الأصول'!M470))-'📋 سجل الأصول'!G470+1))),0))</f>
        <v/>
      </c>
      <c r="R470" s="33" t="str">
        <f>IF('📋 سجل الأصول'!C470="","",IFERROR(MAX(0,MIN(('📋 سجل الأصول'!H470-IF('📋 سجل الأصول'!I470="",0,'📋 سجل الأصول'!I470)),('📋 سجل الأصول'!H470-IF('📋 سجل الأصول'!I470="",0,'📋 سجل الأصول'!I470))*'📋 سجل الأصول'!J470/365*MAX(0,MIN(EOMONTH(DATE(2026,12,1),0),IF('📋 سجل الأصول'!M470="",DATE(9999,12,31),'📋 سجل الأصول'!M470))-'📋 سجل الأصول'!G470+1))-MIN(('📋 سجل الأصول'!H470-IF('📋 سجل الأصول'!I470="",0,'📋 سجل الأصول'!I470)),('📋 سجل الأصول'!H470-IF('📋 سجل الأصول'!I470="",0,'📋 سجل الأصول'!I470))*'📋 سجل الأصول'!J470/365*MAX(0,MIN(EOMONTH(DATE(2026,12,1),-1),IF('📋 سجل الأصول'!M470="",DATE(9999,12,31),'📋 سجل الأصول'!M470))-'📋 سجل الأصول'!G470+1))),0))</f>
        <v/>
      </c>
    </row>
    <row r="471" spans="1:18" ht="24.75" customHeight="1" x14ac:dyDescent="0.25">
      <c r="A471" s="18" t="str">
        <f>IF('📋 سجل الأصول'!C471="","",'📋 سجل الأصول'!A471)</f>
        <v/>
      </c>
      <c r="B471" s="18" t="str">
        <f>IF('📋 سجل الأصول'!C471="","",'📋 سجل الأصول'!B471)</f>
        <v/>
      </c>
      <c r="C471" s="36" t="str">
        <f>IF('📋 سجل الأصول'!C471="","",'📋 سجل الأصول'!C471)</f>
        <v/>
      </c>
      <c r="D471" s="18" t="str">
        <f>IF('📋 سجل الأصول'!C471="","",'📋 سجل الأصول'!E471)</f>
        <v/>
      </c>
      <c r="E471" s="37" t="str">
        <f>IF('📋 سجل الأصول'!C471="","",'📋 سجل الأصول'!G471)</f>
        <v/>
      </c>
      <c r="F471" s="25" t="str">
        <f>IF('📋 سجل الأصول'!C471="","",'📋 سجل الأصول'!H471)</f>
        <v/>
      </c>
      <c r="G471" s="25" t="str">
        <f>IF('📋 سجل الأصول'!C471="","",IFERROR(MAX(0,MIN(('📋 سجل الأصول'!H471-IF('📋 سجل الأصول'!I471="",0,'📋 سجل الأصول'!I471)),('📋 سجل الأصول'!H471-IF('📋 سجل الأصول'!I471="",0,'📋 سجل الأصول'!I471))*'📋 سجل الأصول'!J471/365*MAX(0,MIN(EOMONTH(DATE(2026,1,1),0),IF('📋 سجل الأصول'!M471="",DATE(9999,12,31),'📋 سجل الأصول'!M471))-'📋 سجل الأصول'!G471+1))-MIN(('📋 سجل الأصول'!H471-IF('📋 سجل الأصول'!I471="",0,'📋 سجل الأصول'!I471)),('📋 سجل الأصول'!H471-IF('📋 سجل الأصول'!I471="",0,'📋 سجل الأصول'!I471))*'📋 سجل الأصول'!J471/365*MAX(0,MIN(EOMONTH(DATE(2026,1,1),-1),IF('📋 سجل الأصول'!M471="",DATE(9999,12,31),'📋 سجل الأصول'!M471))-'📋 سجل الأصول'!G471+1))),0))</f>
        <v/>
      </c>
      <c r="H471" s="25" t="str">
        <f>IF('📋 سجل الأصول'!C471="","",IFERROR(MAX(0,MIN(('📋 سجل الأصول'!H471-IF('📋 سجل الأصول'!I471="",0,'📋 سجل الأصول'!I471)),('📋 سجل الأصول'!H471-IF('📋 سجل الأصول'!I471="",0,'📋 سجل الأصول'!I471))*'📋 سجل الأصول'!J471/365*MAX(0,MIN(EOMONTH(DATE(2026,2,1),0),IF('📋 سجل الأصول'!M471="",DATE(9999,12,31),'📋 سجل الأصول'!M471))-'📋 سجل الأصول'!G471+1))-MIN(('📋 سجل الأصول'!H471-IF('📋 سجل الأصول'!I471="",0,'📋 سجل الأصول'!I471)),('📋 سجل الأصول'!H471-IF('📋 سجل الأصول'!I471="",0,'📋 سجل الأصول'!I471))*'📋 سجل الأصول'!J471/365*MAX(0,MIN(EOMONTH(DATE(2026,2,1),-1),IF('📋 سجل الأصول'!M471="",DATE(9999,12,31),'📋 سجل الأصول'!M471))-'📋 سجل الأصول'!G471+1))),0))</f>
        <v/>
      </c>
      <c r="I471" s="25" t="str">
        <f>IF('📋 سجل الأصول'!C471="","",IFERROR(MAX(0,MIN(('📋 سجل الأصول'!H471-IF('📋 سجل الأصول'!I471="",0,'📋 سجل الأصول'!I471)),('📋 سجل الأصول'!H471-IF('📋 سجل الأصول'!I471="",0,'📋 سجل الأصول'!I471))*'📋 سجل الأصول'!J471/365*MAX(0,MIN(EOMONTH(DATE(2026,3,1),0),IF('📋 سجل الأصول'!M471="",DATE(9999,12,31),'📋 سجل الأصول'!M471))-'📋 سجل الأصول'!G471+1))-MIN(('📋 سجل الأصول'!H471-IF('📋 سجل الأصول'!I471="",0,'📋 سجل الأصول'!I471)),('📋 سجل الأصول'!H471-IF('📋 سجل الأصول'!I471="",0,'📋 سجل الأصول'!I471))*'📋 سجل الأصول'!J471/365*MAX(0,MIN(EOMONTH(DATE(2026,3,1),-1),IF('📋 سجل الأصول'!M471="",DATE(9999,12,31),'📋 سجل الأصول'!M471))-'📋 سجل الأصول'!G471+1))),0))</f>
        <v/>
      </c>
      <c r="J471" s="25" t="str">
        <f>IF('📋 سجل الأصول'!C471="","",IFERROR(MAX(0,MIN(('📋 سجل الأصول'!H471-IF('📋 سجل الأصول'!I471="",0,'📋 سجل الأصول'!I471)),('📋 سجل الأصول'!H471-IF('📋 سجل الأصول'!I471="",0,'📋 سجل الأصول'!I471))*'📋 سجل الأصول'!J471/365*MAX(0,MIN(EOMONTH(DATE(2026,4,1),0),IF('📋 سجل الأصول'!M471="",DATE(9999,12,31),'📋 سجل الأصول'!M471))-'📋 سجل الأصول'!G471+1))-MIN(('📋 سجل الأصول'!H471-IF('📋 سجل الأصول'!I471="",0,'📋 سجل الأصول'!I471)),('📋 سجل الأصول'!H471-IF('📋 سجل الأصول'!I471="",0,'📋 سجل الأصول'!I471))*'📋 سجل الأصول'!J471/365*MAX(0,MIN(EOMONTH(DATE(2026,4,1),-1),IF('📋 سجل الأصول'!M471="",DATE(9999,12,31),'📋 سجل الأصول'!M471))-'📋 سجل الأصول'!G471+1))),0))</f>
        <v/>
      </c>
      <c r="K471" s="25" t="str">
        <f>IF('📋 سجل الأصول'!C471="","",IFERROR(MAX(0,MIN(('📋 سجل الأصول'!H471-IF('📋 سجل الأصول'!I471="",0,'📋 سجل الأصول'!I471)),('📋 سجل الأصول'!H471-IF('📋 سجل الأصول'!I471="",0,'📋 سجل الأصول'!I471))*'📋 سجل الأصول'!J471/365*MAX(0,MIN(EOMONTH(DATE(2026,5,1),0),IF('📋 سجل الأصول'!M471="",DATE(9999,12,31),'📋 سجل الأصول'!M471))-'📋 سجل الأصول'!G471+1))-MIN(('📋 سجل الأصول'!H471-IF('📋 سجل الأصول'!I471="",0,'📋 سجل الأصول'!I471)),('📋 سجل الأصول'!H471-IF('📋 سجل الأصول'!I471="",0,'📋 سجل الأصول'!I471))*'📋 سجل الأصول'!J471/365*MAX(0,MIN(EOMONTH(DATE(2026,5,1),-1),IF('📋 سجل الأصول'!M471="",DATE(9999,12,31),'📋 سجل الأصول'!M471))-'📋 سجل الأصول'!G471+1))),0))</f>
        <v/>
      </c>
      <c r="L471" s="25" t="str">
        <f>IF('📋 سجل الأصول'!C471="","",IFERROR(MAX(0,MIN(('📋 سجل الأصول'!H471-IF('📋 سجل الأصول'!I471="",0,'📋 سجل الأصول'!I471)),('📋 سجل الأصول'!H471-IF('📋 سجل الأصول'!I471="",0,'📋 سجل الأصول'!I471))*'📋 سجل الأصول'!J471/365*MAX(0,MIN(EOMONTH(DATE(2026,6,1),0),IF('📋 سجل الأصول'!M471="",DATE(9999,12,31),'📋 سجل الأصول'!M471))-'📋 سجل الأصول'!G471+1))-MIN(('📋 سجل الأصول'!H471-IF('📋 سجل الأصول'!I471="",0,'📋 سجل الأصول'!I471)),('📋 سجل الأصول'!H471-IF('📋 سجل الأصول'!I471="",0,'📋 سجل الأصول'!I471))*'📋 سجل الأصول'!J471/365*MAX(0,MIN(EOMONTH(DATE(2026,6,1),-1),IF('📋 سجل الأصول'!M471="",DATE(9999,12,31),'📋 سجل الأصول'!M471))-'📋 سجل الأصول'!G471+1))),0))</f>
        <v/>
      </c>
      <c r="M471" s="25" t="str">
        <f>IF('📋 سجل الأصول'!C471="","",IFERROR(MAX(0,MIN(('📋 سجل الأصول'!H471-IF('📋 سجل الأصول'!I471="",0,'📋 سجل الأصول'!I471)),('📋 سجل الأصول'!H471-IF('📋 سجل الأصول'!I471="",0,'📋 سجل الأصول'!I471))*'📋 سجل الأصول'!J471/365*MAX(0,MIN(EOMONTH(DATE(2026,7,1),0),IF('📋 سجل الأصول'!M471="",DATE(9999,12,31),'📋 سجل الأصول'!M471))-'📋 سجل الأصول'!G471+1))-MIN(('📋 سجل الأصول'!H471-IF('📋 سجل الأصول'!I471="",0,'📋 سجل الأصول'!I471)),('📋 سجل الأصول'!H471-IF('📋 سجل الأصول'!I471="",0,'📋 سجل الأصول'!I471))*'📋 سجل الأصول'!J471/365*MAX(0,MIN(EOMONTH(DATE(2026,7,1),-1),IF('📋 سجل الأصول'!M471="",DATE(9999,12,31),'📋 سجل الأصول'!M471))-'📋 سجل الأصول'!G471+1))),0))</f>
        <v/>
      </c>
      <c r="N471" s="25" t="str">
        <f>IF('📋 سجل الأصول'!C471="","",IFERROR(MAX(0,MIN(('📋 سجل الأصول'!H471-IF('📋 سجل الأصول'!I471="",0,'📋 سجل الأصول'!I471)),('📋 سجل الأصول'!H471-IF('📋 سجل الأصول'!I471="",0,'📋 سجل الأصول'!I471))*'📋 سجل الأصول'!J471/365*MAX(0,MIN(EOMONTH(DATE(2026,8,1),0),IF('📋 سجل الأصول'!M471="",DATE(9999,12,31),'📋 سجل الأصول'!M471))-'📋 سجل الأصول'!G471+1))-MIN(('📋 سجل الأصول'!H471-IF('📋 سجل الأصول'!I471="",0,'📋 سجل الأصول'!I471)),('📋 سجل الأصول'!H471-IF('📋 سجل الأصول'!I471="",0,'📋 سجل الأصول'!I471))*'📋 سجل الأصول'!J471/365*MAX(0,MIN(EOMONTH(DATE(2026,8,1),-1),IF('📋 سجل الأصول'!M471="",DATE(9999,12,31),'📋 سجل الأصول'!M471))-'📋 سجل الأصول'!G471+1))),0))</f>
        <v/>
      </c>
      <c r="O471" s="25" t="str">
        <f>IF('📋 سجل الأصول'!C471="","",IFERROR(MAX(0,MIN(('📋 سجل الأصول'!H471-IF('📋 سجل الأصول'!I471="",0,'📋 سجل الأصول'!I471)),('📋 سجل الأصول'!H471-IF('📋 سجل الأصول'!I471="",0,'📋 سجل الأصول'!I471))*'📋 سجل الأصول'!J471/365*MAX(0,MIN(EOMONTH(DATE(2026,9,1),0),IF('📋 سجل الأصول'!M471="",DATE(9999,12,31),'📋 سجل الأصول'!M471))-'📋 سجل الأصول'!G471+1))-MIN(('📋 سجل الأصول'!H471-IF('📋 سجل الأصول'!I471="",0,'📋 سجل الأصول'!I471)),('📋 سجل الأصول'!H471-IF('📋 سجل الأصول'!I471="",0,'📋 سجل الأصول'!I471))*'📋 سجل الأصول'!J471/365*MAX(0,MIN(EOMONTH(DATE(2026,9,1),-1),IF('📋 سجل الأصول'!M471="",DATE(9999,12,31),'📋 سجل الأصول'!M471))-'📋 سجل الأصول'!G471+1))),0))</f>
        <v/>
      </c>
      <c r="P471" s="25" t="str">
        <f>IF('📋 سجل الأصول'!C471="","",IFERROR(MAX(0,MIN(('📋 سجل الأصول'!H471-IF('📋 سجل الأصول'!I471="",0,'📋 سجل الأصول'!I471)),('📋 سجل الأصول'!H471-IF('📋 سجل الأصول'!I471="",0,'📋 سجل الأصول'!I471))*'📋 سجل الأصول'!J471/365*MAX(0,MIN(EOMONTH(DATE(2026,10,1),0),IF('📋 سجل الأصول'!M471="",DATE(9999,12,31),'📋 سجل الأصول'!M471))-'📋 سجل الأصول'!G471+1))-MIN(('📋 سجل الأصول'!H471-IF('📋 سجل الأصول'!I471="",0,'📋 سجل الأصول'!I471)),('📋 سجل الأصول'!H471-IF('📋 سجل الأصول'!I471="",0,'📋 سجل الأصول'!I471))*'📋 سجل الأصول'!J471/365*MAX(0,MIN(EOMONTH(DATE(2026,10,1),-1),IF('📋 سجل الأصول'!M471="",DATE(9999,12,31),'📋 سجل الأصول'!M471))-'📋 سجل الأصول'!G471+1))),0))</f>
        <v/>
      </c>
      <c r="Q471" s="25" t="str">
        <f>IF('📋 سجل الأصول'!C471="","",IFERROR(MAX(0,MIN(('📋 سجل الأصول'!H471-IF('📋 سجل الأصول'!I471="",0,'📋 سجل الأصول'!I471)),('📋 سجل الأصول'!H471-IF('📋 سجل الأصول'!I471="",0,'📋 سجل الأصول'!I471))*'📋 سجل الأصول'!J471/365*MAX(0,MIN(EOMONTH(DATE(2026,11,1),0),IF('📋 سجل الأصول'!M471="",DATE(9999,12,31),'📋 سجل الأصول'!M471))-'📋 سجل الأصول'!G471+1))-MIN(('📋 سجل الأصول'!H471-IF('📋 سجل الأصول'!I471="",0,'📋 سجل الأصول'!I471)),('📋 سجل الأصول'!H471-IF('📋 سجل الأصول'!I471="",0,'📋 سجل الأصول'!I471))*'📋 سجل الأصول'!J471/365*MAX(0,MIN(EOMONTH(DATE(2026,11,1),-1),IF('📋 سجل الأصول'!M471="",DATE(9999,12,31),'📋 سجل الأصول'!M471))-'📋 سجل الأصول'!G471+1))),0))</f>
        <v/>
      </c>
      <c r="R471" s="25" t="str">
        <f>IF('📋 سجل الأصول'!C471="","",IFERROR(MAX(0,MIN(('📋 سجل الأصول'!H471-IF('📋 سجل الأصول'!I471="",0,'📋 سجل الأصول'!I471)),('📋 سجل الأصول'!H471-IF('📋 سجل الأصول'!I471="",0,'📋 سجل الأصول'!I471))*'📋 سجل الأصول'!J471/365*MAX(0,MIN(EOMONTH(DATE(2026,12,1),0),IF('📋 سجل الأصول'!M471="",DATE(9999,12,31),'📋 سجل الأصول'!M471))-'📋 سجل الأصول'!G471+1))-MIN(('📋 سجل الأصول'!H471-IF('📋 سجل الأصول'!I471="",0,'📋 سجل الأصول'!I471)),('📋 سجل الأصول'!H471-IF('📋 سجل الأصول'!I471="",0,'📋 سجل الأصول'!I471))*'📋 سجل الأصول'!J471/365*MAX(0,MIN(EOMONTH(DATE(2026,12,1),-1),IF('📋 سجل الأصول'!M471="",DATE(9999,12,31),'📋 سجل الأصول'!M471))-'📋 سجل الأصول'!G471+1))),0))</f>
        <v/>
      </c>
    </row>
    <row r="472" spans="1:18" ht="24.75" customHeight="1" x14ac:dyDescent="0.25">
      <c r="A472" s="26" t="str">
        <f>IF('📋 سجل الأصول'!C472="","",'📋 سجل الأصول'!A472)</f>
        <v/>
      </c>
      <c r="B472" s="26" t="str">
        <f>IF('📋 سجل الأصول'!C472="","",'📋 سجل الأصول'!B472)</f>
        <v/>
      </c>
      <c r="C472" s="38" t="str">
        <f>IF('📋 سجل الأصول'!C472="","",'📋 سجل الأصول'!C472)</f>
        <v/>
      </c>
      <c r="D472" s="26" t="str">
        <f>IF('📋 سجل الأصول'!C472="","",'📋 سجل الأصول'!E472)</f>
        <v/>
      </c>
      <c r="E472" s="39" t="str">
        <f>IF('📋 سجل الأصول'!C472="","",'📋 سجل الأصول'!G472)</f>
        <v/>
      </c>
      <c r="F472" s="33" t="str">
        <f>IF('📋 سجل الأصول'!C472="","",'📋 سجل الأصول'!H472)</f>
        <v/>
      </c>
      <c r="G472" s="33" t="str">
        <f>IF('📋 سجل الأصول'!C472="","",IFERROR(MAX(0,MIN(('📋 سجل الأصول'!H472-IF('📋 سجل الأصول'!I472="",0,'📋 سجل الأصول'!I472)),('📋 سجل الأصول'!H472-IF('📋 سجل الأصول'!I472="",0,'📋 سجل الأصول'!I472))*'📋 سجل الأصول'!J472/365*MAX(0,MIN(EOMONTH(DATE(2026,1,1),0),IF('📋 سجل الأصول'!M472="",DATE(9999,12,31),'📋 سجل الأصول'!M472))-'📋 سجل الأصول'!G472+1))-MIN(('📋 سجل الأصول'!H472-IF('📋 سجل الأصول'!I472="",0,'📋 سجل الأصول'!I472)),('📋 سجل الأصول'!H472-IF('📋 سجل الأصول'!I472="",0,'📋 سجل الأصول'!I472))*'📋 سجل الأصول'!J472/365*MAX(0,MIN(EOMONTH(DATE(2026,1,1),-1),IF('📋 سجل الأصول'!M472="",DATE(9999,12,31),'📋 سجل الأصول'!M472))-'📋 سجل الأصول'!G472+1))),0))</f>
        <v/>
      </c>
      <c r="H472" s="33" t="str">
        <f>IF('📋 سجل الأصول'!C472="","",IFERROR(MAX(0,MIN(('📋 سجل الأصول'!H472-IF('📋 سجل الأصول'!I472="",0,'📋 سجل الأصول'!I472)),('📋 سجل الأصول'!H472-IF('📋 سجل الأصول'!I472="",0,'📋 سجل الأصول'!I472))*'📋 سجل الأصول'!J472/365*MAX(0,MIN(EOMONTH(DATE(2026,2,1),0),IF('📋 سجل الأصول'!M472="",DATE(9999,12,31),'📋 سجل الأصول'!M472))-'📋 سجل الأصول'!G472+1))-MIN(('📋 سجل الأصول'!H472-IF('📋 سجل الأصول'!I472="",0,'📋 سجل الأصول'!I472)),('📋 سجل الأصول'!H472-IF('📋 سجل الأصول'!I472="",0,'📋 سجل الأصول'!I472))*'📋 سجل الأصول'!J472/365*MAX(0,MIN(EOMONTH(DATE(2026,2,1),-1),IF('📋 سجل الأصول'!M472="",DATE(9999,12,31),'📋 سجل الأصول'!M472))-'📋 سجل الأصول'!G472+1))),0))</f>
        <v/>
      </c>
      <c r="I472" s="33" t="str">
        <f>IF('📋 سجل الأصول'!C472="","",IFERROR(MAX(0,MIN(('📋 سجل الأصول'!H472-IF('📋 سجل الأصول'!I472="",0,'📋 سجل الأصول'!I472)),('📋 سجل الأصول'!H472-IF('📋 سجل الأصول'!I472="",0,'📋 سجل الأصول'!I472))*'📋 سجل الأصول'!J472/365*MAX(0,MIN(EOMONTH(DATE(2026,3,1),0),IF('📋 سجل الأصول'!M472="",DATE(9999,12,31),'📋 سجل الأصول'!M472))-'📋 سجل الأصول'!G472+1))-MIN(('📋 سجل الأصول'!H472-IF('📋 سجل الأصول'!I472="",0,'📋 سجل الأصول'!I472)),('📋 سجل الأصول'!H472-IF('📋 سجل الأصول'!I472="",0,'📋 سجل الأصول'!I472))*'📋 سجل الأصول'!J472/365*MAX(0,MIN(EOMONTH(DATE(2026,3,1),-1),IF('📋 سجل الأصول'!M472="",DATE(9999,12,31),'📋 سجل الأصول'!M472))-'📋 سجل الأصول'!G472+1))),0))</f>
        <v/>
      </c>
      <c r="J472" s="33" t="str">
        <f>IF('📋 سجل الأصول'!C472="","",IFERROR(MAX(0,MIN(('📋 سجل الأصول'!H472-IF('📋 سجل الأصول'!I472="",0,'📋 سجل الأصول'!I472)),('📋 سجل الأصول'!H472-IF('📋 سجل الأصول'!I472="",0,'📋 سجل الأصول'!I472))*'📋 سجل الأصول'!J472/365*MAX(0,MIN(EOMONTH(DATE(2026,4,1),0),IF('📋 سجل الأصول'!M472="",DATE(9999,12,31),'📋 سجل الأصول'!M472))-'📋 سجل الأصول'!G472+1))-MIN(('📋 سجل الأصول'!H472-IF('📋 سجل الأصول'!I472="",0,'📋 سجل الأصول'!I472)),('📋 سجل الأصول'!H472-IF('📋 سجل الأصول'!I472="",0,'📋 سجل الأصول'!I472))*'📋 سجل الأصول'!J472/365*MAX(0,MIN(EOMONTH(DATE(2026,4,1),-1),IF('📋 سجل الأصول'!M472="",DATE(9999,12,31),'📋 سجل الأصول'!M472))-'📋 سجل الأصول'!G472+1))),0))</f>
        <v/>
      </c>
      <c r="K472" s="33" t="str">
        <f>IF('📋 سجل الأصول'!C472="","",IFERROR(MAX(0,MIN(('📋 سجل الأصول'!H472-IF('📋 سجل الأصول'!I472="",0,'📋 سجل الأصول'!I472)),('📋 سجل الأصول'!H472-IF('📋 سجل الأصول'!I472="",0,'📋 سجل الأصول'!I472))*'📋 سجل الأصول'!J472/365*MAX(0,MIN(EOMONTH(DATE(2026,5,1),0),IF('📋 سجل الأصول'!M472="",DATE(9999,12,31),'📋 سجل الأصول'!M472))-'📋 سجل الأصول'!G472+1))-MIN(('📋 سجل الأصول'!H472-IF('📋 سجل الأصول'!I472="",0,'📋 سجل الأصول'!I472)),('📋 سجل الأصول'!H472-IF('📋 سجل الأصول'!I472="",0,'📋 سجل الأصول'!I472))*'📋 سجل الأصول'!J472/365*MAX(0,MIN(EOMONTH(DATE(2026,5,1),-1),IF('📋 سجل الأصول'!M472="",DATE(9999,12,31),'📋 سجل الأصول'!M472))-'📋 سجل الأصول'!G472+1))),0))</f>
        <v/>
      </c>
      <c r="L472" s="33" t="str">
        <f>IF('📋 سجل الأصول'!C472="","",IFERROR(MAX(0,MIN(('📋 سجل الأصول'!H472-IF('📋 سجل الأصول'!I472="",0,'📋 سجل الأصول'!I472)),('📋 سجل الأصول'!H472-IF('📋 سجل الأصول'!I472="",0,'📋 سجل الأصول'!I472))*'📋 سجل الأصول'!J472/365*MAX(0,MIN(EOMONTH(DATE(2026,6,1),0),IF('📋 سجل الأصول'!M472="",DATE(9999,12,31),'📋 سجل الأصول'!M472))-'📋 سجل الأصول'!G472+1))-MIN(('📋 سجل الأصول'!H472-IF('📋 سجل الأصول'!I472="",0,'📋 سجل الأصول'!I472)),('📋 سجل الأصول'!H472-IF('📋 سجل الأصول'!I472="",0,'📋 سجل الأصول'!I472))*'📋 سجل الأصول'!J472/365*MAX(0,MIN(EOMONTH(DATE(2026,6,1),-1),IF('📋 سجل الأصول'!M472="",DATE(9999,12,31),'📋 سجل الأصول'!M472))-'📋 سجل الأصول'!G472+1))),0))</f>
        <v/>
      </c>
      <c r="M472" s="33" t="str">
        <f>IF('📋 سجل الأصول'!C472="","",IFERROR(MAX(0,MIN(('📋 سجل الأصول'!H472-IF('📋 سجل الأصول'!I472="",0,'📋 سجل الأصول'!I472)),('📋 سجل الأصول'!H472-IF('📋 سجل الأصول'!I472="",0,'📋 سجل الأصول'!I472))*'📋 سجل الأصول'!J472/365*MAX(0,MIN(EOMONTH(DATE(2026,7,1),0),IF('📋 سجل الأصول'!M472="",DATE(9999,12,31),'📋 سجل الأصول'!M472))-'📋 سجل الأصول'!G472+1))-MIN(('📋 سجل الأصول'!H472-IF('📋 سجل الأصول'!I472="",0,'📋 سجل الأصول'!I472)),('📋 سجل الأصول'!H472-IF('📋 سجل الأصول'!I472="",0,'📋 سجل الأصول'!I472))*'📋 سجل الأصول'!J472/365*MAX(0,MIN(EOMONTH(DATE(2026,7,1),-1),IF('📋 سجل الأصول'!M472="",DATE(9999,12,31),'📋 سجل الأصول'!M472))-'📋 سجل الأصول'!G472+1))),0))</f>
        <v/>
      </c>
      <c r="N472" s="33" t="str">
        <f>IF('📋 سجل الأصول'!C472="","",IFERROR(MAX(0,MIN(('📋 سجل الأصول'!H472-IF('📋 سجل الأصول'!I472="",0,'📋 سجل الأصول'!I472)),('📋 سجل الأصول'!H472-IF('📋 سجل الأصول'!I472="",0,'📋 سجل الأصول'!I472))*'📋 سجل الأصول'!J472/365*MAX(0,MIN(EOMONTH(DATE(2026,8,1),0),IF('📋 سجل الأصول'!M472="",DATE(9999,12,31),'📋 سجل الأصول'!M472))-'📋 سجل الأصول'!G472+1))-MIN(('📋 سجل الأصول'!H472-IF('📋 سجل الأصول'!I472="",0,'📋 سجل الأصول'!I472)),('📋 سجل الأصول'!H472-IF('📋 سجل الأصول'!I472="",0,'📋 سجل الأصول'!I472))*'📋 سجل الأصول'!J472/365*MAX(0,MIN(EOMONTH(DATE(2026,8,1),-1),IF('📋 سجل الأصول'!M472="",DATE(9999,12,31),'📋 سجل الأصول'!M472))-'📋 سجل الأصول'!G472+1))),0))</f>
        <v/>
      </c>
      <c r="O472" s="33" t="str">
        <f>IF('📋 سجل الأصول'!C472="","",IFERROR(MAX(0,MIN(('📋 سجل الأصول'!H472-IF('📋 سجل الأصول'!I472="",0,'📋 سجل الأصول'!I472)),('📋 سجل الأصول'!H472-IF('📋 سجل الأصول'!I472="",0,'📋 سجل الأصول'!I472))*'📋 سجل الأصول'!J472/365*MAX(0,MIN(EOMONTH(DATE(2026,9,1),0),IF('📋 سجل الأصول'!M472="",DATE(9999,12,31),'📋 سجل الأصول'!M472))-'📋 سجل الأصول'!G472+1))-MIN(('📋 سجل الأصول'!H472-IF('📋 سجل الأصول'!I472="",0,'📋 سجل الأصول'!I472)),('📋 سجل الأصول'!H472-IF('📋 سجل الأصول'!I472="",0,'📋 سجل الأصول'!I472))*'📋 سجل الأصول'!J472/365*MAX(0,MIN(EOMONTH(DATE(2026,9,1),-1),IF('📋 سجل الأصول'!M472="",DATE(9999,12,31),'📋 سجل الأصول'!M472))-'📋 سجل الأصول'!G472+1))),0))</f>
        <v/>
      </c>
      <c r="P472" s="33" t="str">
        <f>IF('📋 سجل الأصول'!C472="","",IFERROR(MAX(0,MIN(('📋 سجل الأصول'!H472-IF('📋 سجل الأصول'!I472="",0,'📋 سجل الأصول'!I472)),('📋 سجل الأصول'!H472-IF('📋 سجل الأصول'!I472="",0,'📋 سجل الأصول'!I472))*'📋 سجل الأصول'!J472/365*MAX(0,MIN(EOMONTH(DATE(2026,10,1),0),IF('📋 سجل الأصول'!M472="",DATE(9999,12,31),'📋 سجل الأصول'!M472))-'📋 سجل الأصول'!G472+1))-MIN(('📋 سجل الأصول'!H472-IF('📋 سجل الأصول'!I472="",0,'📋 سجل الأصول'!I472)),('📋 سجل الأصول'!H472-IF('📋 سجل الأصول'!I472="",0,'📋 سجل الأصول'!I472))*'📋 سجل الأصول'!J472/365*MAX(0,MIN(EOMONTH(DATE(2026,10,1),-1),IF('📋 سجل الأصول'!M472="",DATE(9999,12,31),'📋 سجل الأصول'!M472))-'📋 سجل الأصول'!G472+1))),0))</f>
        <v/>
      </c>
      <c r="Q472" s="33" t="str">
        <f>IF('📋 سجل الأصول'!C472="","",IFERROR(MAX(0,MIN(('📋 سجل الأصول'!H472-IF('📋 سجل الأصول'!I472="",0,'📋 سجل الأصول'!I472)),('📋 سجل الأصول'!H472-IF('📋 سجل الأصول'!I472="",0,'📋 سجل الأصول'!I472))*'📋 سجل الأصول'!J472/365*MAX(0,MIN(EOMONTH(DATE(2026,11,1),0),IF('📋 سجل الأصول'!M472="",DATE(9999,12,31),'📋 سجل الأصول'!M472))-'📋 سجل الأصول'!G472+1))-MIN(('📋 سجل الأصول'!H472-IF('📋 سجل الأصول'!I472="",0,'📋 سجل الأصول'!I472)),('📋 سجل الأصول'!H472-IF('📋 سجل الأصول'!I472="",0,'📋 سجل الأصول'!I472))*'📋 سجل الأصول'!J472/365*MAX(0,MIN(EOMONTH(DATE(2026,11,1),-1),IF('📋 سجل الأصول'!M472="",DATE(9999,12,31),'📋 سجل الأصول'!M472))-'📋 سجل الأصول'!G472+1))),0))</f>
        <v/>
      </c>
      <c r="R472" s="33" t="str">
        <f>IF('📋 سجل الأصول'!C472="","",IFERROR(MAX(0,MIN(('📋 سجل الأصول'!H472-IF('📋 سجل الأصول'!I472="",0,'📋 سجل الأصول'!I472)),('📋 سجل الأصول'!H472-IF('📋 سجل الأصول'!I472="",0,'📋 سجل الأصول'!I472))*'📋 سجل الأصول'!J472/365*MAX(0,MIN(EOMONTH(DATE(2026,12,1),0),IF('📋 سجل الأصول'!M472="",DATE(9999,12,31),'📋 سجل الأصول'!M472))-'📋 سجل الأصول'!G472+1))-MIN(('📋 سجل الأصول'!H472-IF('📋 سجل الأصول'!I472="",0,'📋 سجل الأصول'!I472)),('📋 سجل الأصول'!H472-IF('📋 سجل الأصول'!I472="",0,'📋 سجل الأصول'!I472))*'📋 سجل الأصول'!J472/365*MAX(0,MIN(EOMONTH(DATE(2026,12,1),-1),IF('📋 سجل الأصول'!M472="",DATE(9999,12,31),'📋 سجل الأصول'!M472))-'📋 سجل الأصول'!G472+1))),0))</f>
        <v/>
      </c>
    </row>
    <row r="473" spans="1:18" ht="24.75" customHeight="1" x14ac:dyDescent="0.25">
      <c r="A473" s="18" t="str">
        <f>IF('📋 سجل الأصول'!C473="","",'📋 سجل الأصول'!A473)</f>
        <v/>
      </c>
      <c r="B473" s="18" t="str">
        <f>IF('📋 سجل الأصول'!C473="","",'📋 سجل الأصول'!B473)</f>
        <v/>
      </c>
      <c r="C473" s="36" t="str">
        <f>IF('📋 سجل الأصول'!C473="","",'📋 سجل الأصول'!C473)</f>
        <v/>
      </c>
      <c r="D473" s="18" t="str">
        <f>IF('📋 سجل الأصول'!C473="","",'📋 سجل الأصول'!E473)</f>
        <v/>
      </c>
      <c r="E473" s="37" t="str">
        <f>IF('📋 سجل الأصول'!C473="","",'📋 سجل الأصول'!G473)</f>
        <v/>
      </c>
      <c r="F473" s="25" t="str">
        <f>IF('📋 سجل الأصول'!C473="","",'📋 سجل الأصول'!H473)</f>
        <v/>
      </c>
      <c r="G473" s="25" t="str">
        <f>IF('📋 سجل الأصول'!C473="","",IFERROR(MAX(0,MIN(('📋 سجل الأصول'!H473-IF('📋 سجل الأصول'!I473="",0,'📋 سجل الأصول'!I473)),('📋 سجل الأصول'!H473-IF('📋 سجل الأصول'!I473="",0,'📋 سجل الأصول'!I473))*'📋 سجل الأصول'!J473/365*MAX(0,MIN(EOMONTH(DATE(2026,1,1),0),IF('📋 سجل الأصول'!M473="",DATE(9999,12,31),'📋 سجل الأصول'!M473))-'📋 سجل الأصول'!G473+1))-MIN(('📋 سجل الأصول'!H473-IF('📋 سجل الأصول'!I473="",0,'📋 سجل الأصول'!I473)),('📋 سجل الأصول'!H473-IF('📋 سجل الأصول'!I473="",0,'📋 سجل الأصول'!I473))*'📋 سجل الأصول'!J473/365*MAX(0,MIN(EOMONTH(DATE(2026,1,1),-1),IF('📋 سجل الأصول'!M473="",DATE(9999,12,31),'📋 سجل الأصول'!M473))-'📋 سجل الأصول'!G473+1))),0))</f>
        <v/>
      </c>
      <c r="H473" s="25" t="str">
        <f>IF('📋 سجل الأصول'!C473="","",IFERROR(MAX(0,MIN(('📋 سجل الأصول'!H473-IF('📋 سجل الأصول'!I473="",0,'📋 سجل الأصول'!I473)),('📋 سجل الأصول'!H473-IF('📋 سجل الأصول'!I473="",0,'📋 سجل الأصول'!I473))*'📋 سجل الأصول'!J473/365*MAX(0,MIN(EOMONTH(DATE(2026,2,1),0),IF('📋 سجل الأصول'!M473="",DATE(9999,12,31),'📋 سجل الأصول'!M473))-'📋 سجل الأصول'!G473+1))-MIN(('📋 سجل الأصول'!H473-IF('📋 سجل الأصول'!I473="",0,'📋 سجل الأصول'!I473)),('📋 سجل الأصول'!H473-IF('📋 سجل الأصول'!I473="",0,'📋 سجل الأصول'!I473))*'📋 سجل الأصول'!J473/365*MAX(0,MIN(EOMONTH(DATE(2026,2,1),-1),IF('📋 سجل الأصول'!M473="",DATE(9999,12,31),'📋 سجل الأصول'!M473))-'📋 سجل الأصول'!G473+1))),0))</f>
        <v/>
      </c>
      <c r="I473" s="25" t="str">
        <f>IF('📋 سجل الأصول'!C473="","",IFERROR(MAX(0,MIN(('📋 سجل الأصول'!H473-IF('📋 سجل الأصول'!I473="",0,'📋 سجل الأصول'!I473)),('📋 سجل الأصول'!H473-IF('📋 سجل الأصول'!I473="",0,'📋 سجل الأصول'!I473))*'📋 سجل الأصول'!J473/365*MAX(0,MIN(EOMONTH(DATE(2026,3,1),0),IF('📋 سجل الأصول'!M473="",DATE(9999,12,31),'📋 سجل الأصول'!M473))-'📋 سجل الأصول'!G473+1))-MIN(('📋 سجل الأصول'!H473-IF('📋 سجل الأصول'!I473="",0,'📋 سجل الأصول'!I473)),('📋 سجل الأصول'!H473-IF('📋 سجل الأصول'!I473="",0,'📋 سجل الأصول'!I473))*'📋 سجل الأصول'!J473/365*MAX(0,MIN(EOMONTH(DATE(2026,3,1),-1),IF('📋 سجل الأصول'!M473="",DATE(9999,12,31),'📋 سجل الأصول'!M473))-'📋 سجل الأصول'!G473+1))),0))</f>
        <v/>
      </c>
      <c r="J473" s="25" t="str">
        <f>IF('📋 سجل الأصول'!C473="","",IFERROR(MAX(0,MIN(('📋 سجل الأصول'!H473-IF('📋 سجل الأصول'!I473="",0,'📋 سجل الأصول'!I473)),('📋 سجل الأصول'!H473-IF('📋 سجل الأصول'!I473="",0,'📋 سجل الأصول'!I473))*'📋 سجل الأصول'!J473/365*MAX(0,MIN(EOMONTH(DATE(2026,4,1),0),IF('📋 سجل الأصول'!M473="",DATE(9999,12,31),'📋 سجل الأصول'!M473))-'📋 سجل الأصول'!G473+1))-MIN(('📋 سجل الأصول'!H473-IF('📋 سجل الأصول'!I473="",0,'📋 سجل الأصول'!I473)),('📋 سجل الأصول'!H473-IF('📋 سجل الأصول'!I473="",0,'📋 سجل الأصول'!I473))*'📋 سجل الأصول'!J473/365*MAX(0,MIN(EOMONTH(DATE(2026,4,1),-1),IF('📋 سجل الأصول'!M473="",DATE(9999,12,31),'📋 سجل الأصول'!M473))-'📋 سجل الأصول'!G473+1))),0))</f>
        <v/>
      </c>
      <c r="K473" s="25" t="str">
        <f>IF('📋 سجل الأصول'!C473="","",IFERROR(MAX(0,MIN(('📋 سجل الأصول'!H473-IF('📋 سجل الأصول'!I473="",0,'📋 سجل الأصول'!I473)),('📋 سجل الأصول'!H473-IF('📋 سجل الأصول'!I473="",0,'📋 سجل الأصول'!I473))*'📋 سجل الأصول'!J473/365*MAX(0,MIN(EOMONTH(DATE(2026,5,1),0),IF('📋 سجل الأصول'!M473="",DATE(9999,12,31),'📋 سجل الأصول'!M473))-'📋 سجل الأصول'!G473+1))-MIN(('📋 سجل الأصول'!H473-IF('📋 سجل الأصول'!I473="",0,'📋 سجل الأصول'!I473)),('📋 سجل الأصول'!H473-IF('📋 سجل الأصول'!I473="",0,'📋 سجل الأصول'!I473))*'📋 سجل الأصول'!J473/365*MAX(0,MIN(EOMONTH(DATE(2026,5,1),-1),IF('📋 سجل الأصول'!M473="",DATE(9999,12,31),'📋 سجل الأصول'!M473))-'📋 سجل الأصول'!G473+1))),0))</f>
        <v/>
      </c>
      <c r="L473" s="25" t="str">
        <f>IF('📋 سجل الأصول'!C473="","",IFERROR(MAX(0,MIN(('📋 سجل الأصول'!H473-IF('📋 سجل الأصول'!I473="",0,'📋 سجل الأصول'!I473)),('📋 سجل الأصول'!H473-IF('📋 سجل الأصول'!I473="",0,'📋 سجل الأصول'!I473))*'📋 سجل الأصول'!J473/365*MAX(0,MIN(EOMONTH(DATE(2026,6,1),0),IF('📋 سجل الأصول'!M473="",DATE(9999,12,31),'📋 سجل الأصول'!M473))-'📋 سجل الأصول'!G473+1))-MIN(('📋 سجل الأصول'!H473-IF('📋 سجل الأصول'!I473="",0,'📋 سجل الأصول'!I473)),('📋 سجل الأصول'!H473-IF('📋 سجل الأصول'!I473="",0,'📋 سجل الأصول'!I473))*'📋 سجل الأصول'!J473/365*MAX(0,MIN(EOMONTH(DATE(2026,6,1),-1),IF('📋 سجل الأصول'!M473="",DATE(9999,12,31),'📋 سجل الأصول'!M473))-'📋 سجل الأصول'!G473+1))),0))</f>
        <v/>
      </c>
      <c r="M473" s="25" t="str">
        <f>IF('📋 سجل الأصول'!C473="","",IFERROR(MAX(0,MIN(('📋 سجل الأصول'!H473-IF('📋 سجل الأصول'!I473="",0,'📋 سجل الأصول'!I473)),('📋 سجل الأصول'!H473-IF('📋 سجل الأصول'!I473="",0,'📋 سجل الأصول'!I473))*'📋 سجل الأصول'!J473/365*MAX(0,MIN(EOMONTH(DATE(2026,7,1),0),IF('📋 سجل الأصول'!M473="",DATE(9999,12,31),'📋 سجل الأصول'!M473))-'📋 سجل الأصول'!G473+1))-MIN(('📋 سجل الأصول'!H473-IF('📋 سجل الأصول'!I473="",0,'📋 سجل الأصول'!I473)),('📋 سجل الأصول'!H473-IF('📋 سجل الأصول'!I473="",0,'📋 سجل الأصول'!I473))*'📋 سجل الأصول'!J473/365*MAX(0,MIN(EOMONTH(DATE(2026,7,1),-1),IF('📋 سجل الأصول'!M473="",DATE(9999,12,31),'📋 سجل الأصول'!M473))-'📋 سجل الأصول'!G473+1))),0))</f>
        <v/>
      </c>
      <c r="N473" s="25" t="str">
        <f>IF('📋 سجل الأصول'!C473="","",IFERROR(MAX(0,MIN(('📋 سجل الأصول'!H473-IF('📋 سجل الأصول'!I473="",0,'📋 سجل الأصول'!I473)),('📋 سجل الأصول'!H473-IF('📋 سجل الأصول'!I473="",0,'📋 سجل الأصول'!I473))*'📋 سجل الأصول'!J473/365*MAX(0,MIN(EOMONTH(DATE(2026,8,1),0),IF('📋 سجل الأصول'!M473="",DATE(9999,12,31),'📋 سجل الأصول'!M473))-'📋 سجل الأصول'!G473+1))-MIN(('📋 سجل الأصول'!H473-IF('📋 سجل الأصول'!I473="",0,'📋 سجل الأصول'!I473)),('📋 سجل الأصول'!H473-IF('📋 سجل الأصول'!I473="",0,'📋 سجل الأصول'!I473))*'📋 سجل الأصول'!J473/365*MAX(0,MIN(EOMONTH(DATE(2026,8,1),-1),IF('📋 سجل الأصول'!M473="",DATE(9999,12,31),'📋 سجل الأصول'!M473))-'📋 سجل الأصول'!G473+1))),0))</f>
        <v/>
      </c>
      <c r="O473" s="25" t="str">
        <f>IF('📋 سجل الأصول'!C473="","",IFERROR(MAX(0,MIN(('📋 سجل الأصول'!H473-IF('📋 سجل الأصول'!I473="",0,'📋 سجل الأصول'!I473)),('📋 سجل الأصول'!H473-IF('📋 سجل الأصول'!I473="",0,'📋 سجل الأصول'!I473))*'📋 سجل الأصول'!J473/365*MAX(0,MIN(EOMONTH(DATE(2026,9,1),0),IF('📋 سجل الأصول'!M473="",DATE(9999,12,31),'📋 سجل الأصول'!M473))-'📋 سجل الأصول'!G473+1))-MIN(('📋 سجل الأصول'!H473-IF('📋 سجل الأصول'!I473="",0,'📋 سجل الأصول'!I473)),('📋 سجل الأصول'!H473-IF('📋 سجل الأصول'!I473="",0,'📋 سجل الأصول'!I473))*'📋 سجل الأصول'!J473/365*MAX(0,MIN(EOMONTH(DATE(2026,9,1),-1),IF('📋 سجل الأصول'!M473="",DATE(9999,12,31),'📋 سجل الأصول'!M473))-'📋 سجل الأصول'!G473+1))),0))</f>
        <v/>
      </c>
      <c r="P473" s="25" t="str">
        <f>IF('📋 سجل الأصول'!C473="","",IFERROR(MAX(0,MIN(('📋 سجل الأصول'!H473-IF('📋 سجل الأصول'!I473="",0,'📋 سجل الأصول'!I473)),('📋 سجل الأصول'!H473-IF('📋 سجل الأصول'!I473="",0,'📋 سجل الأصول'!I473))*'📋 سجل الأصول'!J473/365*MAX(0,MIN(EOMONTH(DATE(2026,10,1),0),IF('📋 سجل الأصول'!M473="",DATE(9999,12,31),'📋 سجل الأصول'!M473))-'📋 سجل الأصول'!G473+1))-MIN(('📋 سجل الأصول'!H473-IF('📋 سجل الأصول'!I473="",0,'📋 سجل الأصول'!I473)),('📋 سجل الأصول'!H473-IF('📋 سجل الأصول'!I473="",0,'📋 سجل الأصول'!I473))*'📋 سجل الأصول'!J473/365*MAX(0,MIN(EOMONTH(DATE(2026,10,1),-1),IF('📋 سجل الأصول'!M473="",DATE(9999,12,31),'📋 سجل الأصول'!M473))-'📋 سجل الأصول'!G473+1))),0))</f>
        <v/>
      </c>
      <c r="Q473" s="25" t="str">
        <f>IF('📋 سجل الأصول'!C473="","",IFERROR(MAX(0,MIN(('📋 سجل الأصول'!H473-IF('📋 سجل الأصول'!I473="",0,'📋 سجل الأصول'!I473)),('📋 سجل الأصول'!H473-IF('📋 سجل الأصول'!I473="",0,'📋 سجل الأصول'!I473))*'📋 سجل الأصول'!J473/365*MAX(0,MIN(EOMONTH(DATE(2026,11,1),0),IF('📋 سجل الأصول'!M473="",DATE(9999,12,31),'📋 سجل الأصول'!M473))-'📋 سجل الأصول'!G473+1))-MIN(('📋 سجل الأصول'!H473-IF('📋 سجل الأصول'!I473="",0,'📋 سجل الأصول'!I473)),('📋 سجل الأصول'!H473-IF('📋 سجل الأصول'!I473="",0,'📋 سجل الأصول'!I473))*'📋 سجل الأصول'!J473/365*MAX(0,MIN(EOMONTH(DATE(2026,11,1),-1),IF('📋 سجل الأصول'!M473="",DATE(9999,12,31),'📋 سجل الأصول'!M473))-'📋 سجل الأصول'!G473+1))),0))</f>
        <v/>
      </c>
      <c r="R473" s="25" t="str">
        <f>IF('📋 سجل الأصول'!C473="","",IFERROR(MAX(0,MIN(('📋 سجل الأصول'!H473-IF('📋 سجل الأصول'!I473="",0,'📋 سجل الأصول'!I473)),('📋 سجل الأصول'!H473-IF('📋 سجل الأصول'!I473="",0,'📋 سجل الأصول'!I473))*'📋 سجل الأصول'!J473/365*MAX(0,MIN(EOMONTH(DATE(2026,12,1),0),IF('📋 سجل الأصول'!M473="",DATE(9999,12,31),'📋 سجل الأصول'!M473))-'📋 سجل الأصول'!G473+1))-MIN(('📋 سجل الأصول'!H473-IF('📋 سجل الأصول'!I473="",0,'📋 سجل الأصول'!I473)),('📋 سجل الأصول'!H473-IF('📋 سجل الأصول'!I473="",0,'📋 سجل الأصول'!I473))*'📋 سجل الأصول'!J473/365*MAX(0,MIN(EOMONTH(DATE(2026,12,1),-1),IF('📋 سجل الأصول'!M473="",DATE(9999,12,31),'📋 سجل الأصول'!M473))-'📋 سجل الأصول'!G473+1))),0))</f>
        <v/>
      </c>
    </row>
    <row r="474" spans="1:18" ht="24.75" customHeight="1" x14ac:dyDescent="0.25">
      <c r="A474" s="26" t="str">
        <f>IF('📋 سجل الأصول'!C474="","",'📋 سجل الأصول'!A474)</f>
        <v/>
      </c>
      <c r="B474" s="26" t="str">
        <f>IF('📋 سجل الأصول'!C474="","",'📋 سجل الأصول'!B474)</f>
        <v/>
      </c>
      <c r="C474" s="38" t="str">
        <f>IF('📋 سجل الأصول'!C474="","",'📋 سجل الأصول'!C474)</f>
        <v/>
      </c>
      <c r="D474" s="26" t="str">
        <f>IF('📋 سجل الأصول'!C474="","",'📋 سجل الأصول'!E474)</f>
        <v/>
      </c>
      <c r="E474" s="39" t="str">
        <f>IF('📋 سجل الأصول'!C474="","",'📋 سجل الأصول'!G474)</f>
        <v/>
      </c>
      <c r="F474" s="33" t="str">
        <f>IF('📋 سجل الأصول'!C474="","",'📋 سجل الأصول'!H474)</f>
        <v/>
      </c>
      <c r="G474" s="33" t="str">
        <f>IF('📋 سجل الأصول'!C474="","",IFERROR(MAX(0,MIN(('📋 سجل الأصول'!H474-IF('📋 سجل الأصول'!I474="",0,'📋 سجل الأصول'!I474)),('📋 سجل الأصول'!H474-IF('📋 سجل الأصول'!I474="",0,'📋 سجل الأصول'!I474))*'📋 سجل الأصول'!J474/365*MAX(0,MIN(EOMONTH(DATE(2026,1,1),0),IF('📋 سجل الأصول'!M474="",DATE(9999,12,31),'📋 سجل الأصول'!M474))-'📋 سجل الأصول'!G474+1))-MIN(('📋 سجل الأصول'!H474-IF('📋 سجل الأصول'!I474="",0,'📋 سجل الأصول'!I474)),('📋 سجل الأصول'!H474-IF('📋 سجل الأصول'!I474="",0,'📋 سجل الأصول'!I474))*'📋 سجل الأصول'!J474/365*MAX(0,MIN(EOMONTH(DATE(2026,1,1),-1),IF('📋 سجل الأصول'!M474="",DATE(9999,12,31),'📋 سجل الأصول'!M474))-'📋 سجل الأصول'!G474+1))),0))</f>
        <v/>
      </c>
      <c r="H474" s="33" t="str">
        <f>IF('📋 سجل الأصول'!C474="","",IFERROR(MAX(0,MIN(('📋 سجل الأصول'!H474-IF('📋 سجل الأصول'!I474="",0,'📋 سجل الأصول'!I474)),('📋 سجل الأصول'!H474-IF('📋 سجل الأصول'!I474="",0,'📋 سجل الأصول'!I474))*'📋 سجل الأصول'!J474/365*MAX(0,MIN(EOMONTH(DATE(2026,2,1),0),IF('📋 سجل الأصول'!M474="",DATE(9999,12,31),'📋 سجل الأصول'!M474))-'📋 سجل الأصول'!G474+1))-MIN(('📋 سجل الأصول'!H474-IF('📋 سجل الأصول'!I474="",0,'📋 سجل الأصول'!I474)),('📋 سجل الأصول'!H474-IF('📋 سجل الأصول'!I474="",0,'📋 سجل الأصول'!I474))*'📋 سجل الأصول'!J474/365*MAX(0,MIN(EOMONTH(DATE(2026,2,1),-1),IF('📋 سجل الأصول'!M474="",DATE(9999,12,31),'📋 سجل الأصول'!M474))-'📋 سجل الأصول'!G474+1))),0))</f>
        <v/>
      </c>
      <c r="I474" s="33" t="str">
        <f>IF('📋 سجل الأصول'!C474="","",IFERROR(MAX(0,MIN(('📋 سجل الأصول'!H474-IF('📋 سجل الأصول'!I474="",0,'📋 سجل الأصول'!I474)),('📋 سجل الأصول'!H474-IF('📋 سجل الأصول'!I474="",0,'📋 سجل الأصول'!I474))*'📋 سجل الأصول'!J474/365*MAX(0,MIN(EOMONTH(DATE(2026,3,1),0),IF('📋 سجل الأصول'!M474="",DATE(9999,12,31),'📋 سجل الأصول'!M474))-'📋 سجل الأصول'!G474+1))-MIN(('📋 سجل الأصول'!H474-IF('📋 سجل الأصول'!I474="",0,'📋 سجل الأصول'!I474)),('📋 سجل الأصول'!H474-IF('📋 سجل الأصول'!I474="",0,'📋 سجل الأصول'!I474))*'📋 سجل الأصول'!J474/365*MAX(0,MIN(EOMONTH(DATE(2026,3,1),-1),IF('📋 سجل الأصول'!M474="",DATE(9999,12,31),'📋 سجل الأصول'!M474))-'📋 سجل الأصول'!G474+1))),0))</f>
        <v/>
      </c>
      <c r="J474" s="33" t="str">
        <f>IF('📋 سجل الأصول'!C474="","",IFERROR(MAX(0,MIN(('📋 سجل الأصول'!H474-IF('📋 سجل الأصول'!I474="",0,'📋 سجل الأصول'!I474)),('📋 سجل الأصول'!H474-IF('📋 سجل الأصول'!I474="",0,'📋 سجل الأصول'!I474))*'📋 سجل الأصول'!J474/365*MAX(0,MIN(EOMONTH(DATE(2026,4,1),0),IF('📋 سجل الأصول'!M474="",DATE(9999,12,31),'📋 سجل الأصول'!M474))-'📋 سجل الأصول'!G474+1))-MIN(('📋 سجل الأصول'!H474-IF('📋 سجل الأصول'!I474="",0,'📋 سجل الأصول'!I474)),('📋 سجل الأصول'!H474-IF('📋 سجل الأصول'!I474="",0,'📋 سجل الأصول'!I474))*'📋 سجل الأصول'!J474/365*MAX(0,MIN(EOMONTH(DATE(2026,4,1),-1),IF('📋 سجل الأصول'!M474="",DATE(9999,12,31),'📋 سجل الأصول'!M474))-'📋 سجل الأصول'!G474+1))),0))</f>
        <v/>
      </c>
      <c r="K474" s="33" t="str">
        <f>IF('📋 سجل الأصول'!C474="","",IFERROR(MAX(0,MIN(('📋 سجل الأصول'!H474-IF('📋 سجل الأصول'!I474="",0,'📋 سجل الأصول'!I474)),('📋 سجل الأصول'!H474-IF('📋 سجل الأصول'!I474="",0,'📋 سجل الأصول'!I474))*'📋 سجل الأصول'!J474/365*MAX(0,MIN(EOMONTH(DATE(2026,5,1),0),IF('📋 سجل الأصول'!M474="",DATE(9999,12,31),'📋 سجل الأصول'!M474))-'📋 سجل الأصول'!G474+1))-MIN(('📋 سجل الأصول'!H474-IF('📋 سجل الأصول'!I474="",0,'📋 سجل الأصول'!I474)),('📋 سجل الأصول'!H474-IF('📋 سجل الأصول'!I474="",0,'📋 سجل الأصول'!I474))*'📋 سجل الأصول'!J474/365*MAX(0,MIN(EOMONTH(DATE(2026,5,1),-1),IF('📋 سجل الأصول'!M474="",DATE(9999,12,31),'📋 سجل الأصول'!M474))-'📋 سجل الأصول'!G474+1))),0))</f>
        <v/>
      </c>
      <c r="L474" s="33" t="str">
        <f>IF('📋 سجل الأصول'!C474="","",IFERROR(MAX(0,MIN(('📋 سجل الأصول'!H474-IF('📋 سجل الأصول'!I474="",0,'📋 سجل الأصول'!I474)),('📋 سجل الأصول'!H474-IF('📋 سجل الأصول'!I474="",0,'📋 سجل الأصول'!I474))*'📋 سجل الأصول'!J474/365*MAX(0,MIN(EOMONTH(DATE(2026,6,1),0),IF('📋 سجل الأصول'!M474="",DATE(9999,12,31),'📋 سجل الأصول'!M474))-'📋 سجل الأصول'!G474+1))-MIN(('📋 سجل الأصول'!H474-IF('📋 سجل الأصول'!I474="",0,'📋 سجل الأصول'!I474)),('📋 سجل الأصول'!H474-IF('📋 سجل الأصول'!I474="",0,'📋 سجل الأصول'!I474))*'📋 سجل الأصول'!J474/365*MAX(0,MIN(EOMONTH(DATE(2026,6,1),-1),IF('📋 سجل الأصول'!M474="",DATE(9999,12,31),'📋 سجل الأصول'!M474))-'📋 سجل الأصول'!G474+1))),0))</f>
        <v/>
      </c>
      <c r="M474" s="33" t="str">
        <f>IF('📋 سجل الأصول'!C474="","",IFERROR(MAX(0,MIN(('📋 سجل الأصول'!H474-IF('📋 سجل الأصول'!I474="",0,'📋 سجل الأصول'!I474)),('📋 سجل الأصول'!H474-IF('📋 سجل الأصول'!I474="",0,'📋 سجل الأصول'!I474))*'📋 سجل الأصول'!J474/365*MAX(0,MIN(EOMONTH(DATE(2026,7,1),0),IF('📋 سجل الأصول'!M474="",DATE(9999,12,31),'📋 سجل الأصول'!M474))-'📋 سجل الأصول'!G474+1))-MIN(('📋 سجل الأصول'!H474-IF('📋 سجل الأصول'!I474="",0,'📋 سجل الأصول'!I474)),('📋 سجل الأصول'!H474-IF('📋 سجل الأصول'!I474="",0,'📋 سجل الأصول'!I474))*'📋 سجل الأصول'!J474/365*MAX(0,MIN(EOMONTH(DATE(2026,7,1),-1),IF('📋 سجل الأصول'!M474="",DATE(9999,12,31),'📋 سجل الأصول'!M474))-'📋 سجل الأصول'!G474+1))),0))</f>
        <v/>
      </c>
      <c r="N474" s="33" t="str">
        <f>IF('📋 سجل الأصول'!C474="","",IFERROR(MAX(0,MIN(('📋 سجل الأصول'!H474-IF('📋 سجل الأصول'!I474="",0,'📋 سجل الأصول'!I474)),('📋 سجل الأصول'!H474-IF('📋 سجل الأصول'!I474="",0,'📋 سجل الأصول'!I474))*'📋 سجل الأصول'!J474/365*MAX(0,MIN(EOMONTH(DATE(2026,8,1),0),IF('📋 سجل الأصول'!M474="",DATE(9999,12,31),'📋 سجل الأصول'!M474))-'📋 سجل الأصول'!G474+1))-MIN(('📋 سجل الأصول'!H474-IF('📋 سجل الأصول'!I474="",0,'📋 سجل الأصول'!I474)),('📋 سجل الأصول'!H474-IF('📋 سجل الأصول'!I474="",0,'📋 سجل الأصول'!I474))*'📋 سجل الأصول'!J474/365*MAX(0,MIN(EOMONTH(DATE(2026,8,1),-1),IF('📋 سجل الأصول'!M474="",DATE(9999,12,31),'📋 سجل الأصول'!M474))-'📋 سجل الأصول'!G474+1))),0))</f>
        <v/>
      </c>
      <c r="O474" s="33" t="str">
        <f>IF('📋 سجل الأصول'!C474="","",IFERROR(MAX(0,MIN(('📋 سجل الأصول'!H474-IF('📋 سجل الأصول'!I474="",0,'📋 سجل الأصول'!I474)),('📋 سجل الأصول'!H474-IF('📋 سجل الأصول'!I474="",0,'📋 سجل الأصول'!I474))*'📋 سجل الأصول'!J474/365*MAX(0,MIN(EOMONTH(DATE(2026,9,1),0),IF('📋 سجل الأصول'!M474="",DATE(9999,12,31),'📋 سجل الأصول'!M474))-'📋 سجل الأصول'!G474+1))-MIN(('📋 سجل الأصول'!H474-IF('📋 سجل الأصول'!I474="",0,'📋 سجل الأصول'!I474)),('📋 سجل الأصول'!H474-IF('📋 سجل الأصول'!I474="",0,'📋 سجل الأصول'!I474))*'📋 سجل الأصول'!J474/365*MAX(0,MIN(EOMONTH(DATE(2026,9,1),-1),IF('📋 سجل الأصول'!M474="",DATE(9999,12,31),'📋 سجل الأصول'!M474))-'📋 سجل الأصول'!G474+1))),0))</f>
        <v/>
      </c>
      <c r="P474" s="33" t="str">
        <f>IF('📋 سجل الأصول'!C474="","",IFERROR(MAX(0,MIN(('📋 سجل الأصول'!H474-IF('📋 سجل الأصول'!I474="",0,'📋 سجل الأصول'!I474)),('📋 سجل الأصول'!H474-IF('📋 سجل الأصول'!I474="",0,'📋 سجل الأصول'!I474))*'📋 سجل الأصول'!J474/365*MAX(0,MIN(EOMONTH(DATE(2026,10,1),0),IF('📋 سجل الأصول'!M474="",DATE(9999,12,31),'📋 سجل الأصول'!M474))-'📋 سجل الأصول'!G474+1))-MIN(('📋 سجل الأصول'!H474-IF('📋 سجل الأصول'!I474="",0,'📋 سجل الأصول'!I474)),('📋 سجل الأصول'!H474-IF('📋 سجل الأصول'!I474="",0,'📋 سجل الأصول'!I474))*'📋 سجل الأصول'!J474/365*MAX(0,MIN(EOMONTH(DATE(2026,10,1),-1),IF('📋 سجل الأصول'!M474="",DATE(9999,12,31),'📋 سجل الأصول'!M474))-'📋 سجل الأصول'!G474+1))),0))</f>
        <v/>
      </c>
      <c r="Q474" s="33" t="str">
        <f>IF('📋 سجل الأصول'!C474="","",IFERROR(MAX(0,MIN(('📋 سجل الأصول'!H474-IF('📋 سجل الأصول'!I474="",0,'📋 سجل الأصول'!I474)),('📋 سجل الأصول'!H474-IF('📋 سجل الأصول'!I474="",0,'📋 سجل الأصول'!I474))*'📋 سجل الأصول'!J474/365*MAX(0,MIN(EOMONTH(DATE(2026,11,1),0),IF('📋 سجل الأصول'!M474="",DATE(9999,12,31),'📋 سجل الأصول'!M474))-'📋 سجل الأصول'!G474+1))-MIN(('📋 سجل الأصول'!H474-IF('📋 سجل الأصول'!I474="",0,'📋 سجل الأصول'!I474)),('📋 سجل الأصول'!H474-IF('📋 سجل الأصول'!I474="",0,'📋 سجل الأصول'!I474))*'📋 سجل الأصول'!J474/365*MAX(0,MIN(EOMONTH(DATE(2026,11,1),-1),IF('📋 سجل الأصول'!M474="",DATE(9999,12,31),'📋 سجل الأصول'!M474))-'📋 سجل الأصول'!G474+1))),0))</f>
        <v/>
      </c>
      <c r="R474" s="33" t="str">
        <f>IF('📋 سجل الأصول'!C474="","",IFERROR(MAX(0,MIN(('📋 سجل الأصول'!H474-IF('📋 سجل الأصول'!I474="",0,'📋 سجل الأصول'!I474)),('📋 سجل الأصول'!H474-IF('📋 سجل الأصول'!I474="",0,'📋 سجل الأصول'!I474))*'📋 سجل الأصول'!J474/365*MAX(0,MIN(EOMONTH(DATE(2026,12,1),0),IF('📋 سجل الأصول'!M474="",DATE(9999,12,31),'📋 سجل الأصول'!M474))-'📋 سجل الأصول'!G474+1))-MIN(('📋 سجل الأصول'!H474-IF('📋 سجل الأصول'!I474="",0,'📋 سجل الأصول'!I474)),('📋 سجل الأصول'!H474-IF('📋 سجل الأصول'!I474="",0,'📋 سجل الأصول'!I474))*'📋 سجل الأصول'!J474/365*MAX(0,MIN(EOMONTH(DATE(2026,12,1),-1),IF('📋 سجل الأصول'!M474="",DATE(9999,12,31),'📋 سجل الأصول'!M474))-'📋 سجل الأصول'!G474+1))),0))</f>
        <v/>
      </c>
    </row>
    <row r="475" spans="1:18" ht="24.75" customHeight="1" x14ac:dyDescent="0.25">
      <c r="A475" s="18" t="str">
        <f>IF('📋 سجل الأصول'!C475="","",'📋 سجل الأصول'!A475)</f>
        <v/>
      </c>
      <c r="B475" s="18" t="str">
        <f>IF('📋 سجل الأصول'!C475="","",'📋 سجل الأصول'!B475)</f>
        <v/>
      </c>
      <c r="C475" s="36" t="str">
        <f>IF('📋 سجل الأصول'!C475="","",'📋 سجل الأصول'!C475)</f>
        <v/>
      </c>
      <c r="D475" s="18" t="str">
        <f>IF('📋 سجل الأصول'!C475="","",'📋 سجل الأصول'!E475)</f>
        <v/>
      </c>
      <c r="E475" s="37" t="str">
        <f>IF('📋 سجل الأصول'!C475="","",'📋 سجل الأصول'!G475)</f>
        <v/>
      </c>
      <c r="F475" s="25" t="str">
        <f>IF('📋 سجل الأصول'!C475="","",'📋 سجل الأصول'!H475)</f>
        <v/>
      </c>
      <c r="G475" s="25" t="str">
        <f>IF('📋 سجل الأصول'!C475="","",IFERROR(MAX(0,MIN(('📋 سجل الأصول'!H475-IF('📋 سجل الأصول'!I475="",0,'📋 سجل الأصول'!I475)),('📋 سجل الأصول'!H475-IF('📋 سجل الأصول'!I475="",0,'📋 سجل الأصول'!I475))*'📋 سجل الأصول'!J475/365*MAX(0,MIN(EOMONTH(DATE(2026,1,1),0),IF('📋 سجل الأصول'!M475="",DATE(9999,12,31),'📋 سجل الأصول'!M475))-'📋 سجل الأصول'!G475+1))-MIN(('📋 سجل الأصول'!H475-IF('📋 سجل الأصول'!I475="",0,'📋 سجل الأصول'!I475)),('📋 سجل الأصول'!H475-IF('📋 سجل الأصول'!I475="",0,'📋 سجل الأصول'!I475))*'📋 سجل الأصول'!J475/365*MAX(0,MIN(EOMONTH(DATE(2026,1,1),-1),IF('📋 سجل الأصول'!M475="",DATE(9999,12,31),'📋 سجل الأصول'!M475))-'📋 سجل الأصول'!G475+1))),0))</f>
        <v/>
      </c>
      <c r="H475" s="25" t="str">
        <f>IF('📋 سجل الأصول'!C475="","",IFERROR(MAX(0,MIN(('📋 سجل الأصول'!H475-IF('📋 سجل الأصول'!I475="",0,'📋 سجل الأصول'!I475)),('📋 سجل الأصول'!H475-IF('📋 سجل الأصول'!I475="",0,'📋 سجل الأصول'!I475))*'📋 سجل الأصول'!J475/365*MAX(0,MIN(EOMONTH(DATE(2026,2,1),0),IF('📋 سجل الأصول'!M475="",DATE(9999,12,31),'📋 سجل الأصول'!M475))-'📋 سجل الأصول'!G475+1))-MIN(('📋 سجل الأصول'!H475-IF('📋 سجل الأصول'!I475="",0,'📋 سجل الأصول'!I475)),('📋 سجل الأصول'!H475-IF('📋 سجل الأصول'!I475="",0,'📋 سجل الأصول'!I475))*'📋 سجل الأصول'!J475/365*MAX(0,MIN(EOMONTH(DATE(2026,2,1),-1),IF('📋 سجل الأصول'!M475="",DATE(9999,12,31),'📋 سجل الأصول'!M475))-'📋 سجل الأصول'!G475+1))),0))</f>
        <v/>
      </c>
      <c r="I475" s="25" t="str">
        <f>IF('📋 سجل الأصول'!C475="","",IFERROR(MAX(0,MIN(('📋 سجل الأصول'!H475-IF('📋 سجل الأصول'!I475="",0,'📋 سجل الأصول'!I475)),('📋 سجل الأصول'!H475-IF('📋 سجل الأصول'!I475="",0,'📋 سجل الأصول'!I475))*'📋 سجل الأصول'!J475/365*MAX(0,MIN(EOMONTH(DATE(2026,3,1),0),IF('📋 سجل الأصول'!M475="",DATE(9999,12,31),'📋 سجل الأصول'!M475))-'📋 سجل الأصول'!G475+1))-MIN(('📋 سجل الأصول'!H475-IF('📋 سجل الأصول'!I475="",0,'📋 سجل الأصول'!I475)),('📋 سجل الأصول'!H475-IF('📋 سجل الأصول'!I475="",0,'📋 سجل الأصول'!I475))*'📋 سجل الأصول'!J475/365*MAX(0,MIN(EOMONTH(DATE(2026,3,1),-1),IF('📋 سجل الأصول'!M475="",DATE(9999,12,31),'📋 سجل الأصول'!M475))-'📋 سجل الأصول'!G475+1))),0))</f>
        <v/>
      </c>
      <c r="J475" s="25" t="str">
        <f>IF('📋 سجل الأصول'!C475="","",IFERROR(MAX(0,MIN(('📋 سجل الأصول'!H475-IF('📋 سجل الأصول'!I475="",0,'📋 سجل الأصول'!I475)),('📋 سجل الأصول'!H475-IF('📋 سجل الأصول'!I475="",0,'📋 سجل الأصول'!I475))*'📋 سجل الأصول'!J475/365*MAX(0,MIN(EOMONTH(DATE(2026,4,1),0),IF('📋 سجل الأصول'!M475="",DATE(9999,12,31),'📋 سجل الأصول'!M475))-'📋 سجل الأصول'!G475+1))-MIN(('📋 سجل الأصول'!H475-IF('📋 سجل الأصول'!I475="",0,'📋 سجل الأصول'!I475)),('📋 سجل الأصول'!H475-IF('📋 سجل الأصول'!I475="",0,'📋 سجل الأصول'!I475))*'📋 سجل الأصول'!J475/365*MAX(0,MIN(EOMONTH(DATE(2026,4,1),-1),IF('📋 سجل الأصول'!M475="",DATE(9999,12,31),'📋 سجل الأصول'!M475))-'📋 سجل الأصول'!G475+1))),0))</f>
        <v/>
      </c>
      <c r="K475" s="25" t="str">
        <f>IF('📋 سجل الأصول'!C475="","",IFERROR(MAX(0,MIN(('📋 سجل الأصول'!H475-IF('📋 سجل الأصول'!I475="",0,'📋 سجل الأصول'!I475)),('📋 سجل الأصول'!H475-IF('📋 سجل الأصول'!I475="",0,'📋 سجل الأصول'!I475))*'📋 سجل الأصول'!J475/365*MAX(0,MIN(EOMONTH(DATE(2026,5,1),0),IF('📋 سجل الأصول'!M475="",DATE(9999,12,31),'📋 سجل الأصول'!M475))-'📋 سجل الأصول'!G475+1))-MIN(('📋 سجل الأصول'!H475-IF('📋 سجل الأصول'!I475="",0,'📋 سجل الأصول'!I475)),('📋 سجل الأصول'!H475-IF('📋 سجل الأصول'!I475="",0,'📋 سجل الأصول'!I475))*'📋 سجل الأصول'!J475/365*MAX(0,MIN(EOMONTH(DATE(2026,5,1),-1),IF('📋 سجل الأصول'!M475="",DATE(9999,12,31),'📋 سجل الأصول'!M475))-'📋 سجل الأصول'!G475+1))),0))</f>
        <v/>
      </c>
      <c r="L475" s="25" t="str">
        <f>IF('📋 سجل الأصول'!C475="","",IFERROR(MAX(0,MIN(('📋 سجل الأصول'!H475-IF('📋 سجل الأصول'!I475="",0,'📋 سجل الأصول'!I475)),('📋 سجل الأصول'!H475-IF('📋 سجل الأصول'!I475="",0,'📋 سجل الأصول'!I475))*'📋 سجل الأصول'!J475/365*MAX(0,MIN(EOMONTH(DATE(2026,6,1),0),IF('📋 سجل الأصول'!M475="",DATE(9999,12,31),'📋 سجل الأصول'!M475))-'📋 سجل الأصول'!G475+1))-MIN(('📋 سجل الأصول'!H475-IF('📋 سجل الأصول'!I475="",0,'📋 سجل الأصول'!I475)),('📋 سجل الأصول'!H475-IF('📋 سجل الأصول'!I475="",0,'📋 سجل الأصول'!I475))*'📋 سجل الأصول'!J475/365*MAX(0,MIN(EOMONTH(DATE(2026,6,1),-1),IF('📋 سجل الأصول'!M475="",DATE(9999,12,31),'📋 سجل الأصول'!M475))-'📋 سجل الأصول'!G475+1))),0))</f>
        <v/>
      </c>
      <c r="M475" s="25" t="str">
        <f>IF('📋 سجل الأصول'!C475="","",IFERROR(MAX(0,MIN(('📋 سجل الأصول'!H475-IF('📋 سجل الأصول'!I475="",0,'📋 سجل الأصول'!I475)),('📋 سجل الأصول'!H475-IF('📋 سجل الأصول'!I475="",0,'📋 سجل الأصول'!I475))*'📋 سجل الأصول'!J475/365*MAX(0,MIN(EOMONTH(DATE(2026,7,1),0),IF('📋 سجل الأصول'!M475="",DATE(9999,12,31),'📋 سجل الأصول'!M475))-'📋 سجل الأصول'!G475+1))-MIN(('📋 سجل الأصول'!H475-IF('📋 سجل الأصول'!I475="",0,'📋 سجل الأصول'!I475)),('📋 سجل الأصول'!H475-IF('📋 سجل الأصول'!I475="",0,'📋 سجل الأصول'!I475))*'📋 سجل الأصول'!J475/365*MAX(0,MIN(EOMONTH(DATE(2026,7,1),-1),IF('📋 سجل الأصول'!M475="",DATE(9999,12,31),'📋 سجل الأصول'!M475))-'📋 سجل الأصول'!G475+1))),0))</f>
        <v/>
      </c>
      <c r="N475" s="25" t="str">
        <f>IF('📋 سجل الأصول'!C475="","",IFERROR(MAX(0,MIN(('📋 سجل الأصول'!H475-IF('📋 سجل الأصول'!I475="",0,'📋 سجل الأصول'!I475)),('📋 سجل الأصول'!H475-IF('📋 سجل الأصول'!I475="",0,'📋 سجل الأصول'!I475))*'📋 سجل الأصول'!J475/365*MAX(0,MIN(EOMONTH(DATE(2026,8,1),0),IF('📋 سجل الأصول'!M475="",DATE(9999,12,31),'📋 سجل الأصول'!M475))-'📋 سجل الأصول'!G475+1))-MIN(('📋 سجل الأصول'!H475-IF('📋 سجل الأصول'!I475="",0,'📋 سجل الأصول'!I475)),('📋 سجل الأصول'!H475-IF('📋 سجل الأصول'!I475="",0,'📋 سجل الأصول'!I475))*'📋 سجل الأصول'!J475/365*MAX(0,MIN(EOMONTH(DATE(2026,8,1),-1),IF('📋 سجل الأصول'!M475="",DATE(9999,12,31),'📋 سجل الأصول'!M475))-'📋 سجل الأصول'!G475+1))),0))</f>
        <v/>
      </c>
      <c r="O475" s="25" t="str">
        <f>IF('📋 سجل الأصول'!C475="","",IFERROR(MAX(0,MIN(('📋 سجل الأصول'!H475-IF('📋 سجل الأصول'!I475="",0,'📋 سجل الأصول'!I475)),('📋 سجل الأصول'!H475-IF('📋 سجل الأصول'!I475="",0,'📋 سجل الأصول'!I475))*'📋 سجل الأصول'!J475/365*MAX(0,MIN(EOMONTH(DATE(2026,9,1),0),IF('📋 سجل الأصول'!M475="",DATE(9999,12,31),'📋 سجل الأصول'!M475))-'📋 سجل الأصول'!G475+1))-MIN(('📋 سجل الأصول'!H475-IF('📋 سجل الأصول'!I475="",0,'📋 سجل الأصول'!I475)),('📋 سجل الأصول'!H475-IF('📋 سجل الأصول'!I475="",0,'📋 سجل الأصول'!I475))*'📋 سجل الأصول'!J475/365*MAX(0,MIN(EOMONTH(DATE(2026,9,1),-1),IF('📋 سجل الأصول'!M475="",DATE(9999,12,31),'📋 سجل الأصول'!M475))-'📋 سجل الأصول'!G475+1))),0))</f>
        <v/>
      </c>
      <c r="P475" s="25" t="str">
        <f>IF('📋 سجل الأصول'!C475="","",IFERROR(MAX(0,MIN(('📋 سجل الأصول'!H475-IF('📋 سجل الأصول'!I475="",0,'📋 سجل الأصول'!I475)),('📋 سجل الأصول'!H475-IF('📋 سجل الأصول'!I475="",0,'📋 سجل الأصول'!I475))*'📋 سجل الأصول'!J475/365*MAX(0,MIN(EOMONTH(DATE(2026,10,1),0),IF('📋 سجل الأصول'!M475="",DATE(9999,12,31),'📋 سجل الأصول'!M475))-'📋 سجل الأصول'!G475+1))-MIN(('📋 سجل الأصول'!H475-IF('📋 سجل الأصول'!I475="",0,'📋 سجل الأصول'!I475)),('📋 سجل الأصول'!H475-IF('📋 سجل الأصول'!I475="",0,'📋 سجل الأصول'!I475))*'📋 سجل الأصول'!J475/365*MAX(0,MIN(EOMONTH(DATE(2026,10,1),-1),IF('📋 سجل الأصول'!M475="",DATE(9999,12,31),'📋 سجل الأصول'!M475))-'📋 سجل الأصول'!G475+1))),0))</f>
        <v/>
      </c>
      <c r="Q475" s="25" t="str">
        <f>IF('📋 سجل الأصول'!C475="","",IFERROR(MAX(0,MIN(('📋 سجل الأصول'!H475-IF('📋 سجل الأصول'!I475="",0,'📋 سجل الأصول'!I475)),('📋 سجل الأصول'!H475-IF('📋 سجل الأصول'!I475="",0,'📋 سجل الأصول'!I475))*'📋 سجل الأصول'!J475/365*MAX(0,MIN(EOMONTH(DATE(2026,11,1),0),IF('📋 سجل الأصول'!M475="",DATE(9999,12,31),'📋 سجل الأصول'!M475))-'📋 سجل الأصول'!G475+1))-MIN(('📋 سجل الأصول'!H475-IF('📋 سجل الأصول'!I475="",0,'📋 سجل الأصول'!I475)),('📋 سجل الأصول'!H475-IF('📋 سجل الأصول'!I475="",0,'📋 سجل الأصول'!I475))*'📋 سجل الأصول'!J475/365*MAX(0,MIN(EOMONTH(DATE(2026,11,1),-1),IF('📋 سجل الأصول'!M475="",DATE(9999,12,31),'📋 سجل الأصول'!M475))-'📋 سجل الأصول'!G475+1))),0))</f>
        <v/>
      </c>
      <c r="R475" s="25" t="str">
        <f>IF('📋 سجل الأصول'!C475="","",IFERROR(MAX(0,MIN(('📋 سجل الأصول'!H475-IF('📋 سجل الأصول'!I475="",0,'📋 سجل الأصول'!I475)),('📋 سجل الأصول'!H475-IF('📋 سجل الأصول'!I475="",0,'📋 سجل الأصول'!I475))*'📋 سجل الأصول'!J475/365*MAX(0,MIN(EOMONTH(DATE(2026,12,1),0),IF('📋 سجل الأصول'!M475="",DATE(9999,12,31),'📋 سجل الأصول'!M475))-'📋 سجل الأصول'!G475+1))-MIN(('📋 سجل الأصول'!H475-IF('📋 سجل الأصول'!I475="",0,'📋 سجل الأصول'!I475)),('📋 سجل الأصول'!H475-IF('📋 سجل الأصول'!I475="",0,'📋 سجل الأصول'!I475))*'📋 سجل الأصول'!J475/365*MAX(0,MIN(EOMONTH(DATE(2026,12,1),-1),IF('📋 سجل الأصول'!M475="",DATE(9999,12,31),'📋 سجل الأصول'!M475))-'📋 سجل الأصول'!G475+1))),0))</f>
        <v/>
      </c>
    </row>
    <row r="476" spans="1:18" ht="24.75" customHeight="1" x14ac:dyDescent="0.25">
      <c r="A476" s="26" t="str">
        <f>IF('📋 سجل الأصول'!C476="","",'📋 سجل الأصول'!A476)</f>
        <v/>
      </c>
      <c r="B476" s="26" t="str">
        <f>IF('📋 سجل الأصول'!C476="","",'📋 سجل الأصول'!B476)</f>
        <v/>
      </c>
      <c r="C476" s="38" t="str">
        <f>IF('📋 سجل الأصول'!C476="","",'📋 سجل الأصول'!C476)</f>
        <v/>
      </c>
      <c r="D476" s="26" t="str">
        <f>IF('📋 سجل الأصول'!C476="","",'📋 سجل الأصول'!E476)</f>
        <v/>
      </c>
      <c r="E476" s="39" t="str">
        <f>IF('📋 سجل الأصول'!C476="","",'📋 سجل الأصول'!G476)</f>
        <v/>
      </c>
      <c r="F476" s="33" t="str">
        <f>IF('📋 سجل الأصول'!C476="","",'📋 سجل الأصول'!H476)</f>
        <v/>
      </c>
      <c r="G476" s="33" t="str">
        <f>IF('📋 سجل الأصول'!C476="","",IFERROR(MAX(0,MIN(('📋 سجل الأصول'!H476-IF('📋 سجل الأصول'!I476="",0,'📋 سجل الأصول'!I476)),('📋 سجل الأصول'!H476-IF('📋 سجل الأصول'!I476="",0,'📋 سجل الأصول'!I476))*'📋 سجل الأصول'!J476/365*MAX(0,MIN(EOMONTH(DATE(2026,1,1),0),IF('📋 سجل الأصول'!M476="",DATE(9999,12,31),'📋 سجل الأصول'!M476))-'📋 سجل الأصول'!G476+1))-MIN(('📋 سجل الأصول'!H476-IF('📋 سجل الأصول'!I476="",0,'📋 سجل الأصول'!I476)),('📋 سجل الأصول'!H476-IF('📋 سجل الأصول'!I476="",0,'📋 سجل الأصول'!I476))*'📋 سجل الأصول'!J476/365*MAX(0,MIN(EOMONTH(DATE(2026,1,1),-1),IF('📋 سجل الأصول'!M476="",DATE(9999,12,31),'📋 سجل الأصول'!M476))-'📋 سجل الأصول'!G476+1))),0))</f>
        <v/>
      </c>
      <c r="H476" s="33" t="str">
        <f>IF('📋 سجل الأصول'!C476="","",IFERROR(MAX(0,MIN(('📋 سجل الأصول'!H476-IF('📋 سجل الأصول'!I476="",0,'📋 سجل الأصول'!I476)),('📋 سجل الأصول'!H476-IF('📋 سجل الأصول'!I476="",0,'📋 سجل الأصول'!I476))*'📋 سجل الأصول'!J476/365*MAX(0,MIN(EOMONTH(DATE(2026,2,1),0),IF('📋 سجل الأصول'!M476="",DATE(9999,12,31),'📋 سجل الأصول'!M476))-'📋 سجل الأصول'!G476+1))-MIN(('📋 سجل الأصول'!H476-IF('📋 سجل الأصول'!I476="",0,'📋 سجل الأصول'!I476)),('📋 سجل الأصول'!H476-IF('📋 سجل الأصول'!I476="",0,'📋 سجل الأصول'!I476))*'📋 سجل الأصول'!J476/365*MAX(0,MIN(EOMONTH(DATE(2026,2,1),-1),IF('📋 سجل الأصول'!M476="",DATE(9999,12,31),'📋 سجل الأصول'!M476))-'📋 سجل الأصول'!G476+1))),0))</f>
        <v/>
      </c>
      <c r="I476" s="33" t="str">
        <f>IF('📋 سجل الأصول'!C476="","",IFERROR(MAX(0,MIN(('📋 سجل الأصول'!H476-IF('📋 سجل الأصول'!I476="",0,'📋 سجل الأصول'!I476)),('📋 سجل الأصول'!H476-IF('📋 سجل الأصول'!I476="",0,'📋 سجل الأصول'!I476))*'📋 سجل الأصول'!J476/365*MAX(0,MIN(EOMONTH(DATE(2026,3,1),0),IF('📋 سجل الأصول'!M476="",DATE(9999,12,31),'📋 سجل الأصول'!M476))-'📋 سجل الأصول'!G476+1))-MIN(('📋 سجل الأصول'!H476-IF('📋 سجل الأصول'!I476="",0,'📋 سجل الأصول'!I476)),('📋 سجل الأصول'!H476-IF('📋 سجل الأصول'!I476="",0,'📋 سجل الأصول'!I476))*'📋 سجل الأصول'!J476/365*MAX(0,MIN(EOMONTH(DATE(2026,3,1),-1),IF('📋 سجل الأصول'!M476="",DATE(9999,12,31),'📋 سجل الأصول'!M476))-'📋 سجل الأصول'!G476+1))),0))</f>
        <v/>
      </c>
      <c r="J476" s="33" t="str">
        <f>IF('📋 سجل الأصول'!C476="","",IFERROR(MAX(0,MIN(('📋 سجل الأصول'!H476-IF('📋 سجل الأصول'!I476="",0,'📋 سجل الأصول'!I476)),('📋 سجل الأصول'!H476-IF('📋 سجل الأصول'!I476="",0,'📋 سجل الأصول'!I476))*'📋 سجل الأصول'!J476/365*MAX(0,MIN(EOMONTH(DATE(2026,4,1),0),IF('📋 سجل الأصول'!M476="",DATE(9999,12,31),'📋 سجل الأصول'!M476))-'📋 سجل الأصول'!G476+1))-MIN(('📋 سجل الأصول'!H476-IF('📋 سجل الأصول'!I476="",0,'📋 سجل الأصول'!I476)),('📋 سجل الأصول'!H476-IF('📋 سجل الأصول'!I476="",0,'📋 سجل الأصول'!I476))*'📋 سجل الأصول'!J476/365*MAX(0,MIN(EOMONTH(DATE(2026,4,1),-1),IF('📋 سجل الأصول'!M476="",DATE(9999,12,31),'📋 سجل الأصول'!M476))-'📋 سجل الأصول'!G476+1))),0))</f>
        <v/>
      </c>
      <c r="K476" s="33" t="str">
        <f>IF('📋 سجل الأصول'!C476="","",IFERROR(MAX(0,MIN(('📋 سجل الأصول'!H476-IF('📋 سجل الأصول'!I476="",0,'📋 سجل الأصول'!I476)),('📋 سجل الأصول'!H476-IF('📋 سجل الأصول'!I476="",0,'📋 سجل الأصول'!I476))*'📋 سجل الأصول'!J476/365*MAX(0,MIN(EOMONTH(DATE(2026,5,1),0),IF('📋 سجل الأصول'!M476="",DATE(9999,12,31),'📋 سجل الأصول'!M476))-'📋 سجل الأصول'!G476+1))-MIN(('📋 سجل الأصول'!H476-IF('📋 سجل الأصول'!I476="",0,'📋 سجل الأصول'!I476)),('📋 سجل الأصول'!H476-IF('📋 سجل الأصول'!I476="",0,'📋 سجل الأصول'!I476))*'📋 سجل الأصول'!J476/365*MAX(0,MIN(EOMONTH(DATE(2026,5,1),-1),IF('📋 سجل الأصول'!M476="",DATE(9999,12,31),'📋 سجل الأصول'!M476))-'📋 سجل الأصول'!G476+1))),0))</f>
        <v/>
      </c>
      <c r="L476" s="33" t="str">
        <f>IF('📋 سجل الأصول'!C476="","",IFERROR(MAX(0,MIN(('📋 سجل الأصول'!H476-IF('📋 سجل الأصول'!I476="",0,'📋 سجل الأصول'!I476)),('📋 سجل الأصول'!H476-IF('📋 سجل الأصول'!I476="",0,'📋 سجل الأصول'!I476))*'📋 سجل الأصول'!J476/365*MAX(0,MIN(EOMONTH(DATE(2026,6,1),0),IF('📋 سجل الأصول'!M476="",DATE(9999,12,31),'📋 سجل الأصول'!M476))-'📋 سجل الأصول'!G476+1))-MIN(('📋 سجل الأصول'!H476-IF('📋 سجل الأصول'!I476="",0,'📋 سجل الأصول'!I476)),('📋 سجل الأصول'!H476-IF('📋 سجل الأصول'!I476="",0,'📋 سجل الأصول'!I476))*'📋 سجل الأصول'!J476/365*MAX(0,MIN(EOMONTH(DATE(2026,6,1),-1),IF('📋 سجل الأصول'!M476="",DATE(9999,12,31),'📋 سجل الأصول'!M476))-'📋 سجل الأصول'!G476+1))),0))</f>
        <v/>
      </c>
      <c r="M476" s="33" t="str">
        <f>IF('📋 سجل الأصول'!C476="","",IFERROR(MAX(0,MIN(('📋 سجل الأصول'!H476-IF('📋 سجل الأصول'!I476="",0,'📋 سجل الأصول'!I476)),('📋 سجل الأصول'!H476-IF('📋 سجل الأصول'!I476="",0,'📋 سجل الأصول'!I476))*'📋 سجل الأصول'!J476/365*MAX(0,MIN(EOMONTH(DATE(2026,7,1),0),IF('📋 سجل الأصول'!M476="",DATE(9999,12,31),'📋 سجل الأصول'!M476))-'📋 سجل الأصول'!G476+1))-MIN(('📋 سجل الأصول'!H476-IF('📋 سجل الأصول'!I476="",0,'📋 سجل الأصول'!I476)),('📋 سجل الأصول'!H476-IF('📋 سجل الأصول'!I476="",0,'📋 سجل الأصول'!I476))*'📋 سجل الأصول'!J476/365*MAX(0,MIN(EOMONTH(DATE(2026,7,1),-1),IF('📋 سجل الأصول'!M476="",DATE(9999,12,31),'📋 سجل الأصول'!M476))-'📋 سجل الأصول'!G476+1))),0))</f>
        <v/>
      </c>
      <c r="N476" s="33" t="str">
        <f>IF('📋 سجل الأصول'!C476="","",IFERROR(MAX(0,MIN(('📋 سجل الأصول'!H476-IF('📋 سجل الأصول'!I476="",0,'📋 سجل الأصول'!I476)),('📋 سجل الأصول'!H476-IF('📋 سجل الأصول'!I476="",0,'📋 سجل الأصول'!I476))*'📋 سجل الأصول'!J476/365*MAX(0,MIN(EOMONTH(DATE(2026,8,1),0),IF('📋 سجل الأصول'!M476="",DATE(9999,12,31),'📋 سجل الأصول'!M476))-'📋 سجل الأصول'!G476+1))-MIN(('📋 سجل الأصول'!H476-IF('📋 سجل الأصول'!I476="",0,'📋 سجل الأصول'!I476)),('📋 سجل الأصول'!H476-IF('📋 سجل الأصول'!I476="",0,'📋 سجل الأصول'!I476))*'📋 سجل الأصول'!J476/365*MAX(0,MIN(EOMONTH(DATE(2026,8,1),-1),IF('📋 سجل الأصول'!M476="",DATE(9999,12,31),'📋 سجل الأصول'!M476))-'📋 سجل الأصول'!G476+1))),0))</f>
        <v/>
      </c>
      <c r="O476" s="33" t="str">
        <f>IF('📋 سجل الأصول'!C476="","",IFERROR(MAX(0,MIN(('📋 سجل الأصول'!H476-IF('📋 سجل الأصول'!I476="",0,'📋 سجل الأصول'!I476)),('📋 سجل الأصول'!H476-IF('📋 سجل الأصول'!I476="",0,'📋 سجل الأصول'!I476))*'📋 سجل الأصول'!J476/365*MAX(0,MIN(EOMONTH(DATE(2026,9,1),0),IF('📋 سجل الأصول'!M476="",DATE(9999,12,31),'📋 سجل الأصول'!M476))-'📋 سجل الأصول'!G476+1))-MIN(('📋 سجل الأصول'!H476-IF('📋 سجل الأصول'!I476="",0,'📋 سجل الأصول'!I476)),('📋 سجل الأصول'!H476-IF('📋 سجل الأصول'!I476="",0,'📋 سجل الأصول'!I476))*'📋 سجل الأصول'!J476/365*MAX(0,MIN(EOMONTH(DATE(2026,9,1),-1),IF('📋 سجل الأصول'!M476="",DATE(9999,12,31),'📋 سجل الأصول'!M476))-'📋 سجل الأصول'!G476+1))),0))</f>
        <v/>
      </c>
      <c r="P476" s="33" t="str">
        <f>IF('📋 سجل الأصول'!C476="","",IFERROR(MAX(0,MIN(('📋 سجل الأصول'!H476-IF('📋 سجل الأصول'!I476="",0,'📋 سجل الأصول'!I476)),('📋 سجل الأصول'!H476-IF('📋 سجل الأصول'!I476="",0,'📋 سجل الأصول'!I476))*'📋 سجل الأصول'!J476/365*MAX(0,MIN(EOMONTH(DATE(2026,10,1),0),IF('📋 سجل الأصول'!M476="",DATE(9999,12,31),'📋 سجل الأصول'!M476))-'📋 سجل الأصول'!G476+1))-MIN(('📋 سجل الأصول'!H476-IF('📋 سجل الأصول'!I476="",0,'📋 سجل الأصول'!I476)),('📋 سجل الأصول'!H476-IF('📋 سجل الأصول'!I476="",0,'📋 سجل الأصول'!I476))*'📋 سجل الأصول'!J476/365*MAX(0,MIN(EOMONTH(DATE(2026,10,1),-1),IF('📋 سجل الأصول'!M476="",DATE(9999,12,31),'📋 سجل الأصول'!M476))-'📋 سجل الأصول'!G476+1))),0))</f>
        <v/>
      </c>
      <c r="Q476" s="33" t="str">
        <f>IF('📋 سجل الأصول'!C476="","",IFERROR(MAX(0,MIN(('📋 سجل الأصول'!H476-IF('📋 سجل الأصول'!I476="",0,'📋 سجل الأصول'!I476)),('📋 سجل الأصول'!H476-IF('📋 سجل الأصول'!I476="",0,'📋 سجل الأصول'!I476))*'📋 سجل الأصول'!J476/365*MAX(0,MIN(EOMONTH(DATE(2026,11,1),0),IF('📋 سجل الأصول'!M476="",DATE(9999,12,31),'📋 سجل الأصول'!M476))-'📋 سجل الأصول'!G476+1))-MIN(('📋 سجل الأصول'!H476-IF('📋 سجل الأصول'!I476="",0,'📋 سجل الأصول'!I476)),('📋 سجل الأصول'!H476-IF('📋 سجل الأصول'!I476="",0,'📋 سجل الأصول'!I476))*'📋 سجل الأصول'!J476/365*MAX(0,MIN(EOMONTH(DATE(2026,11,1),-1),IF('📋 سجل الأصول'!M476="",DATE(9999,12,31),'📋 سجل الأصول'!M476))-'📋 سجل الأصول'!G476+1))),0))</f>
        <v/>
      </c>
      <c r="R476" s="33" t="str">
        <f>IF('📋 سجل الأصول'!C476="","",IFERROR(MAX(0,MIN(('📋 سجل الأصول'!H476-IF('📋 سجل الأصول'!I476="",0,'📋 سجل الأصول'!I476)),('📋 سجل الأصول'!H476-IF('📋 سجل الأصول'!I476="",0,'📋 سجل الأصول'!I476))*'📋 سجل الأصول'!J476/365*MAX(0,MIN(EOMONTH(DATE(2026,12,1),0),IF('📋 سجل الأصول'!M476="",DATE(9999,12,31),'📋 سجل الأصول'!M476))-'📋 سجل الأصول'!G476+1))-MIN(('📋 سجل الأصول'!H476-IF('📋 سجل الأصول'!I476="",0,'📋 سجل الأصول'!I476)),('📋 سجل الأصول'!H476-IF('📋 سجل الأصول'!I476="",0,'📋 سجل الأصول'!I476))*'📋 سجل الأصول'!J476/365*MAX(0,MIN(EOMONTH(DATE(2026,12,1),-1),IF('📋 سجل الأصول'!M476="",DATE(9999,12,31),'📋 سجل الأصول'!M476))-'📋 سجل الأصول'!G476+1))),0))</f>
        <v/>
      </c>
    </row>
    <row r="477" spans="1:18" ht="24.75" customHeight="1" x14ac:dyDescent="0.25">
      <c r="A477" s="18" t="str">
        <f>IF('📋 سجل الأصول'!C477="","",'📋 سجل الأصول'!A477)</f>
        <v/>
      </c>
      <c r="B477" s="18" t="str">
        <f>IF('📋 سجل الأصول'!C477="","",'📋 سجل الأصول'!B477)</f>
        <v/>
      </c>
      <c r="C477" s="36" t="str">
        <f>IF('📋 سجل الأصول'!C477="","",'📋 سجل الأصول'!C477)</f>
        <v/>
      </c>
      <c r="D477" s="18" t="str">
        <f>IF('📋 سجل الأصول'!C477="","",'📋 سجل الأصول'!E477)</f>
        <v/>
      </c>
      <c r="E477" s="37" t="str">
        <f>IF('📋 سجل الأصول'!C477="","",'📋 سجل الأصول'!G477)</f>
        <v/>
      </c>
      <c r="F477" s="25" t="str">
        <f>IF('📋 سجل الأصول'!C477="","",'📋 سجل الأصول'!H477)</f>
        <v/>
      </c>
      <c r="G477" s="25" t="str">
        <f>IF('📋 سجل الأصول'!C477="","",IFERROR(MAX(0,MIN(('📋 سجل الأصول'!H477-IF('📋 سجل الأصول'!I477="",0,'📋 سجل الأصول'!I477)),('📋 سجل الأصول'!H477-IF('📋 سجل الأصول'!I477="",0,'📋 سجل الأصول'!I477))*'📋 سجل الأصول'!J477/365*MAX(0,MIN(EOMONTH(DATE(2026,1,1),0),IF('📋 سجل الأصول'!M477="",DATE(9999,12,31),'📋 سجل الأصول'!M477))-'📋 سجل الأصول'!G477+1))-MIN(('📋 سجل الأصول'!H477-IF('📋 سجل الأصول'!I477="",0,'📋 سجل الأصول'!I477)),('📋 سجل الأصول'!H477-IF('📋 سجل الأصول'!I477="",0,'📋 سجل الأصول'!I477))*'📋 سجل الأصول'!J477/365*MAX(0,MIN(EOMONTH(DATE(2026,1,1),-1),IF('📋 سجل الأصول'!M477="",DATE(9999,12,31),'📋 سجل الأصول'!M477))-'📋 سجل الأصول'!G477+1))),0))</f>
        <v/>
      </c>
      <c r="H477" s="25" t="str">
        <f>IF('📋 سجل الأصول'!C477="","",IFERROR(MAX(0,MIN(('📋 سجل الأصول'!H477-IF('📋 سجل الأصول'!I477="",0,'📋 سجل الأصول'!I477)),('📋 سجل الأصول'!H477-IF('📋 سجل الأصول'!I477="",0,'📋 سجل الأصول'!I477))*'📋 سجل الأصول'!J477/365*MAX(0,MIN(EOMONTH(DATE(2026,2,1),0),IF('📋 سجل الأصول'!M477="",DATE(9999,12,31),'📋 سجل الأصول'!M477))-'📋 سجل الأصول'!G477+1))-MIN(('📋 سجل الأصول'!H477-IF('📋 سجل الأصول'!I477="",0,'📋 سجل الأصول'!I477)),('📋 سجل الأصول'!H477-IF('📋 سجل الأصول'!I477="",0,'📋 سجل الأصول'!I477))*'📋 سجل الأصول'!J477/365*MAX(0,MIN(EOMONTH(DATE(2026,2,1),-1),IF('📋 سجل الأصول'!M477="",DATE(9999,12,31),'📋 سجل الأصول'!M477))-'📋 سجل الأصول'!G477+1))),0))</f>
        <v/>
      </c>
      <c r="I477" s="25" t="str">
        <f>IF('📋 سجل الأصول'!C477="","",IFERROR(MAX(0,MIN(('📋 سجل الأصول'!H477-IF('📋 سجل الأصول'!I477="",0,'📋 سجل الأصول'!I477)),('📋 سجل الأصول'!H477-IF('📋 سجل الأصول'!I477="",0,'📋 سجل الأصول'!I477))*'📋 سجل الأصول'!J477/365*MAX(0,MIN(EOMONTH(DATE(2026,3,1),0),IF('📋 سجل الأصول'!M477="",DATE(9999,12,31),'📋 سجل الأصول'!M477))-'📋 سجل الأصول'!G477+1))-MIN(('📋 سجل الأصول'!H477-IF('📋 سجل الأصول'!I477="",0,'📋 سجل الأصول'!I477)),('📋 سجل الأصول'!H477-IF('📋 سجل الأصول'!I477="",0,'📋 سجل الأصول'!I477))*'📋 سجل الأصول'!J477/365*MAX(0,MIN(EOMONTH(DATE(2026,3,1),-1),IF('📋 سجل الأصول'!M477="",DATE(9999,12,31),'📋 سجل الأصول'!M477))-'📋 سجل الأصول'!G477+1))),0))</f>
        <v/>
      </c>
      <c r="J477" s="25" t="str">
        <f>IF('📋 سجل الأصول'!C477="","",IFERROR(MAX(0,MIN(('📋 سجل الأصول'!H477-IF('📋 سجل الأصول'!I477="",0,'📋 سجل الأصول'!I477)),('📋 سجل الأصول'!H477-IF('📋 سجل الأصول'!I477="",0,'📋 سجل الأصول'!I477))*'📋 سجل الأصول'!J477/365*MAX(0,MIN(EOMONTH(DATE(2026,4,1),0),IF('📋 سجل الأصول'!M477="",DATE(9999,12,31),'📋 سجل الأصول'!M477))-'📋 سجل الأصول'!G477+1))-MIN(('📋 سجل الأصول'!H477-IF('📋 سجل الأصول'!I477="",0,'📋 سجل الأصول'!I477)),('📋 سجل الأصول'!H477-IF('📋 سجل الأصول'!I477="",0,'📋 سجل الأصول'!I477))*'📋 سجل الأصول'!J477/365*MAX(0,MIN(EOMONTH(DATE(2026,4,1),-1),IF('📋 سجل الأصول'!M477="",DATE(9999,12,31),'📋 سجل الأصول'!M477))-'📋 سجل الأصول'!G477+1))),0))</f>
        <v/>
      </c>
      <c r="K477" s="25" t="str">
        <f>IF('📋 سجل الأصول'!C477="","",IFERROR(MAX(0,MIN(('📋 سجل الأصول'!H477-IF('📋 سجل الأصول'!I477="",0,'📋 سجل الأصول'!I477)),('📋 سجل الأصول'!H477-IF('📋 سجل الأصول'!I477="",0,'📋 سجل الأصول'!I477))*'📋 سجل الأصول'!J477/365*MAX(0,MIN(EOMONTH(DATE(2026,5,1),0),IF('📋 سجل الأصول'!M477="",DATE(9999,12,31),'📋 سجل الأصول'!M477))-'📋 سجل الأصول'!G477+1))-MIN(('📋 سجل الأصول'!H477-IF('📋 سجل الأصول'!I477="",0,'📋 سجل الأصول'!I477)),('📋 سجل الأصول'!H477-IF('📋 سجل الأصول'!I477="",0,'📋 سجل الأصول'!I477))*'📋 سجل الأصول'!J477/365*MAX(0,MIN(EOMONTH(DATE(2026,5,1),-1),IF('📋 سجل الأصول'!M477="",DATE(9999,12,31),'📋 سجل الأصول'!M477))-'📋 سجل الأصول'!G477+1))),0))</f>
        <v/>
      </c>
      <c r="L477" s="25" t="str">
        <f>IF('📋 سجل الأصول'!C477="","",IFERROR(MAX(0,MIN(('📋 سجل الأصول'!H477-IF('📋 سجل الأصول'!I477="",0,'📋 سجل الأصول'!I477)),('📋 سجل الأصول'!H477-IF('📋 سجل الأصول'!I477="",0,'📋 سجل الأصول'!I477))*'📋 سجل الأصول'!J477/365*MAX(0,MIN(EOMONTH(DATE(2026,6,1),0),IF('📋 سجل الأصول'!M477="",DATE(9999,12,31),'📋 سجل الأصول'!M477))-'📋 سجل الأصول'!G477+1))-MIN(('📋 سجل الأصول'!H477-IF('📋 سجل الأصول'!I477="",0,'📋 سجل الأصول'!I477)),('📋 سجل الأصول'!H477-IF('📋 سجل الأصول'!I477="",0,'📋 سجل الأصول'!I477))*'📋 سجل الأصول'!J477/365*MAX(0,MIN(EOMONTH(DATE(2026,6,1),-1),IF('📋 سجل الأصول'!M477="",DATE(9999,12,31),'📋 سجل الأصول'!M477))-'📋 سجل الأصول'!G477+1))),0))</f>
        <v/>
      </c>
      <c r="M477" s="25" t="str">
        <f>IF('📋 سجل الأصول'!C477="","",IFERROR(MAX(0,MIN(('📋 سجل الأصول'!H477-IF('📋 سجل الأصول'!I477="",0,'📋 سجل الأصول'!I477)),('📋 سجل الأصول'!H477-IF('📋 سجل الأصول'!I477="",0,'📋 سجل الأصول'!I477))*'📋 سجل الأصول'!J477/365*MAX(0,MIN(EOMONTH(DATE(2026,7,1),0),IF('📋 سجل الأصول'!M477="",DATE(9999,12,31),'📋 سجل الأصول'!M477))-'📋 سجل الأصول'!G477+1))-MIN(('📋 سجل الأصول'!H477-IF('📋 سجل الأصول'!I477="",0,'📋 سجل الأصول'!I477)),('📋 سجل الأصول'!H477-IF('📋 سجل الأصول'!I477="",0,'📋 سجل الأصول'!I477))*'📋 سجل الأصول'!J477/365*MAX(0,MIN(EOMONTH(DATE(2026,7,1),-1),IF('📋 سجل الأصول'!M477="",DATE(9999,12,31),'📋 سجل الأصول'!M477))-'📋 سجل الأصول'!G477+1))),0))</f>
        <v/>
      </c>
      <c r="N477" s="25" t="str">
        <f>IF('📋 سجل الأصول'!C477="","",IFERROR(MAX(0,MIN(('📋 سجل الأصول'!H477-IF('📋 سجل الأصول'!I477="",0,'📋 سجل الأصول'!I477)),('📋 سجل الأصول'!H477-IF('📋 سجل الأصول'!I477="",0,'📋 سجل الأصول'!I477))*'📋 سجل الأصول'!J477/365*MAX(0,MIN(EOMONTH(DATE(2026,8,1),0),IF('📋 سجل الأصول'!M477="",DATE(9999,12,31),'📋 سجل الأصول'!M477))-'📋 سجل الأصول'!G477+1))-MIN(('📋 سجل الأصول'!H477-IF('📋 سجل الأصول'!I477="",0,'📋 سجل الأصول'!I477)),('📋 سجل الأصول'!H477-IF('📋 سجل الأصول'!I477="",0,'📋 سجل الأصول'!I477))*'📋 سجل الأصول'!J477/365*MAX(0,MIN(EOMONTH(DATE(2026,8,1),-1),IF('📋 سجل الأصول'!M477="",DATE(9999,12,31),'📋 سجل الأصول'!M477))-'📋 سجل الأصول'!G477+1))),0))</f>
        <v/>
      </c>
      <c r="O477" s="25" t="str">
        <f>IF('📋 سجل الأصول'!C477="","",IFERROR(MAX(0,MIN(('📋 سجل الأصول'!H477-IF('📋 سجل الأصول'!I477="",0,'📋 سجل الأصول'!I477)),('📋 سجل الأصول'!H477-IF('📋 سجل الأصول'!I477="",0,'📋 سجل الأصول'!I477))*'📋 سجل الأصول'!J477/365*MAX(0,MIN(EOMONTH(DATE(2026,9,1),0),IF('📋 سجل الأصول'!M477="",DATE(9999,12,31),'📋 سجل الأصول'!M477))-'📋 سجل الأصول'!G477+1))-MIN(('📋 سجل الأصول'!H477-IF('📋 سجل الأصول'!I477="",0,'📋 سجل الأصول'!I477)),('📋 سجل الأصول'!H477-IF('📋 سجل الأصول'!I477="",0,'📋 سجل الأصول'!I477))*'📋 سجل الأصول'!J477/365*MAX(0,MIN(EOMONTH(DATE(2026,9,1),-1),IF('📋 سجل الأصول'!M477="",DATE(9999,12,31),'📋 سجل الأصول'!M477))-'📋 سجل الأصول'!G477+1))),0))</f>
        <v/>
      </c>
      <c r="P477" s="25" t="str">
        <f>IF('📋 سجل الأصول'!C477="","",IFERROR(MAX(0,MIN(('📋 سجل الأصول'!H477-IF('📋 سجل الأصول'!I477="",0,'📋 سجل الأصول'!I477)),('📋 سجل الأصول'!H477-IF('📋 سجل الأصول'!I477="",0,'📋 سجل الأصول'!I477))*'📋 سجل الأصول'!J477/365*MAX(0,MIN(EOMONTH(DATE(2026,10,1),0),IF('📋 سجل الأصول'!M477="",DATE(9999,12,31),'📋 سجل الأصول'!M477))-'📋 سجل الأصول'!G477+1))-MIN(('📋 سجل الأصول'!H477-IF('📋 سجل الأصول'!I477="",0,'📋 سجل الأصول'!I477)),('📋 سجل الأصول'!H477-IF('📋 سجل الأصول'!I477="",0,'📋 سجل الأصول'!I477))*'📋 سجل الأصول'!J477/365*MAX(0,MIN(EOMONTH(DATE(2026,10,1),-1),IF('📋 سجل الأصول'!M477="",DATE(9999,12,31),'📋 سجل الأصول'!M477))-'📋 سجل الأصول'!G477+1))),0))</f>
        <v/>
      </c>
      <c r="Q477" s="25" t="str">
        <f>IF('📋 سجل الأصول'!C477="","",IFERROR(MAX(0,MIN(('📋 سجل الأصول'!H477-IF('📋 سجل الأصول'!I477="",0,'📋 سجل الأصول'!I477)),('📋 سجل الأصول'!H477-IF('📋 سجل الأصول'!I477="",0,'📋 سجل الأصول'!I477))*'📋 سجل الأصول'!J477/365*MAX(0,MIN(EOMONTH(DATE(2026,11,1),0),IF('📋 سجل الأصول'!M477="",DATE(9999,12,31),'📋 سجل الأصول'!M477))-'📋 سجل الأصول'!G477+1))-MIN(('📋 سجل الأصول'!H477-IF('📋 سجل الأصول'!I477="",0,'📋 سجل الأصول'!I477)),('📋 سجل الأصول'!H477-IF('📋 سجل الأصول'!I477="",0,'📋 سجل الأصول'!I477))*'📋 سجل الأصول'!J477/365*MAX(0,MIN(EOMONTH(DATE(2026,11,1),-1),IF('📋 سجل الأصول'!M477="",DATE(9999,12,31),'📋 سجل الأصول'!M477))-'📋 سجل الأصول'!G477+1))),0))</f>
        <v/>
      </c>
      <c r="R477" s="25" t="str">
        <f>IF('📋 سجل الأصول'!C477="","",IFERROR(MAX(0,MIN(('📋 سجل الأصول'!H477-IF('📋 سجل الأصول'!I477="",0,'📋 سجل الأصول'!I477)),('📋 سجل الأصول'!H477-IF('📋 سجل الأصول'!I477="",0,'📋 سجل الأصول'!I477))*'📋 سجل الأصول'!J477/365*MAX(0,MIN(EOMONTH(DATE(2026,12,1),0),IF('📋 سجل الأصول'!M477="",DATE(9999,12,31),'📋 سجل الأصول'!M477))-'📋 سجل الأصول'!G477+1))-MIN(('📋 سجل الأصول'!H477-IF('📋 سجل الأصول'!I477="",0,'📋 سجل الأصول'!I477)),('📋 سجل الأصول'!H477-IF('📋 سجل الأصول'!I477="",0,'📋 سجل الأصول'!I477))*'📋 سجل الأصول'!J477/365*MAX(0,MIN(EOMONTH(DATE(2026,12,1),-1),IF('📋 سجل الأصول'!M477="",DATE(9999,12,31),'📋 سجل الأصول'!M477))-'📋 سجل الأصول'!G477+1))),0))</f>
        <v/>
      </c>
    </row>
    <row r="478" spans="1:18" ht="24.75" customHeight="1" x14ac:dyDescent="0.25">
      <c r="A478" s="26" t="str">
        <f>IF('📋 سجل الأصول'!C478="","",'📋 سجل الأصول'!A478)</f>
        <v/>
      </c>
      <c r="B478" s="26" t="str">
        <f>IF('📋 سجل الأصول'!C478="","",'📋 سجل الأصول'!B478)</f>
        <v/>
      </c>
      <c r="C478" s="38" t="str">
        <f>IF('📋 سجل الأصول'!C478="","",'📋 سجل الأصول'!C478)</f>
        <v/>
      </c>
      <c r="D478" s="26" t="str">
        <f>IF('📋 سجل الأصول'!C478="","",'📋 سجل الأصول'!E478)</f>
        <v/>
      </c>
      <c r="E478" s="39" t="str">
        <f>IF('📋 سجل الأصول'!C478="","",'📋 سجل الأصول'!G478)</f>
        <v/>
      </c>
      <c r="F478" s="33" t="str">
        <f>IF('📋 سجل الأصول'!C478="","",'📋 سجل الأصول'!H478)</f>
        <v/>
      </c>
      <c r="G478" s="33" t="str">
        <f>IF('📋 سجل الأصول'!C478="","",IFERROR(MAX(0,MIN(('📋 سجل الأصول'!H478-IF('📋 سجل الأصول'!I478="",0,'📋 سجل الأصول'!I478)),('📋 سجل الأصول'!H478-IF('📋 سجل الأصول'!I478="",0,'📋 سجل الأصول'!I478))*'📋 سجل الأصول'!J478/365*MAX(0,MIN(EOMONTH(DATE(2026,1,1),0),IF('📋 سجل الأصول'!M478="",DATE(9999,12,31),'📋 سجل الأصول'!M478))-'📋 سجل الأصول'!G478+1))-MIN(('📋 سجل الأصول'!H478-IF('📋 سجل الأصول'!I478="",0,'📋 سجل الأصول'!I478)),('📋 سجل الأصول'!H478-IF('📋 سجل الأصول'!I478="",0,'📋 سجل الأصول'!I478))*'📋 سجل الأصول'!J478/365*MAX(0,MIN(EOMONTH(DATE(2026,1,1),-1),IF('📋 سجل الأصول'!M478="",DATE(9999,12,31),'📋 سجل الأصول'!M478))-'📋 سجل الأصول'!G478+1))),0))</f>
        <v/>
      </c>
      <c r="H478" s="33" t="str">
        <f>IF('📋 سجل الأصول'!C478="","",IFERROR(MAX(0,MIN(('📋 سجل الأصول'!H478-IF('📋 سجل الأصول'!I478="",0,'📋 سجل الأصول'!I478)),('📋 سجل الأصول'!H478-IF('📋 سجل الأصول'!I478="",0,'📋 سجل الأصول'!I478))*'📋 سجل الأصول'!J478/365*MAX(0,MIN(EOMONTH(DATE(2026,2,1),0),IF('📋 سجل الأصول'!M478="",DATE(9999,12,31),'📋 سجل الأصول'!M478))-'📋 سجل الأصول'!G478+1))-MIN(('📋 سجل الأصول'!H478-IF('📋 سجل الأصول'!I478="",0,'📋 سجل الأصول'!I478)),('📋 سجل الأصول'!H478-IF('📋 سجل الأصول'!I478="",0,'📋 سجل الأصول'!I478))*'📋 سجل الأصول'!J478/365*MAX(0,MIN(EOMONTH(DATE(2026,2,1),-1),IF('📋 سجل الأصول'!M478="",DATE(9999,12,31),'📋 سجل الأصول'!M478))-'📋 سجل الأصول'!G478+1))),0))</f>
        <v/>
      </c>
      <c r="I478" s="33" t="str">
        <f>IF('📋 سجل الأصول'!C478="","",IFERROR(MAX(0,MIN(('📋 سجل الأصول'!H478-IF('📋 سجل الأصول'!I478="",0,'📋 سجل الأصول'!I478)),('📋 سجل الأصول'!H478-IF('📋 سجل الأصول'!I478="",0,'📋 سجل الأصول'!I478))*'📋 سجل الأصول'!J478/365*MAX(0,MIN(EOMONTH(DATE(2026,3,1),0),IF('📋 سجل الأصول'!M478="",DATE(9999,12,31),'📋 سجل الأصول'!M478))-'📋 سجل الأصول'!G478+1))-MIN(('📋 سجل الأصول'!H478-IF('📋 سجل الأصول'!I478="",0,'📋 سجل الأصول'!I478)),('📋 سجل الأصول'!H478-IF('📋 سجل الأصول'!I478="",0,'📋 سجل الأصول'!I478))*'📋 سجل الأصول'!J478/365*MAX(0,MIN(EOMONTH(DATE(2026,3,1),-1),IF('📋 سجل الأصول'!M478="",DATE(9999,12,31),'📋 سجل الأصول'!M478))-'📋 سجل الأصول'!G478+1))),0))</f>
        <v/>
      </c>
      <c r="J478" s="33" t="str">
        <f>IF('📋 سجل الأصول'!C478="","",IFERROR(MAX(0,MIN(('📋 سجل الأصول'!H478-IF('📋 سجل الأصول'!I478="",0,'📋 سجل الأصول'!I478)),('📋 سجل الأصول'!H478-IF('📋 سجل الأصول'!I478="",0,'📋 سجل الأصول'!I478))*'📋 سجل الأصول'!J478/365*MAX(0,MIN(EOMONTH(DATE(2026,4,1),0),IF('📋 سجل الأصول'!M478="",DATE(9999,12,31),'📋 سجل الأصول'!M478))-'📋 سجل الأصول'!G478+1))-MIN(('📋 سجل الأصول'!H478-IF('📋 سجل الأصول'!I478="",0,'📋 سجل الأصول'!I478)),('📋 سجل الأصول'!H478-IF('📋 سجل الأصول'!I478="",0,'📋 سجل الأصول'!I478))*'📋 سجل الأصول'!J478/365*MAX(0,MIN(EOMONTH(DATE(2026,4,1),-1),IF('📋 سجل الأصول'!M478="",DATE(9999,12,31),'📋 سجل الأصول'!M478))-'📋 سجل الأصول'!G478+1))),0))</f>
        <v/>
      </c>
      <c r="K478" s="33" t="str">
        <f>IF('📋 سجل الأصول'!C478="","",IFERROR(MAX(0,MIN(('📋 سجل الأصول'!H478-IF('📋 سجل الأصول'!I478="",0,'📋 سجل الأصول'!I478)),('📋 سجل الأصول'!H478-IF('📋 سجل الأصول'!I478="",0,'📋 سجل الأصول'!I478))*'📋 سجل الأصول'!J478/365*MAX(0,MIN(EOMONTH(DATE(2026,5,1),0),IF('📋 سجل الأصول'!M478="",DATE(9999,12,31),'📋 سجل الأصول'!M478))-'📋 سجل الأصول'!G478+1))-MIN(('📋 سجل الأصول'!H478-IF('📋 سجل الأصول'!I478="",0,'📋 سجل الأصول'!I478)),('📋 سجل الأصول'!H478-IF('📋 سجل الأصول'!I478="",0,'📋 سجل الأصول'!I478))*'📋 سجل الأصول'!J478/365*MAX(0,MIN(EOMONTH(DATE(2026,5,1),-1),IF('📋 سجل الأصول'!M478="",DATE(9999,12,31),'📋 سجل الأصول'!M478))-'📋 سجل الأصول'!G478+1))),0))</f>
        <v/>
      </c>
      <c r="L478" s="33" t="str">
        <f>IF('📋 سجل الأصول'!C478="","",IFERROR(MAX(0,MIN(('📋 سجل الأصول'!H478-IF('📋 سجل الأصول'!I478="",0,'📋 سجل الأصول'!I478)),('📋 سجل الأصول'!H478-IF('📋 سجل الأصول'!I478="",0,'📋 سجل الأصول'!I478))*'📋 سجل الأصول'!J478/365*MAX(0,MIN(EOMONTH(DATE(2026,6,1),0),IF('📋 سجل الأصول'!M478="",DATE(9999,12,31),'📋 سجل الأصول'!M478))-'📋 سجل الأصول'!G478+1))-MIN(('📋 سجل الأصول'!H478-IF('📋 سجل الأصول'!I478="",0,'📋 سجل الأصول'!I478)),('📋 سجل الأصول'!H478-IF('📋 سجل الأصول'!I478="",0,'📋 سجل الأصول'!I478))*'📋 سجل الأصول'!J478/365*MAX(0,MIN(EOMONTH(DATE(2026,6,1),-1),IF('📋 سجل الأصول'!M478="",DATE(9999,12,31),'📋 سجل الأصول'!M478))-'📋 سجل الأصول'!G478+1))),0))</f>
        <v/>
      </c>
      <c r="M478" s="33" t="str">
        <f>IF('📋 سجل الأصول'!C478="","",IFERROR(MAX(0,MIN(('📋 سجل الأصول'!H478-IF('📋 سجل الأصول'!I478="",0,'📋 سجل الأصول'!I478)),('📋 سجل الأصول'!H478-IF('📋 سجل الأصول'!I478="",0,'📋 سجل الأصول'!I478))*'📋 سجل الأصول'!J478/365*MAX(0,MIN(EOMONTH(DATE(2026,7,1),0),IF('📋 سجل الأصول'!M478="",DATE(9999,12,31),'📋 سجل الأصول'!M478))-'📋 سجل الأصول'!G478+1))-MIN(('📋 سجل الأصول'!H478-IF('📋 سجل الأصول'!I478="",0,'📋 سجل الأصول'!I478)),('📋 سجل الأصول'!H478-IF('📋 سجل الأصول'!I478="",0,'📋 سجل الأصول'!I478))*'📋 سجل الأصول'!J478/365*MAX(0,MIN(EOMONTH(DATE(2026,7,1),-1),IF('📋 سجل الأصول'!M478="",DATE(9999,12,31),'📋 سجل الأصول'!M478))-'📋 سجل الأصول'!G478+1))),0))</f>
        <v/>
      </c>
      <c r="N478" s="33" t="str">
        <f>IF('📋 سجل الأصول'!C478="","",IFERROR(MAX(0,MIN(('📋 سجل الأصول'!H478-IF('📋 سجل الأصول'!I478="",0,'📋 سجل الأصول'!I478)),('📋 سجل الأصول'!H478-IF('📋 سجل الأصول'!I478="",0,'📋 سجل الأصول'!I478))*'📋 سجل الأصول'!J478/365*MAX(0,MIN(EOMONTH(DATE(2026,8,1),0),IF('📋 سجل الأصول'!M478="",DATE(9999,12,31),'📋 سجل الأصول'!M478))-'📋 سجل الأصول'!G478+1))-MIN(('📋 سجل الأصول'!H478-IF('📋 سجل الأصول'!I478="",0,'📋 سجل الأصول'!I478)),('📋 سجل الأصول'!H478-IF('📋 سجل الأصول'!I478="",0,'📋 سجل الأصول'!I478))*'📋 سجل الأصول'!J478/365*MAX(0,MIN(EOMONTH(DATE(2026,8,1),-1),IF('📋 سجل الأصول'!M478="",DATE(9999,12,31),'📋 سجل الأصول'!M478))-'📋 سجل الأصول'!G478+1))),0))</f>
        <v/>
      </c>
      <c r="O478" s="33" t="str">
        <f>IF('📋 سجل الأصول'!C478="","",IFERROR(MAX(0,MIN(('📋 سجل الأصول'!H478-IF('📋 سجل الأصول'!I478="",0,'📋 سجل الأصول'!I478)),('📋 سجل الأصول'!H478-IF('📋 سجل الأصول'!I478="",0,'📋 سجل الأصول'!I478))*'📋 سجل الأصول'!J478/365*MAX(0,MIN(EOMONTH(DATE(2026,9,1),0),IF('📋 سجل الأصول'!M478="",DATE(9999,12,31),'📋 سجل الأصول'!M478))-'📋 سجل الأصول'!G478+1))-MIN(('📋 سجل الأصول'!H478-IF('📋 سجل الأصول'!I478="",0,'📋 سجل الأصول'!I478)),('📋 سجل الأصول'!H478-IF('📋 سجل الأصول'!I478="",0,'📋 سجل الأصول'!I478))*'📋 سجل الأصول'!J478/365*MAX(0,MIN(EOMONTH(DATE(2026,9,1),-1),IF('📋 سجل الأصول'!M478="",DATE(9999,12,31),'📋 سجل الأصول'!M478))-'📋 سجل الأصول'!G478+1))),0))</f>
        <v/>
      </c>
      <c r="P478" s="33" t="str">
        <f>IF('📋 سجل الأصول'!C478="","",IFERROR(MAX(0,MIN(('📋 سجل الأصول'!H478-IF('📋 سجل الأصول'!I478="",0,'📋 سجل الأصول'!I478)),('📋 سجل الأصول'!H478-IF('📋 سجل الأصول'!I478="",0,'📋 سجل الأصول'!I478))*'📋 سجل الأصول'!J478/365*MAX(0,MIN(EOMONTH(DATE(2026,10,1),0),IF('📋 سجل الأصول'!M478="",DATE(9999,12,31),'📋 سجل الأصول'!M478))-'📋 سجل الأصول'!G478+1))-MIN(('📋 سجل الأصول'!H478-IF('📋 سجل الأصول'!I478="",0,'📋 سجل الأصول'!I478)),('📋 سجل الأصول'!H478-IF('📋 سجل الأصول'!I478="",0,'📋 سجل الأصول'!I478))*'📋 سجل الأصول'!J478/365*MAX(0,MIN(EOMONTH(DATE(2026,10,1),-1),IF('📋 سجل الأصول'!M478="",DATE(9999,12,31),'📋 سجل الأصول'!M478))-'📋 سجل الأصول'!G478+1))),0))</f>
        <v/>
      </c>
      <c r="Q478" s="33" t="str">
        <f>IF('📋 سجل الأصول'!C478="","",IFERROR(MAX(0,MIN(('📋 سجل الأصول'!H478-IF('📋 سجل الأصول'!I478="",0,'📋 سجل الأصول'!I478)),('📋 سجل الأصول'!H478-IF('📋 سجل الأصول'!I478="",0,'📋 سجل الأصول'!I478))*'📋 سجل الأصول'!J478/365*MAX(0,MIN(EOMONTH(DATE(2026,11,1),0),IF('📋 سجل الأصول'!M478="",DATE(9999,12,31),'📋 سجل الأصول'!M478))-'📋 سجل الأصول'!G478+1))-MIN(('📋 سجل الأصول'!H478-IF('📋 سجل الأصول'!I478="",0,'📋 سجل الأصول'!I478)),('📋 سجل الأصول'!H478-IF('📋 سجل الأصول'!I478="",0,'📋 سجل الأصول'!I478))*'📋 سجل الأصول'!J478/365*MAX(0,MIN(EOMONTH(DATE(2026,11,1),-1),IF('📋 سجل الأصول'!M478="",DATE(9999,12,31),'📋 سجل الأصول'!M478))-'📋 سجل الأصول'!G478+1))),0))</f>
        <v/>
      </c>
      <c r="R478" s="33" t="str">
        <f>IF('📋 سجل الأصول'!C478="","",IFERROR(MAX(0,MIN(('📋 سجل الأصول'!H478-IF('📋 سجل الأصول'!I478="",0,'📋 سجل الأصول'!I478)),('📋 سجل الأصول'!H478-IF('📋 سجل الأصول'!I478="",0,'📋 سجل الأصول'!I478))*'📋 سجل الأصول'!J478/365*MAX(0,MIN(EOMONTH(DATE(2026,12,1),0),IF('📋 سجل الأصول'!M478="",DATE(9999,12,31),'📋 سجل الأصول'!M478))-'📋 سجل الأصول'!G478+1))-MIN(('📋 سجل الأصول'!H478-IF('📋 سجل الأصول'!I478="",0,'📋 سجل الأصول'!I478)),('📋 سجل الأصول'!H478-IF('📋 سجل الأصول'!I478="",0,'📋 سجل الأصول'!I478))*'📋 سجل الأصول'!J478/365*MAX(0,MIN(EOMONTH(DATE(2026,12,1),-1),IF('📋 سجل الأصول'!M478="",DATE(9999,12,31),'📋 سجل الأصول'!M478))-'📋 سجل الأصول'!G478+1))),0))</f>
        <v/>
      </c>
    </row>
    <row r="479" spans="1:18" ht="24.75" customHeight="1" x14ac:dyDescent="0.25">
      <c r="A479" s="18" t="str">
        <f>IF('📋 سجل الأصول'!C479="","",'📋 سجل الأصول'!A479)</f>
        <v/>
      </c>
      <c r="B479" s="18" t="str">
        <f>IF('📋 سجل الأصول'!C479="","",'📋 سجل الأصول'!B479)</f>
        <v/>
      </c>
      <c r="C479" s="36" t="str">
        <f>IF('📋 سجل الأصول'!C479="","",'📋 سجل الأصول'!C479)</f>
        <v/>
      </c>
      <c r="D479" s="18" t="str">
        <f>IF('📋 سجل الأصول'!C479="","",'📋 سجل الأصول'!E479)</f>
        <v/>
      </c>
      <c r="E479" s="37" t="str">
        <f>IF('📋 سجل الأصول'!C479="","",'📋 سجل الأصول'!G479)</f>
        <v/>
      </c>
      <c r="F479" s="25" t="str">
        <f>IF('📋 سجل الأصول'!C479="","",'📋 سجل الأصول'!H479)</f>
        <v/>
      </c>
      <c r="G479" s="25" t="str">
        <f>IF('📋 سجل الأصول'!C479="","",IFERROR(MAX(0,MIN(('📋 سجل الأصول'!H479-IF('📋 سجل الأصول'!I479="",0,'📋 سجل الأصول'!I479)),('📋 سجل الأصول'!H479-IF('📋 سجل الأصول'!I479="",0,'📋 سجل الأصول'!I479))*'📋 سجل الأصول'!J479/365*MAX(0,MIN(EOMONTH(DATE(2026,1,1),0),IF('📋 سجل الأصول'!M479="",DATE(9999,12,31),'📋 سجل الأصول'!M479))-'📋 سجل الأصول'!G479+1))-MIN(('📋 سجل الأصول'!H479-IF('📋 سجل الأصول'!I479="",0,'📋 سجل الأصول'!I479)),('📋 سجل الأصول'!H479-IF('📋 سجل الأصول'!I479="",0,'📋 سجل الأصول'!I479))*'📋 سجل الأصول'!J479/365*MAX(0,MIN(EOMONTH(DATE(2026,1,1),-1),IF('📋 سجل الأصول'!M479="",DATE(9999,12,31),'📋 سجل الأصول'!M479))-'📋 سجل الأصول'!G479+1))),0))</f>
        <v/>
      </c>
      <c r="H479" s="25" t="str">
        <f>IF('📋 سجل الأصول'!C479="","",IFERROR(MAX(0,MIN(('📋 سجل الأصول'!H479-IF('📋 سجل الأصول'!I479="",0,'📋 سجل الأصول'!I479)),('📋 سجل الأصول'!H479-IF('📋 سجل الأصول'!I479="",0,'📋 سجل الأصول'!I479))*'📋 سجل الأصول'!J479/365*MAX(0,MIN(EOMONTH(DATE(2026,2,1),0),IF('📋 سجل الأصول'!M479="",DATE(9999,12,31),'📋 سجل الأصول'!M479))-'📋 سجل الأصول'!G479+1))-MIN(('📋 سجل الأصول'!H479-IF('📋 سجل الأصول'!I479="",0,'📋 سجل الأصول'!I479)),('📋 سجل الأصول'!H479-IF('📋 سجل الأصول'!I479="",0,'📋 سجل الأصول'!I479))*'📋 سجل الأصول'!J479/365*MAX(0,MIN(EOMONTH(DATE(2026,2,1),-1),IF('📋 سجل الأصول'!M479="",DATE(9999,12,31),'📋 سجل الأصول'!M479))-'📋 سجل الأصول'!G479+1))),0))</f>
        <v/>
      </c>
      <c r="I479" s="25" t="str">
        <f>IF('📋 سجل الأصول'!C479="","",IFERROR(MAX(0,MIN(('📋 سجل الأصول'!H479-IF('📋 سجل الأصول'!I479="",0,'📋 سجل الأصول'!I479)),('📋 سجل الأصول'!H479-IF('📋 سجل الأصول'!I479="",0,'📋 سجل الأصول'!I479))*'📋 سجل الأصول'!J479/365*MAX(0,MIN(EOMONTH(DATE(2026,3,1),0),IF('📋 سجل الأصول'!M479="",DATE(9999,12,31),'📋 سجل الأصول'!M479))-'📋 سجل الأصول'!G479+1))-MIN(('📋 سجل الأصول'!H479-IF('📋 سجل الأصول'!I479="",0,'📋 سجل الأصول'!I479)),('📋 سجل الأصول'!H479-IF('📋 سجل الأصول'!I479="",0,'📋 سجل الأصول'!I479))*'📋 سجل الأصول'!J479/365*MAX(0,MIN(EOMONTH(DATE(2026,3,1),-1),IF('📋 سجل الأصول'!M479="",DATE(9999,12,31),'📋 سجل الأصول'!M479))-'📋 سجل الأصول'!G479+1))),0))</f>
        <v/>
      </c>
      <c r="J479" s="25" t="str">
        <f>IF('📋 سجل الأصول'!C479="","",IFERROR(MAX(0,MIN(('📋 سجل الأصول'!H479-IF('📋 سجل الأصول'!I479="",0,'📋 سجل الأصول'!I479)),('📋 سجل الأصول'!H479-IF('📋 سجل الأصول'!I479="",0,'📋 سجل الأصول'!I479))*'📋 سجل الأصول'!J479/365*MAX(0,MIN(EOMONTH(DATE(2026,4,1),0),IF('📋 سجل الأصول'!M479="",DATE(9999,12,31),'📋 سجل الأصول'!M479))-'📋 سجل الأصول'!G479+1))-MIN(('📋 سجل الأصول'!H479-IF('📋 سجل الأصول'!I479="",0,'📋 سجل الأصول'!I479)),('📋 سجل الأصول'!H479-IF('📋 سجل الأصول'!I479="",0,'📋 سجل الأصول'!I479))*'📋 سجل الأصول'!J479/365*MAX(0,MIN(EOMONTH(DATE(2026,4,1),-1),IF('📋 سجل الأصول'!M479="",DATE(9999,12,31),'📋 سجل الأصول'!M479))-'📋 سجل الأصول'!G479+1))),0))</f>
        <v/>
      </c>
      <c r="K479" s="25" t="str">
        <f>IF('📋 سجل الأصول'!C479="","",IFERROR(MAX(0,MIN(('📋 سجل الأصول'!H479-IF('📋 سجل الأصول'!I479="",0,'📋 سجل الأصول'!I479)),('📋 سجل الأصول'!H479-IF('📋 سجل الأصول'!I479="",0,'📋 سجل الأصول'!I479))*'📋 سجل الأصول'!J479/365*MAX(0,MIN(EOMONTH(DATE(2026,5,1),0),IF('📋 سجل الأصول'!M479="",DATE(9999,12,31),'📋 سجل الأصول'!M479))-'📋 سجل الأصول'!G479+1))-MIN(('📋 سجل الأصول'!H479-IF('📋 سجل الأصول'!I479="",0,'📋 سجل الأصول'!I479)),('📋 سجل الأصول'!H479-IF('📋 سجل الأصول'!I479="",0,'📋 سجل الأصول'!I479))*'📋 سجل الأصول'!J479/365*MAX(0,MIN(EOMONTH(DATE(2026,5,1),-1),IF('📋 سجل الأصول'!M479="",DATE(9999,12,31),'📋 سجل الأصول'!M479))-'📋 سجل الأصول'!G479+1))),0))</f>
        <v/>
      </c>
      <c r="L479" s="25" t="str">
        <f>IF('📋 سجل الأصول'!C479="","",IFERROR(MAX(0,MIN(('📋 سجل الأصول'!H479-IF('📋 سجل الأصول'!I479="",0,'📋 سجل الأصول'!I479)),('📋 سجل الأصول'!H479-IF('📋 سجل الأصول'!I479="",0,'📋 سجل الأصول'!I479))*'📋 سجل الأصول'!J479/365*MAX(0,MIN(EOMONTH(DATE(2026,6,1),0),IF('📋 سجل الأصول'!M479="",DATE(9999,12,31),'📋 سجل الأصول'!M479))-'📋 سجل الأصول'!G479+1))-MIN(('📋 سجل الأصول'!H479-IF('📋 سجل الأصول'!I479="",0,'📋 سجل الأصول'!I479)),('📋 سجل الأصول'!H479-IF('📋 سجل الأصول'!I479="",0,'📋 سجل الأصول'!I479))*'📋 سجل الأصول'!J479/365*MAX(0,MIN(EOMONTH(DATE(2026,6,1),-1),IF('📋 سجل الأصول'!M479="",DATE(9999,12,31),'📋 سجل الأصول'!M479))-'📋 سجل الأصول'!G479+1))),0))</f>
        <v/>
      </c>
      <c r="M479" s="25" t="str">
        <f>IF('📋 سجل الأصول'!C479="","",IFERROR(MAX(0,MIN(('📋 سجل الأصول'!H479-IF('📋 سجل الأصول'!I479="",0,'📋 سجل الأصول'!I479)),('📋 سجل الأصول'!H479-IF('📋 سجل الأصول'!I479="",0,'📋 سجل الأصول'!I479))*'📋 سجل الأصول'!J479/365*MAX(0,MIN(EOMONTH(DATE(2026,7,1),0),IF('📋 سجل الأصول'!M479="",DATE(9999,12,31),'📋 سجل الأصول'!M479))-'📋 سجل الأصول'!G479+1))-MIN(('📋 سجل الأصول'!H479-IF('📋 سجل الأصول'!I479="",0,'📋 سجل الأصول'!I479)),('📋 سجل الأصول'!H479-IF('📋 سجل الأصول'!I479="",0,'📋 سجل الأصول'!I479))*'📋 سجل الأصول'!J479/365*MAX(0,MIN(EOMONTH(DATE(2026,7,1),-1),IF('📋 سجل الأصول'!M479="",DATE(9999,12,31),'📋 سجل الأصول'!M479))-'📋 سجل الأصول'!G479+1))),0))</f>
        <v/>
      </c>
      <c r="N479" s="25" t="str">
        <f>IF('📋 سجل الأصول'!C479="","",IFERROR(MAX(0,MIN(('📋 سجل الأصول'!H479-IF('📋 سجل الأصول'!I479="",0,'📋 سجل الأصول'!I479)),('📋 سجل الأصول'!H479-IF('📋 سجل الأصول'!I479="",0,'📋 سجل الأصول'!I479))*'📋 سجل الأصول'!J479/365*MAX(0,MIN(EOMONTH(DATE(2026,8,1),0),IF('📋 سجل الأصول'!M479="",DATE(9999,12,31),'📋 سجل الأصول'!M479))-'📋 سجل الأصول'!G479+1))-MIN(('📋 سجل الأصول'!H479-IF('📋 سجل الأصول'!I479="",0,'📋 سجل الأصول'!I479)),('📋 سجل الأصول'!H479-IF('📋 سجل الأصول'!I479="",0,'📋 سجل الأصول'!I479))*'📋 سجل الأصول'!J479/365*MAX(0,MIN(EOMONTH(DATE(2026,8,1),-1),IF('📋 سجل الأصول'!M479="",DATE(9999,12,31),'📋 سجل الأصول'!M479))-'📋 سجل الأصول'!G479+1))),0))</f>
        <v/>
      </c>
      <c r="O479" s="25" t="str">
        <f>IF('📋 سجل الأصول'!C479="","",IFERROR(MAX(0,MIN(('📋 سجل الأصول'!H479-IF('📋 سجل الأصول'!I479="",0,'📋 سجل الأصول'!I479)),('📋 سجل الأصول'!H479-IF('📋 سجل الأصول'!I479="",0,'📋 سجل الأصول'!I479))*'📋 سجل الأصول'!J479/365*MAX(0,MIN(EOMONTH(DATE(2026,9,1),0),IF('📋 سجل الأصول'!M479="",DATE(9999,12,31),'📋 سجل الأصول'!M479))-'📋 سجل الأصول'!G479+1))-MIN(('📋 سجل الأصول'!H479-IF('📋 سجل الأصول'!I479="",0,'📋 سجل الأصول'!I479)),('📋 سجل الأصول'!H479-IF('📋 سجل الأصول'!I479="",0,'📋 سجل الأصول'!I479))*'📋 سجل الأصول'!J479/365*MAX(0,MIN(EOMONTH(DATE(2026,9,1),-1),IF('📋 سجل الأصول'!M479="",DATE(9999,12,31),'📋 سجل الأصول'!M479))-'📋 سجل الأصول'!G479+1))),0))</f>
        <v/>
      </c>
      <c r="P479" s="25" t="str">
        <f>IF('📋 سجل الأصول'!C479="","",IFERROR(MAX(0,MIN(('📋 سجل الأصول'!H479-IF('📋 سجل الأصول'!I479="",0,'📋 سجل الأصول'!I479)),('📋 سجل الأصول'!H479-IF('📋 سجل الأصول'!I479="",0,'📋 سجل الأصول'!I479))*'📋 سجل الأصول'!J479/365*MAX(0,MIN(EOMONTH(DATE(2026,10,1),0),IF('📋 سجل الأصول'!M479="",DATE(9999,12,31),'📋 سجل الأصول'!M479))-'📋 سجل الأصول'!G479+1))-MIN(('📋 سجل الأصول'!H479-IF('📋 سجل الأصول'!I479="",0,'📋 سجل الأصول'!I479)),('📋 سجل الأصول'!H479-IF('📋 سجل الأصول'!I479="",0,'📋 سجل الأصول'!I479))*'📋 سجل الأصول'!J479/365*MAX(0,MIN(EOMONTH(DATE(2026,10,1),-1),IF('📋 سجل الأصول'!M479="",DATE(9999,12,31),'📋 سجل الأصول'!M479))-'📋 سجل الأصول'!G479+1))),0))</f>
        <v/>
      </c>
      <c r="Q479" s="25" t="str">
        <f>IF('📋 سجل الأصول'!C479="","",IFERROR(MAX(0,MIN(('📋 سجل الأصول'!H479-IF('📋 سجل الأصول'!I479="",0,'📋 سجل الأصول'!I479)),('📋 سجل الأصول'!H479-IF('📋 سجل الأصول'!I479="",0,'📋 سجل الأصول'!I479))*'📋 سجل الأصول'!J479/365*MAX(0,MIN(EOMONTH(DATE(2026,11,1),0),IF('📋 سجل الأصول'!M479="",DATE(9999,12,31),'📋 سجل الأصول'!M479))-'📋 سجل الأصول'!G479+1))-MIN(('📋 سجل الأصول'!H479-IF('📋 سجل الأصول'!I479="",0,'📋 سجل الأصول'!I479)),('📋 سجل الأصول'!H479-IF('📋 سجل الأصول'!I479="",0,'📋 سجل الأصول'!I479))*'📋 سجل الأصول'!J479/365*MAX(0,MIN(EOMONTH(DATE(2026,11,1),-1),IF('📋 سجل الأصول'!M479="",DATE(9999,12,31),'📋 سجل الأصول'!M479))-'📋 سجل الأصول'!G479+1))),0))</f>
        <v/>
      </c>
      <c r="R479" s="25" t="str">
        <f>IF('📋 سجل الأصول'!C479="","",IFERROR(MAX(0,MIN(('📋 سجل الأصول'!H479-IF('📋 سجل الأصول'!I479="",0,'📋 سجل الأصول'!I479)),('📋 سجل الأصول'!H479-IF('📋 سجل الأصول'!I479="",0,'📋 سجل الأصول'!I479))*'📋 سجل الأصول'!J479/365*MAX(0,MIN(EOMONTH(DATE(2026,12,1),0),IF('📋 سجل الأصول'!M479="",DATE(9999,12,31),'📋 سجل الأصول'!M479))-'📋 سجل الأصول'!G479+1))-MIN(('📋 سجل الأصول'!H479-IF('📋 سجل الأصول'!I479="",0,'📋 سجل الأصول'!I479)),('📋 سجل الأصول'!H479-IF('📋 سجل الأصول'!I479="",0,'📋 سجل الأصول'!I479))*'📋 سجل الأصول'!J479/365*MAX(0,MIN(EOMONTH(DATE(2026,12,1),-1),IF('📋 سجل الأصول'!M479="",DATE(9999,12,31),'📋 سجل الأصول'!M479))-'📋 سجل الأصول'!G479+1))),0))</f>
        <v/>
      </c>
    </row>
    <row r="480" spans="1:18" ht="24.75" customHeight="1" x14ac:dyDescent="0.25">
      <c r="A480" s="26" t="str">
        <f>IF('📋 سجل الأصول'!C480="","",'📋 سجل الأصول'!A480)</f>
        <v/>
      </c>
      <c r="B480" s="26" t="str">
        <f>IF('📋 سجل الأصول'!C480="","",'📋 سجل الأصول'!B480)</f>
        <v/>
      </c>
      <c r="C480" s="38" t="str">
        <f>IF('📋 سجل الأصول'!C480="","",'📋 سجل الأصول'!C480)</f>
        <v/>
      </c>
      <c r="D480" s="26" t="str">
        <f>IF('📋 سجل الأصول'!C480="","",'📋 سجل الأصول'!E480)</f>
        <v/>
      </c>
      <c r="E480" s="39" t="str">
        <f>IF('📋 سجل الأصول'!C480="","",'📋 سجل الأصول'!G480)</f>
        <v/>
      </c>
      <c r="F480" s="33" t="str">
        <f>IF('📋 سجل الأصول'!C480="","",'📋 سجل الأصول'!H480)</f>
        <v/>
      </c>
      <c r="G480" s="33" t="str">
        <f>IF('📋 سجل الأصول'!C480="","",IFERROR(MAX(0,MIN(('📋 سجل الأصول'!H480-IF('📋 سجل الأصول'!I480="",0,'📋 سجل الأصول'!I480)),('📋 سجل الأصول'!H480-IF('📋 سجل الأصول'!I480="",0,'📋 سجل الأصول'!I480))*'📋 سجل الأصول'!J480/365*MAX(0,MIN(EOMONTH(DATE(2026,1,1),0),IF('📋 سجل الأصول'!M480="",DATE(9999,12,31),'📋 سجل الأصول'!M480))-'📋 سجل الأصول'!G480+1))-MIN(('📋 سجل الأصول'!H480-IF('📋 سجل الأصول'!I480="",0,'📋 سجل الأصول'!I480)),('📋 سجل الأصول'!H480-IF('📋 سجل الأصول'!I480="",0,'📋 سجل الأصول'!I480))*'📋 سجل الأصول'!J480/365*MAX(0,MIN(EOMONTH(DATE(2026,1,1),-1),IF('📋 سجل الأصول'!M480="",DATE(9999,12,31),'📋 سجل الأصول'!M480))-'📋 سجل الأصول'!G480+1))),0))</f>
        <v/>
      </c>
      <c r="H480" s="33" t="str">
        <f>IF('📋 سجل الأصول'!C480="","",IFERROR(MAX(0,MIN(('📋 سجل الأصول'!H480-IF('📋 سجل الأصول'!I480="",0,'📋 سجل الأصول'!I480)),('📋 سجل الأصول'!H480-IF('📋 سجل الأصول'!I480="",0,'📋 سجل الأصول'!I480))*'📋 سجل الأصول'!J480/365*MAX(0,MIN(EOMONTH(DATE(2026,2,1),0),IF('📋 سجل الأصول'!M480="",DATE(9999,12,31),'📋 سجل الأصول'!M480))-'📋 سجل الأصول'!G480+1))-MIN(('📋 سجل الأصول'!H480-IF('📋 سجل الأصول'!I480="",0,'📋 سجل الأصول'!I480)),('📋 سجل الأصول'!H480-IF('📋 سجل الأصول'!I480="",0,'📋 سجل الأصول'!I480))*'📋 سجل الأصول'!J480/365*MAX(0,MIN(EOMONTH(DATE(2026,2,1),-1),IF('📋 سجل الأصول'!M480="",DATE(9999,12,31),'📋 سجل الأصول'!M480))-'📋 سجل الأصول'!G480+1))),0))</f>
        <v/>
      </c>
      <c r="I480" s="33" t="str">
        <f>IF('📋 سجل الأصول'!C480="","",IFERROR(MAX(0,MIN(('📋 سجل الأصول'!H480-IF('📋 سجل الأصول'!I480="",0,'📋 سجل الأصول'!I480)),('📋 سجل الأصول'!H480-IF('📋 سجل الأصول'!I480="",0,'📋 سجل الأصول'!I480))*'📋 سجل الأصول'!J480/365*MAX(0,MIN(EOMONTH(DATE(2026,3,1),0),IF('📋 سجل الأصول'!M480="",DATE(9999,12,31),'📋 سجل الأصول'!M480))-'📋 سجل الأصول'!G480+1))-MIN(('📋 سجل الأصول'!H480-IF('📋 سجل الأصول'!I480="",0,'📋 سجل الأصول'!I480)),('📋 سجل الأصول'!H480-IF('📋 سجل الأصول'!I480="",0,'📋 سجل الأصول'!I480))*'📋 سجل الأصول'!J480/365*MAX(0,MIN(EOMONTH(DATE(2026,3,1),-1),IF('📋 سجل الأصول'!M480="",DATE(9999,12,31),'📋 سجل الأصول'!M480))-'📋 سجل الأصول'!G480+1))),0))</f>
        <v/>
      </c>
      <c r="J480" s="33" t="str">
        <f>IF('📋 سجل الأصول'!C480="","",IFERROR(MAX(0,MIN(('📋 سجل الأصول'!H480-IF('📋 سجل الأصول'!I480="",0,'📋 سجل الأصول'!I480)),('📋 سجل الأصول'!H480-IF('📋 سجل الأصول'!I480="",0,'📋 سجل الأصول'!I480))*'📋 سجل الأصول'!J480/365*MAX(0,MIN(EOMONTH(DATE(2026,4,1),0),IF('📋 سجل الأصول'!M480="",DATE(9999,12,31),'📋 سجل الأصول'!M480))-'📋 سجل الأصول'!G480+1))-MIN(('📋 سجل الأصول'!H480-IF('📋 سجل الأصول'!I480="",0,'📋 سجل الأصول'!I480)),('📋 سجل الأصول'!H480-IF('📋 سجل الأصول'!I480="",0,'📋 سجل الأصول'!I480))*'📋 سجل الأصول'!J480/365*MAX(0,MIN(EOMONTH(DATE(2026,4,1),-1),IF('📋 سجل الأصول'!M480="",DATE(9999,12,31),'📋 سجل الأصول'!M480))-'📋 سجل الأصول'!G480+1))),0))</f>
        <v/>
      </c>
      <c r="K480" s="33" t="str">
        <f>IF('📋 سجل الأصول'!C480="","",IFERROR(MAX(0,MIN(('📋 سجل الأصول'!H480-IF('📋 سجل الأصول'!I480="",0,'📋 سجل الأصول'!I480)),('📋 سجل الأصول'!H480-IF('📋 سجل الأصول'!I480="",0,'📋 سجل الأصول'!I480))*'📋 سجل الأصول'!J480/365*MAX(0,MIN(EOMONTH(DATE(2026,5,1),0),IF('📋 سجل الأصول'!M480="",DATE(9999,12,31),'📋 سجل الأصول'!M480))-'📋 سجل الأصول'!G480+1))-MIN(('📋 سجل الأصول'!H480-IF('📋 سجل الأصول'!I480="",0,'📋 سجل الأصول'!I480)),('📋 سجل الأصول'!H480-IF('📋 سجل الأصول'!I480="",0,'📋 سجل الأصول'!I480))*'📋 سجل الأصول'!J480/365*MAX(0,MIN(EOMONTH(DATE(2026,5,1),-1),IF('📋 سجل الأصول'!M480="",DATE(9999,12,31),'📋 سجل الأصول'!M480))-'📋 سجل الأصول'!G480+1))),0))</f>
        <v/>
      </c>
      <c r="L480" s="33" t="str">
        <f>IF('📋 سجل الأصول'!C480="","",IFERROR(MAX(0,MIN(('📋 سجل الأصول'!H480-IF('📋 سجل الأصول'!I480="",0,'📋 سجل الأصول'!I480)),('📋 سجل الأصول'!H480-IF('📋 سجل الأصول'!I480="",0,'📋 سجل الأصول'!I480))*'📋 سجل الأصول'!J480/365*MAX(0,MIN(EOMONTH(DATE(2026,6,1),0),IF('📋 سجل الأصول'!M480="",DATE(9999,12,31),'📋 سجل الأصول'!M480))-'📋 سجل الأصول'!G480+1))-MIN(('📋 سجل الأصول'!H480-IF('📋 سجل الأصول'!I480="",0,'📋 سجل الأصول'!I480)),('📋 سجل الأصول'!H480-IF('📋 سجل الأصول'!I480="",0,'📋 سجل الأصول'!I480))*'📋 سجل الأصول'!J480/365*MAX(0,MIN(EOMONTH(DATE(2026,6,1),-1),IF('📋 سجل الأصول'!M480="",DATE(9999,12,31),'📋 سجل الأصول'!M480))-'📋 سجل الأصول'!G480+1))),0))</f>
        <v/>
      </c>
      <c r="M480" s="33" t="str">
        <f>IF('📋 سجل الأصول'!C480="","",IFERROR(MAX(0,MIN(('📋 سجل الأصول'!H480-IF('📋 سجل الأصول'!I480="",0,'📋 سجل الأصول'!I480)),('📋 سجل الأصول'!H480-IF('📋 سجل الأصول'!I480="",0,'📋 سجل الأصول'!I480))*'📋 سجل الأصول'!J480/365*MAX(0,MIN(EOMONTH(DATE(2026,7,1),0),IF('📋 سجل الأصول'!M480="",DATE(9999,12,31),'📋 سجل الأصول'!M480))-'📋 سجل الأصول'!G480+1))-MIN(('📋 سجل الأصول'!H480-IF('📋 سجل الأصول'!I480="",0,'📋 سجل الأصول'!I480)),('📋 سجل الأصول'!H480-IF('📋 سجل الأصول'!I480="",0,'📋 سجل الأصول'!I480))*'📋 سجل الأصول'!J480/365*MAX(0,MIN(EOMONTH(DATE(2026,7,1),-1),IF('📋 سجل الأصول'!M480="",DATE(9999,12,31),'📋 سجل الأصول'!M480))-'📋 سجل الأصول'!G480+1))),0))</f>
        <v/>
      </c>
      <c r="N480" s="33" t="str">
        <f>IF('📋 سجل الأصول'!C480="","",IFERROR(MAX(0,MIN(('📋 سجل الأصول'!H480-IF('📋 سجل الأصول'!I480="",0,'📋 سجل الأصول'!I480)),('📋 سجل الأصول'!H480-IF('📋 سجل الأصول'!I480="",0,'📋 سجل الأصول'!I480))*'📋 سجل الأصول'!J480/365*MAX(0,MIN(EOMONTH(DATE(2026,8,1),0),IF('📋 سجل الأصول'!M480="",DATE(9999,12,31),'📋 سجل الأصول'!M480))-'📋 سجل الأصول'!G480+1))-MIN(('📋 سجل الأصول'!H480-IF('📋 سجل الأصول'!I480="",0,'📋 سجل الأصول'!I480)),('📋 سجل الأصول'!H480-IF('📋 سجل الأصول'!I480="",0,'📋 سجل الأصول'!I480))*'📋 سجل الأصول'!J480/365*MAX(0,MIN(EOMONTH(DATE(2026,8,1),-1),IF('📋 سجل الأصول'!M480="",DATE(9999,12,31),'📋 سجل الأصول'!M480))-'📋 سجل الأصول'!G480+1))),0))</f>
        <v/>
      </c>
      <c r="O480" s="33" t="str">
        <f>IF('📋 سجل الأصول'!C480="","",IFERROR(MAX(0,MIN(('📋 سجل الأصول'!H480-IF('📋 سجل الأصول'!I480="",0,'📋 سجل الأصول'!I480)),('📋 سجل الأصول'!H480-IF('📋 سجل الأصول'!I480="",0,'📋 سجل الأصول'!I480))*'📋 سجل الأصول'!J480/365*MAX(0,MIN(EOMONTH(DATE(2026,9,1),0),IF('📋 سجل الأصول'!M480="",DATE(9999,12,31),'📋 سجل الأصول'!M480))-'📋 سجل الأصول'!G480+1))-MIN(('📋 سجل الأصول'!H480-IF('📋 سجل الأصول'!I480="",0,'📋 سجل الأصول'!I480)),('📋 سجل الأصول'!H480-IF('📋 سجل الأصول'!I480="",0,'📋 سجل الأصول'!I480))*'📋 سجل الأصول'!J480/365*MAX(0,MIN(EOMONTH(DATE(2026,9,1),-1),IF('📋 سجل الأصول'!M480="",DATE(9999,12,31),'📋 سجل الأصول'!M480))-'📋 سجل الأصول'!G480+1))),0))</f>
        <v/>
      </c>
      <c r="P480" s="33" t="str">
        <f>IF('📋 سجل الأصول'!C480="","",IFERROR(MAX(0,MIN(('📋 سجل الأصول'!H480-IF('📋 سجل الأصول'!I480="",0,'📋 سجل الأصول'!I480)),('📋 سجل الأصول'!H480-IF('📋 سجل الأصول'!I480="",0,'📋 سجل الأصول'!I480))*'📋 سجل الأصول'!J480/365*MAX(0,MIN(EOMONTH(DATE(2026,10,1),0),IF('📋 سجل الأصول'!M480="",DATE(9999,12,31),'📋 سجل الأصول'!M480))-'📋 سجل الأصول'!G480+1))-MIN(('📋 سجل الأصول'!H480-IF('📋 سجل الأصول'!I480="",0,'📋 سجل الأصول'!I480)),('📋 سجل الأصول'!H480-IF('📋 سجل الأصول'!I480="",0,'📋 سجل الأصول'!I480))*'📋 سجل الأصول'!J480/365*MAX(0,MIN(EOMONTH(DATE(2026,10,1),-1),IF('📋 سجل الأصول'!M480="",DATE(9999,12,31),'📋 سجل الأصول'!M480))-'📋 سجل الأصول'!G480+1))),0))</f>
        <v/>
      </c>
      <c r="Q480" s="33" t="str">
        <f>IF('📋 سجل الأصول'!C480="","",IFERROR(MAX(0,MIN(('📋 سجل الأصول'!H480-IF('📋 سجل الأصول'!I480="",0,'📋 سجل الأصول'!I480)),('📋 سجل الأصول'!H480-IF('📋 سجل الأصول'!I480="",0,'📋 سجل الأصول'!I480))*'📋 سجل الأصول'!J480/365*MAX(0,MIN(EOMONTH(DATE(2026,11,1),0),IF('📋 سجل الأصول'!M480="",DATE(9999,12,31),'📋 سجل الأصول'!M480))-'📋 سجل الأصول'!G480+1))-MIN(('📋 سجل الأصول'!H480-IF('📋 سجل الأصول'!I480="",0,'📋 سجل الأصول'!I480)),('📋 سجل الأصول'!H480-IF('📋 سجل الأصول'!I480="",0,'📋 سجل الأصول'!I480))*'📋 سجل الأصول'!J480/365*MAX(0,MIN(EOMONTH(DATE(2026,11,1),-1),IF('📋 سجل الأصول'!M480="",DATE(9999,12,31),'📋 سجل الأصول'!M480))-'📋 سجل الأصول'!G480+1))),0))</f>
        <v/>
      </c>
      <c r="R480" s="33" t="str">
        <f>IF('📋 سجل الأصول'!C480="","",IFERROR(MAX(0,MIN(('📋 سجل الأصول'!H480-IF('📋 سجل الأصول'!I480="",0,'📋 سجل الأصول'!I480)),('📋 سجل الأصول'!H480-IF('📋 سجل الأصول'!I480="",0,'📋 سجل الأصول'!I480))*'📋 سجل الأصول'!J480/365*MAX(0,MIN(EOMONTH(DATE(2026,12,1),0),IF('📋 سجل الأصول'!M480="",DATE(9999,12,31),'📋 سجل الأصول'!M480))-'📋 سجل الأصول'!G480+1))-MIN(('📋 سجل الأصول'!H480-IF('📋 سجل الأصول'!I480="",0,'📋 سجل الأصول'!I480)),('📋 سجل الأصول'!H480-IF('📋 سجل الأصول'!I480="",0,'📋 سجل الأصول'!I480))*'📋 سجل الأصول'!J480/365*MAX(0,MIN(EOMONTH(DATE(2026,12,1),-1),IF('📋 سجل الأصول'!M480="",DATE(9999,12,31),'📋 سجل الأصول'!M480))-'📋 سجل الأصول'!G480+1))),0))</f>
        <v/>
      </c>
    </row>
    <row r="481" spans="1:18" ht="24.75" customHeight="1" x14ac:dyDescent="0.25">
      <c r="A481" s="18" t="str">
        <f>IF('📋 سجل الأصول'!C481="","",'📋 سجل الأصول'!A481)</f>
        <v/>
      </c>
      <c r="B481" s="18" t="str">
        <f>IF('📋 سجل الأصول'!C481="","",'📋 سجل الأصول'!B481)</f>
        <v/>
      </c>
      <c r="C481" s="36" t="str">
        <f>IF('📋 سجل الأصول'!C481="","",'📋 سجل الأصول'!C481)</f>
        <v/>
      </c>
      <c r="D481" s="18" t="str">
        <f>IF('📋 سجل الأصول'!C481="","",'📋 سجل الأصول'!E481)</f>
        <v/>
      </c>
      <c r="E481" s="37" t="str">
        <f>IF('📋 سجل الأصول'!C481="","",'📋 سجل الأصول'!G481)</f>
        <v/>
      </c>
      <c r="F481" s="25" t="str">
        <f>IF('📋 سجل الأصول'!C481="","",'📋 سجل الأصول'!H481)</f>
        <v/>
      </c>
      <c r="G481" s="25" t="str">
        <f>IF('📋 سجل الأصول'!C481="","",IFERROR(MAX(0,MIN(('📋 سجل الأصول'!H481-IF('📋 سجل الأصول'!I481="",0,'📋 سجل الأصول'!I481)),('📋 سجل الأصول'!H481-IF('📋 سجل الأصول'!I481="",0,'📋 سجل الأصول'!I481))*'📋 سجل الأصول'!J481/365*MAX(0,MIN(EOMONTH(DATE(2026,1,1),0),IF('📋 سجل الأصول'!M481="",DATE(9999,12,31),'📋 سجل الأصول'!M481))-'📋 سجل الأصول'!G481+1))-MIN(('📋 سجل الأصول'!H481-IF('📋 سجل الأصول'!I481="",0,'📋 سجل الأصول'!I481)),('📋 سجل الأصول'!H481-IF('📋 سجل الأصول'!I481="",0,'📋 سجل الأصول'!I481))*'📋 سجل الأصول'!J481/365*MAX(0,MIN(EOMONTH(DATE(2026,1,1),-1),IF('📋 سجل الأصول'!M481="",DATE(9999,12,31),'📋 سجل الأصول'!M481))-'📋 سجل الأصول'!G481+1))),0))</f>
        <v/>
      </c>
      <c r="H481" s="25" t="str">
        <f>IF('📋 سجل الأصول'!C481="","",IFERROR(MAX(0,MIN(('📋 سجل الأصول'!H481-IF('📋 سجل الأصول'!I481="",0,'📋 سجل الأصول'!I481)),('📋 سجل الأصول'!H481-IF('📋 سجل الأصول'!I481="",0,'📋 سجل الأصول'!I481))*'📋 سجل الأصول'!J481/365*MAX(0,MIN(EOMONTH(DATE(2026,2,1),0),IF('📋 سجل الأصول'!M481="",DATE(9999,12,31),'📋 سجل الأصول'!M481))-'📋 سجل الأصول'!G481+1))-MIN(('📋 سجل الأصول'!H481-IF('📋 سجل الأصول'!I481="",0,'📋 سجل الأصول'!I481)),('📋 سجل الأصول'!H481-IF('📋 سجل الأصول'!I481="",0,'📋 سجل الأصول'!I481))*'📋 سجل الأصول'!J481/365*MAX(0,MIN(EOMONTH(DATE(2026,2,1),-1),IF('📋 سجل الأصول'!M481="",DATE(9999,12,31),'📋 سجل الأصول'!M481))-'📋 سجل الأصول'!G481+1))),0))</f>
        <v/>
      </c>
      <c r="I481" s="25" t="str">
        <f>IF('📋 سجل الأصول'!C481="","",IFERROR(MAX(0,MIN(('📋 سجل الأصول'!H481-IF('📋 سجل الأصول'!I481="",0,'📋 سجل الأصول'!I481)),('📋 سجل الأصول'!H481-IF('📋 سجل الأصول'!I481="",0,'📋 سجل الأصول'!I481))*'📋 سجل الأصول'!J481/365*MAX(0,MIN(EOMONTH(DATE(2026,3,1),0),IF('📋 سجل الأصول'!M481="",DATE(9999,12,31),'📋 سجل الأصول'!M481))-'📋 سجل الأصول'!G481+1))-MIN(('📋 سجل الأصول'!H481-IF('📋 سجل الأصول'!I481="",0,'📋 سجل الأصول'!I481)),('📋 سجل الأصول'!H481-IF('📋 سجل الأصول'!I481="",0,'📋 سجل الأصول'!I481))*'📋 سجل الأصول'!J481/365*MAX(0,MIN(EOMONTH(DATE(2026,3,1),-1),IF('📋 سجل الأصول'!M481="",DATE(9999,12,31),'📋 سجل الأصول'!M481))-'📋 سجل الأصول'!G481+1))),0))</f>
        <v/>
      </c>
      <c r="J481" s="25" t="str">
        <f>IF('📋 سجل الأصول'!C481="","",IFERROR(MAX(0,MIN(('📋 سجل الأصول'!H481-IF('📋 سجل الأصول'!I481="",0,'📋 سجل الأصول'!I481)),('📋 سجل الأصول'!H481-IF('📋 سجل الأصول'!I481="",0,'📋 سجل الأصول'!I481))*'📋 سجل الأصول'!J481/365*MAX(0,MIN(EOMONTH(DATE(2026,4,1),0),IF('📋 سجل الأصول'!M481="",DATE(9999,12,31),'📋 سجل الأصول'!M481))-'📋 سجل الأصول'!G481+1))-MIN(('📋 سجل الأصول'!H481-IF('📋 سجل الأصول'!I481="",0,'📋 سجل الأصول'!I481)),('📋 سجل الأصول'!H481-IF('📋 سجل الأصول'!I481="",0,'📋 سجل الأصول'!I481))*'📋 سجل الأصول'!J481/365*MAX(0,MIN(EOMONTH(DATE(2026,4,1),-1),IF('📋 سجل الأصول'!M481="",DATE(9999,12,31),'📋 سجل الأصول'!M481))-'📋 سجل الأصول'!G481+1))),0))</f>
        <v/>
      </c>
      <c r="K481" s="25" t="str">
        <f>IF('📋 سجل الأصول'!C481="","",IFERROR(MAX(0,MIN(('📋 سجل الأصول'!H481-IF('📋 سجل الأصول'!I481="",0,'📋 سجل الأصول'!I481)),('📋 سجل الأصول'!H481-IF('📋 سجل الأصول'!I481="",0,'📋 سجل الأصول'!I481))*'📋 سجل الأصول'!J481/365*MAX(0,MIN(EOMONTH(DATE(2026,5,1),0),IF('📋 سجل الأصول'!M481="",DATE(9999,12,31),'📋 سجل الأصول'!M481))-'📋 سجل الأصول'!G481+1))-MIN(('📋 سجل الأصول'!H481-IF('📋 سجل الأصول'!I481="",0,'📋 سجل الأصول'!I481)),('📋 سجل الأصول'!H481-IF('📋 سجل الأصول'!I481="",0,'📋 سجل الأصول'!I481))*'📋 سجل الأصول'!J481/365*MAX(0,MIN(EOMONTH(DATE(2026,5,1),-1),IF('📋 سجل الأصول'!M481="",DATE(9999,12,31),'📋 سجل الأصول'!M481))-'📋 سجل الأصول'!G481+1))),0))</f>
        <v/>
      </c>
      <c r="L481" s="25" t="str">
        <f>IF('📋 سجل الأصول'!C481="","",IFERROR(MAX(0,MIN(('📋 سجل الأصول'!H481-IF('📋 سجل الأصول'!I481="",0,'📋 سجل الأصول'!I481)),('📋 سجل الأصول'!H481-IF('📋 سجل الأصول'!I481="",0,'📋 سجل الأصول'!I481))*'📋 سجل الأصول'!J481/365*MAX(0,MIN(EOMONTH(DATE(2026,6,1),0),IF('📋 سجل الأصول'!M481="",DATE(9999,12,31),'📋 سجل الأصول'!M481))-'📋 سجل الأصول'!G481+1))-MIN(('📋 سجل الأصول'!H481-IF('📋 سجل الأصول'!I481="",0,'📋 سجل الأصول'!I481)),('📋 سجل الأصول'!H481-IF('📋 سجل الأصول'!I481="",0,'📋 سجل الأصول'!I481))*'📋 سجل الأصول'!J481/365*MAX(0,MIN(EOMONTH(DATE(2026,6,1),-1),IF('📋 سجل الأصول'!M481="",DATE(9999,12,31),'📋 سجل الأصول'!M481))-'📋 سجل الأصول'!G481+1))),0))</f>
        <v/>
      </c>
      <c r="M481" s="25" t="str">
        <f>IF('📋 سجل الأصول'!C481="","",IFERROR(MAX(0,MIN(('📋 سجل الأصول'!H481-IF('📋 سجل الأصول'!I481="",0,'📋 سجل الأصول'!I481)),('📋 سجل الأصول'!H481-IF('📋 سجل الأصول'!I481="",0,'📋 سجل الأصول'!I481))*'📋 سجل الأصول'!J481/365*MAX(0,MIN(EOMONTH(DATE(2026,7,1),0),IF('📋 سجل الأصول'!M481="",DATE(9999,12,31),'📋 سجل الأصول'!M481))-'📋 سجل الأصول'!G481+1))-MIN(('📋 سجل الأصول'!H481-IF('📋 سجل الأصول'!I481="",0,'📋 سجل الأصول'!I481)),('📋 سجل الأصول'!H481-IF('📋 سجل الأصول'!I481="",0,'📋 سجل الأصول'!I481))*'📋 سجل الأصول'!J481/365*MAX(0,MIN(EOMONTH(DATE(2026,7,1),-1),IF('📋 سجل الأصول'!M481="",DATE(9999,12,31),'📋 سجل الأصول'!M481))-'📋 سجل الأصول'!G481+1))),0))</f>
        <v/>
      </c>
      <c r="N481" s="25" t="str">
        <f>IF('📋 سجل الأصول'!C481="","",IFERROR(MAX(0,MIN(('📋 سجل الأصول'!H481-IF('📋 سجل الأصول'!I481="",0,'📋 سجل الأصول'!I481)),('📋 سجل الأصول'!H481-IF('📋 سجل الأصول'!I481="",0,'📋 سجل الأصول'!I481))*'📋 سجل الأصول'!J481/365*MAX(0,MIN(EOMONTH(DATE(2026,8,1),0),IF('📋 سجل الأصول'!M481="",DATE(9999,12,31),'📋 سجل الأصول'!M481))-'📋 سجل الأصول'!G481+1))-MIN(('📋 سجل الأصول'!H481-IF('📋 سجل الأصول'!I481="",0,'📋 سجل الأصول'!I481)),('📋 سجل الأصول'!H481-IF('📋 سجل الأصول'!I481="",0,'📋 سجل الأصول'!I481))*'📋 سجل الأصول'!J481/365*MAX(0,MIN(EOMONTH(DATE(2026,8,1),-1),IF('📋 سجل الأصول'!M481="",DATE(9999,12,31),'📋 سجل الأصول'!M481))-'📋 سجل الأصول'!G481+1))),0))</f>
        <v/>
      </c>
      <c r="O481" s="25" t="str">
        <f>IF('📋 سجل الأصول'!C481="","",IFERROR(MAX(0,MIN(('📋 سجل الأصول'!H481-IF('📋 سجل الأصول'!I481="",0,'📋 سجل الأصول'!I481)),('📋 سجل الأصول'!H481-IF('📋 سجل الأصول'!I481="",0,'📋 سجل الأصول'!I481))*'📋 سجل الأصول'!J481/365*MAX(0,MIN(EOMONTH(DATE(2026,9,1),0),IF('📋 سجل الأصول'!M481="",DATE(9999,12,31),'📋 سجل الأصول'!M481))-'📋 سجل الأصول'!G481+1))-MIN(('📋 سجل الأصول'!H481-IF('📋 سجل الأصول'!I481="",0,'📋 سجل الأصول'!I481)),('📋 سجل الأصول'!H481-IF('📋 سجل الأصول'!I481="",0,'📋 سجل الأصول'!I481))*'📋 سجل الأصول'!J481/365*MAX(0,MIN(EOMONTH(DATE(2026,9,1),-1),IF('📋 سجل الأصول'!M481="",DATE(9999,12,31),'📋 سجل الأصول'!M481))-'📋 سجل الأصول'!G481+1))),0))</f>
        <v/>
      </c>
      <c r="P481" s="25" t="str">
        <f>IF('📋 سجل الأصول'!C481="","",IFERROR(MAX(0,MIN(('📋 سجل الأصول'!H481-IF('📋 سجل الأصول'!I481="",0,'📋 سجل الأصول'!I481)),('📋 سجل الأصول'!H481-IF('📋 سجل الأصول'!I481="",0,'📋 سجل الأصول'!I481))*'📋 سجل الأصول'!J481/365*MAX(0,MIN(EOMONTH(DATE(2026,10,1),0),IF('📋 سجل الأصول'!M481="",DATE(9999,12,31),'📋 سجل الأصول'!M481))-'📋 سجل الأصول'!G481+1))-MIN(('📋 سجل الأصول'!H481-IF('📋 سجل الأصول'!I481="",0,'📋 سجل الأصول'!I481)),('📋 سجل الأصول'!H481-IF('📋 سجل الأصول'!I481="",0,'📋 سجل الأصول'!I481))*'📋 سجل الأصول'!J481/365*MAX(0,MIN(EOMONTH(DATE(2026,10,1),-1),IF('📋 سجل الأصول'!M481="",DATE(9999,12,31),'📋 سجل الأصول'!M481))-'📋 سجل الأصول'!G481+1))),0))</f>
        <v/>
      </c>
      <c r="Q481" s="25" t="str">
        <f>IF('📋 سجل الأصول'!C481="","",IFERROR(MAX(0,MIN(('📋 سجل الأصول'!H481-IF('📋 سجل الأصول'!I481="",0,'📋 سجل الأصول'!I481)),('📋 سجل الأصول'!H481-IF('📋 سجل الأصول'!I481="",0,'📋 سجل الأصول'!I481))*'📋 سجل الأصول'!J481/365*MAX(0,MIN(EOMONTH(DATE(2026,11,1),0),IF('📋 سجل الأصول'!M481="",DATE(9999,12,31),'📋 سجل الأصول'!M481))-'📋 سجل الأصول'!G481+1))-MIN(('📋 سجل الأصول'!H481-IF('📋 سجل الأصول'!I481="",0,'📋 سجل الأصول'!I481)),('📋 سجل الأصول'!H481-IF('📋 سجل الأصول'!I481="",0,'📋 سجل الأصول'!I481))*'📋 سجل الأصول'!J481/365*MAX(0,MIN(EOMONTH(DATE(2026,11,1),-1),IF('📋 سجل الأصول'!M481="",DATE(9999,12,31),'📋 سجل الأصول'!M481))-'📋 سجل الأصول'!G481+1))),0))</f>
        <v/>
      </c>
      <c r="R481" s="25" t="str">
        <f>IF('📋 سجل الأصول'!C481="","",IFERROR(MAX(0,MIN(('📋 سجل الأصول'!H481-IF('📋 سجل الأصول'!I481="",0,'📋 سجل الأصول'!I481)),('📋 سجل الأصول'!H481-IF('📋 سجل الأصول'!I481="",0,'📋 سجل الأصول'!I481))*'📋 سجل الأصول'!J481/365*MAX(0,MIN(EOMONTH(DATE(2026,12,1),0),IF('📋 سجل الأصول'!M481="",DATE(9999,12,31),'📋 سجل الأصول'!M481))-'📋 سجل الأصول'!G481+1))-MIN(('📋 سجل الأصول'!H481-IF('📋 سجل الأصول'!I481="",0,'📋 سجل الأصول'!I481)),('📋 سجل الأصول'!H481-IF('📋 سجل الأصول'!I481="",0,'📋 سجل الأصول'!I481))*'📋 سجل الأصول'!J481/365*MAX(0,MIN(EOMONTH(DATE(2026,12,1),-1),IF('📋 سجل الأصول'!M481="",DATE(9999,12,31),'📋 سجل الأصول'!M481))-'📋 سجل الأصول'!G481+1))),0))</f>
        <v/>
      </c>
    </row>
    <row r="482" spans="1:18" ht="24.75" customHeight="1" x14ac:dyDescent="0.25">
      <c r="A482" s="26" t="str">
        <f>IF('📋 سجل الأصول'!C482="","",'📋 سجل الأصول'!A482)</f>
        <v/>
      </c>
      <c r="B482" s="26" t="str">
        <f>IF('📋 سجل الأصول'!C482="","",'📋 سجل الأصول'!B482)</f>
        <v/>
      </c>
      <c r="C482" s="38" t="str">
        <f>IF('📋 سجل الأصول'!C482="","",'📋 سجل الأصول'!C482)</f>
        <v/>
      </c>
      <c r="D482" s="26" t="str">
        <f>IF('📋 سجل الأصول'!C482="","",'📋 سجل الأصول'!E482)</f>
        <v/>
      </c>
      <c r="E482" s="39" t="str">
        <f>IF('📋 سجل الأصول'!C482="","",'📋 سجل الأصول'!G482)</f>
        <v/>
      </c>
      <c r="F482" s="33" t="str">
        <f>IF('📋 سجل الأصول'!C482="","",'📋 سجل الأصول'!H482)</f>
        <v/>
      </c>
      <c r="G482" s="33" t="str">
        <f>IF('📋 سجل الأصول'!C482="","",IFERROR(MAX(0,MIN(('📋 سجل الأصول'!H482-IF('📋 سجل الأصول'!I482="",0,'📋 سجل الأصول'!I482)),('📋 سجل الأصول'!H482-IF('📋 سجل الأصول'!I482="",0,'📋 سجل الأصول'!I482))*'📋 سجل الأصول'!J482/365*MAX(0,MIN(EOMONTH(DATE(2026,1,1),0),IF('📋 سجل الأصول'!M482="",DATE(9999,12,31),'📋 سجل الأصول'!M482))-'📋 سجل الأصول'!G482+1))-MIN(('📋 سجل الأصول'!H482-IF('📋 سجل الأصول'!I482="",0,'📋 سجل الأصول'!I482)),('📋 سجل الأصول'!H482-IF('📋 سجل الأصول'!I482="",0,'📋 سجل الأصول'!I482))*'📋 سجل الأصول'!J482/365*MAX(0,MIN(EOMONTH(DATE(2026,1,1),-1),IF('📋 سجل الأصول'!M482="",DATE(9999,12,31),'📋 سجل الأصول'!M482))-'📋 سجل الأصول'!G482+1))),0))</f>
        <v/>
      </c>
      <c r="H482" s="33" t="str">
        <f>IF('📋 سجل الأصول'!C482="","",IFERROR(MAX(0,MIN(('📋 سجل الأصول'!H482-IF('📋 سجل الأصول'!I482="",0,'📋 سجل الأصول'!I482)),('📋 سجل الأصول'!H482-IF('📋 سجل الأصول'!I482="",0,'📋 سجل الأصول'!I482))*'📋 سجل الأصول'!J482/365*MAX(0,MIN(EOMONTH(DATE(2026,2,1),0),IF('📋 سجل الأصول'!M482="",DATE(9999,12,31),'📋 سجل الأصول'!M482))-'📋 سجل الأصول'!G482+1))-MIN(('📋 سجل الأصول'!H482-IF('📋 سجل الأصول'!I482="",0,'📋 سجل الأصول'!I482)),('📋 سجل الأصول'!H482-IF('📋 سجل الأصول'!I482="",0,'📋 سجل الأصول'!I482))*'📋 سجل الأصول'!J482/365*MAX(0,MIN(EOMONTH(DATE(2026,2,1),-1),IF('📋 سجل الأصول'!M482="",DATE(9999,12,31),'📋 سجل الأصول'!M482))-'📋 سجل الأصول'!G482+1))),0))</f>
        <v/>
      </c>
      <c r="I482" s="33" t="str">
        <f>IF('📋 سجل الأصول'!C482="","",IFERROR(MAX(0,MIN(('📋 سجل الأصول'!H482-IF('📋 سجل الأصول'!I482="",0,'📋 سجل الأصول'!I482)),('📋 سجل الأصول'!H482-IF('📋 سجل الأصول'!I482="",0,'📋 سجل الأصول'!I482))*'📋 سجل الأصول'!J482/365*MAX(0,MIN(EOMONTH(DATE(2026,3,1),0),IF('📋 سجل الأصول'!M482="",DATE(9999,12,31),'📋 سجل الأصول'!M482))-'📋 سجل الأصول'!G482+1))-MIN(('📋 سجل الأصول'!H482-IF('📋 سجل الأصول'!I482="",0,'📋 سجل الأصول'!I482)),('📋 سجل الأصول'!H482-IF('📋 سجل الأصول'!I482="",0,'📋 سجل الأصول'!I482))*'📋 سجل الأصول'!J482/365*MAX(0,MIN(EOMONTH(DATE(2026,3,1),-1),IF('📋 سجل الأصول'!M482="",DATE(9999,12,31),'📋 سجل الأصول'!M482))-'📋 سجل الأصول'!G482+1))),0))</f>
        <v/>
      </c>
      <c r="J482" s="33" t="str">
        <f>IF('📋 سجل الأصول'!C482="","",IFERROR(MAX(0,MIN(('📋 سجل الأصول'!H482-IF('📋 سجل الأصول'!I482="",0,'📋 سجل الأصول'!I482)),('📋 سجل الأصول'!H482-IF('📋 سجل الأصول'!I482="",0,'📋 سجل الأصول'!I482))*'📋 سجل الأصول'!J482/365*MAX(0,MIN(EOMONTH(DATE(2026,4,1),0),IF('📋 سجل الأصول'!M482="",DATE(9999,12,31),'📋 سجل الأصول'!M482))-'📋 سجل الأصول'!G482+1))-MIN(('📋 سجل الأصول'!H482-IF('📋 سجل الأصول'!I482="",0,'📋 سجل الأصول'!I482)),('📋 سجل الأصول'!H482-IF('📋 سجل الأصول'!I482="",0,'📋 سجل الأصول'!I482))*'📋 سجل الأصول'!J482/365*MAX(0,MIN(EOMONTH(DATE(2026,4,1),-1),IF('📋 سجل الأصول'!M482="",DATE(9999,12,31),'📋 سجل الأصول'!M482))-'📋 سجل الأصول'!G482+1))),0))</f>
        <v/>
      </c>
      <c r="K482" s="33" t="str">
        <f>IF('📋 سجل الأصول'!C482="","",IFERROR(MAX(0,MIN(('📋 سجل الأصول'!H482-IF('📋 سجل الأصول'!I482="",0,'📋 سجل الأصول'!I482)),('📋 سجل الأصول'!H482-IF('📋 سجل الأصول'!I482="",0,'📋 سجل الأصول'!I482))*'📋 سجل الأصول'!J482/365*MAX(0,MIN(EOMONTH(DATE(2026,5,1),0),IF('📋 سجل الأصول'!M482="",DATE(9999,12,31),'📋 سجل الأصول'!M482))-'📋 سجل الأصول'!G482+1))-MIN(('📋 سجل الأصول'!H482-IF('📋 سجل الأصول'!I482="",0,'📋 سجل الأصول'!I482)),('📋 سجل الأصول'!H482-IF('📋 سجل الأصول'!I482="",0,'📋 سجل الأصول'!I482))*'📋 سجل الأصول'!J482/365*MAX(0,MIN(EOMONTH(DATE(2026,5,1),-1),IF('📋 سجل الأصول'!M482="",DATE(9999,12,31),'📋 سجل الأصول'!M482))-'📋 سجل الأصول'!G482+1))),0))</f>
        <v/>
      </c>
      <c r="L482" s="33" t="str">
        <f>IF('📋 سجل الأصول'!C482="","",IFERROR(MAX(0,MIN(('📋 سجل الأصول'!H482-IF('📋 سجل الأصول'!I482="",0,'📋 سجل الأصول'!I482)),('📋 سجل الأصول'!H482-IF('📋 سجل الأصول'!I482="",0,'📋 سجل الأصول'!I482))*'📋 سجل الأصول'!J482/365*MAX(0,MIN(EOMONTH(DATE(2026,6,1),0),IF('📋 سجل الأصول'!M482="",DATE(9999,12,31),'📋 سجل الأصول'!M482))-'📋 سجل الأصول'!G482+1))-MIN(('📋 سجل الأصول'!H482-IF('📋 سجل الأصول'!I482="",0,'📋 سجل الأصول'!I482)),('📋 سجل الأصول'!H482-IF('📋 سجل الأصول'!I482="",0,'📋 سجل الأصول'!I482))*'📋 سجل الأصول'!J482/365*MAX(0,MIN(EOMONTH(DATE(2026,6,1),-1),IF('📋 سجل الأصول'!M482="",DATE(9999,12,31),'📋 سجل الأصول'!M482))-'📋 سجل الأصول'!G482+1))),0))</f>
        <v/>
      </c>
      <c r="M482" s="33" t="str">
        <f>IF('📋 سجل الأصول'!C482="","",IFERROR(MAX(0,MIN(('📋 سجل الأصول'!H482-IF('📋 سجل الأصول'!I482="",0,'📋 سجل الأصول'!I482)),('📋 سجل الأصول'!H482-IF('📋 سجل الأصول'!I482="",0,'📋 سجل الأصول'!I482))*'📋 سجل الأصول'!J482/365*MAX(0,MIN(EOMONTH(DATE(2026,7,1),0),IF('📋 سجل الأصول'!M482="",DATE(9999,12,31),'📋 سجل الأصول'!M482))-'📋 سجل الأصول'!G482+1))-MIN(('📋 سجل الأصول'!H482-IF('📋 سجل الأصول'!I482="",0,'📋 سجل الأصول'!I482)),('📋 سجل الأصول'!H482-IF('📋 سجل الأصول'!I482="",0,'📋 سجل الأصول'!I482))*'📋 سجل الأصول'!J482/365*MAX(0,MIN(EOMONTH(DATE(2026,7,1),-1),IF('📋 سجل الأصول'!M482="",DATE(9999,12,31),'📋 سجل الأصول'!M482))-'📋 سجل الأصول'!G482+1))),0))</f>
        <v/>
      </c>
      <c r="N482" s="33" t="str">
        <f>IF('📋 سجل الأصول'!C482="","",IFERROR(MAX(0,MIN(('📋 سجل الأصول'!H482-IF('📋 سجل الأصول'!I482="",0,'📋 سجل الأصول'!I482)),('📋 سجل الأصول'!H482-IF('📋 سجل الأصول'!I482="",0,'📋 سجل الأصول'!I482))*'📋 سجل الأصول'!J482/365*MAX(0,MIN(EOMONTH(DATE(2026,8,1),0),IF('📋 سجل الأصول'!M482="",DATE(9999,12,31),'📋 سجل الأصول'!M482))-'📋 سجل الأصول'!G482+1))-MIN(('📋 سجل الأصول'!H482-IF('📋 سجل الأصول'!I482="",0,'📋 سجل الأصول'!I482)),('📋 سجل الأصول'!H482-IF('📋 سجل الأصول'!I482="",0,'📋 سجل الأصول'!I482))*'📋 سجل الأصول'!J482/365*MAX(0,MIN(EOMONTH(DATE(2026,8,1),-1),IF('📋 سجل الأصول'!M482="",DATE(9999,12,31),'📋 سجل الأصول'!M482))-'📋 سجل الأصول'!G482+1))),0))</f>
        <v/>
      </c>
      <c r="O482" s="33" t="str">
        <f>IF('📋 سجل الأصول'!C482="","",IFERROR(MAX(0,MIN(('📋 سجل الأصول'!H482-IF('📋 سجل الأصول'!I482="",0,'📋 سجل الأصول'!I482)),('📋 سجل الأصول'!H482-IF('📋 سجل الأصول'!I482="",0,'📋 سجل الأصول'!I482))*'📋 سجل الأصول'!J482/365*MAX(0,MIN(EOMONTH(DATE(2026,9,1),0),IF('📋 سجل الأصول'!M482="",DATE(9999,12,31),'📋 سجل الأصول'!M482))-'📋 سجل الأصول'!G482+1))-MIN(('📋 سجل الأصول'!H482-IF('📋 سجل الأصول'!I482="",0,'📋 سجل الأصول'!I482)),('📋 سجل الأصول'!H482-IF('📋 سجل الأصول'!I482="",0,'📋 سجل الأصول'!I482))*'📋 سجل الأصول'!J482/365*MAX(0,MIN(EOMONTH(DATE(2026,9,1),-1),IF('📋 سجل الأصول'!M482="",DATE(9999,12,31),'📋 سجل الأصول'!M482))-'📋 سجل الأصول'!G482+1))),0))</f>
        <v/>
      </c>
      <c r="P482" s="33" t="str">
        <f>IF('📋 سجل الأصول'!C482="","",IFERROR(MAX(0,MIN(('📋 سجل الأصول'!H482-IF('📋 سجل الأصول'!I482="",0,'📋 سجل الأصول'!I482)),('📋 سجل الأصول'!H482-IF('📋 سجل الأصول'!I482="",0,'📋 سجل الأصول'!I482))*'📋 سجل الأصول'!J482/365*MAX(0,MIN(EOMONTH(DATE(2026,10,1),0),IF('📋 سجل الأصول'!M482="",DATE(9999,12,31),'📋 سجل الأصول'!M482))-'📋 سجل الأصول'!G482+1))-MIN(('📋 سجل الأصول'!H482-IF('📋 سجل الأصول'!I482="",0,'📋 سجل الأصول'!I482)),('📋 سجل الأصول'!H482-IF('📋 سجل الأصول'!I482="",0,'📋 سجل الأصول'!I482))*'📋 سجل الأصول'!J482/365*MAX(0,MIN(EOMONTH(DATE(2026,10,1),-1),IF('📋 سجل الأصول'!M482="",DATE(9999,12,31),'📋 سجل الأصول'!M482))-'📋 سجل الأصول'!G482+1))),0))</f>
        <v/>
      </c>
      <c r="Q482" s="33" t="str">
        <f>IF('📋 سجل الأصول'!C482="","",IFERROR(MAX(0,MIN(('📋 سجل الأصول'!H482-IF('📋 سجل الأصول'!I482="",0,'📋 سجل الأصول'!I482)),('📋 سجل الأصول'!H482-IF('📋 سجل الأصول'!I482="",0,'📋 سجل الأصول'!I482))*'📋 سجل الأصول'!J482/365*MAX(0,MIN(EOMONTH(DATE(2026,11,1),0),IF('📋 سجل الأصول'!M482="",DATE(9999,12,31),'📋 سجل الأصول'!M482))-'📋 سجل الأصول'!G482+1))-MIN(('📋 سجل الأصول'!H482-IF('📋 سجل الأصول'!I482="",0,'📋 سجل الأصول'!I482)),('📋 سجل الأصول'!H482-IF('📋 سجل الأصول'!I482="",0,'📋 سجل الأصول'!I482))*'📋 سجل الأصول'!J482/365*MAX(0,MIN(EOMONTH(DATE(2026,11,1),-1),IF('📋 سجل الأصول'!M482="",DATE(9999,12,31),'📋 سجل الأصول'!M482))-'📋 سجل الأصول'!G482+1))),0))</f>
        <v/>
      </c>
      <c r="R482" s="33" t="str">
        <f>IF('📋 سجل الأصول'!C482="","",IFERROR(MAX(0,MIN(('📋 سجل الأصول'!H482-IF('📋 سجل الأصول'!I482="",0,'📋 سجل الأصول'!I482)),('📋 سجل الأصول'!H482-IF('📋 سجل الأصول'!I482="",0,'📋 سجل الأصول'!I482))*'📋 سجل الأصول'!J482/365*MAX(0,MIN(EOMONTH(DATE(2026,12,1),0),IF('📋 سجل الأصول'!M482="",DATE(9999,12,31),'📋 سجل الأصول'!M482))-'📋 سجل الأصول'!G482+1))-MIN(('📋 سجل الأصول'!H482-IF('📋 سجل الأصول'!I482="",0,'📋 سجل الأصول'!I482)),('📋 سجل الأصول'!H482-IF('📋 سجل الأصول'!I482="",0,'📋 سجل الأصول'!I482))*'📋 سجل الأصول'!J482/365*MAX(0,MIN(EOMONTH(DATE(2026,12,1),-1),IF('📋 سجل الأصول'!M482="",DATE(9999,12,31),'📋 سجل الأصول'!M482))-'📋 سجل الأصول'!G482+1))),0))</f>
        <v/>
      </c>
    </row>
    <row r="483" spans="1:18" ht="24.75" customHeight="1" x14ac:dyDescent="0.25">
      <c r="A483" s="18" t="str">
        <f>IF('📋 سجل الأصول'!C483="","",'📋 سجل الأصول'!A483)</f>
        <v/>
      </c>
      <c r="B483" s="18" t="str">
        <f>IF('📋 سجل الأصول'!C483="","",'📋 سجل الأصول'!B483)</f>
        <v/>
      </c>
      <c r="C483" s="36" t="str">
        <f>IF('📋 سجل الأصول'!C483="","",'📋 سجل الأصول'!C483)</f>
        <v/>
      </c>
      <c r="D483" s="18" t="str">
        <f>IF('📋 سجل الأصول'!C483="","",'📋 سجل الأصول'!E483)</f>
        <v/>
      </c>
      <c r="E483" s="37" t="str">
        <f>IF('📋 سجل الأصول'!C483="","",'📋 سجل الأصول'!G483)</f>
        <v/>
      </c>
      <c r="F483" s="25" t="str">
        <f>IF('📋 سجل الأصول'!C483="","",'📋 سجل الأصول'!H483)</f>
        <v/>
      </c>
      <c r="G483" s="25" t="str">
        <f>IF('📋 سجل الأصول'!C483="","",IFERROR(MAX(0,MIN(('📋 سجل الأصول'!H483-IF('📋 سجل الأصول'!I483="",0,'📋 سجل الأصول'!I483)),('📋 سجل الأصول'!H483-IF('📋 سجل الأصول'!I483="",0,'📋 سجل الأصول'!I483))*'📋 سجل الأصول'!J483/365*MAX(0,MIN(EOMONTH(DATE(2026,1,1),0),IF('📋 سجل الأصول'!M483="",DATE(9999,12,31),'📋 سجل الأصول'!M483))-'📋 سجل الأصول'!G483+1))-MIN(('📋 سجل الأصول'!H483-IF('📋 سجل الأصول'!I483="",0,'📋 سجل الأصول'!I483)),('📋 سجل الأصول'!H483-IF('📋 سجل الأصول'!I483="",0,'📋 سجل الأصول'!I483))*'📋 سجل الأصول'!J483/365*MAX(0,MIN(EOMONTH(DATE(2026,1,1),-1),IF('📋 سجل الأصول'!M483="",DATE(9999,12,31),'📋 سجل الأصول'!M483))-'📋 سجل الأصول'!G483+1))),0))</f>
        <v/>
      </c>
      <c r="H483" s="25" t="str">
        <f>IF('📋 سجل الأصول'!C483="","",IFERROR(MAX(0,MIN(('📋 سجل الأصول'!H483-IF('📋 سجل الأصول'!I483="",0,'📋 سجل الأصول'!I483)),('📋 سجل الأصول'!H483-IF('📋 سجل الأصول'!I483="",0,'📋 سجل الأصول'!I483))*'📋 سجل الأصول'!J483/365*MAX(0,MIN(EOMONTH(DATE(2026,2,1),0),IF('📋 سجل الأصول'!M483="",DATE(9999,12,31),'📋 سجل الأصول'!M483))-'📋 سجل الأصول'!G483+1))-MIN(('📋 سجل الأصول'!H483-IF('📋 سجل الأصول'!I483="",0,'📋 سجل الأصول'!I483)),('📋 سجل الأصول'!H483-IF('📋 سجل الأصول'!I483="",0,'📋 سجل الأصول'!I483))*'📋 سجل الأصول'!J483/365*MAX(0,MIN(EOMONTH(DATE(2026,2,1),-1),IF('📋 سجل الأصول'!M483="",DATE(9999,12,31),'📋 سجل الأصول'!M483))-'📋 سجل الأصول'!G483+1))),0))</f>
        <v/>
      </c>
      <c r="I483" s="25" t="str">
        <f>IF('📋 سجل الأصول'!C483="","",IFERROR(MAX(0,MIN(('📋 سجل الأصول'!H483-IF('📋 سجل الأصول'!I483="",0,'📋 سجل الأصول'!I483)),('📋 سجل الأصول'!H483-IF('📋 سجل الأصول'!I483="",0,'📋 سجل الأصول'!I483))*'📋 سجل الأصول'!J483/365*MAX(0,MIN(EOMONTH(DATE(2026,3,1),0),IF('📋 سجل الأصول'!M483="",DATE(9999,12,31),'📋 سجل الأصول'!M483))-'📋 سجل الأصول'!G483+1))-MIN(('📋 سجل الأصول'!H483-IF('📋 سجل الأصول'!I483="",0,'📋 سجل الأصول'!I483)),('📋 سجل الأصول'!H483-IF('📋 سجل الأصول'!I483="",0,'📋 سجل الأصول'!I483))*'📋 سجل الأصول'!J483/365*MAX(0,MIN(EOMONTH(DATE(2026,3,1),-1),IF('📋 سجل الأصول'!M483="",DATE(9999,12,31),'📋 سجل الأصول'!M483))-'📋 سجل الأصول'!G483+1))),0))</f>
        <v/>
      </c>
      <c r="J483" s="25" t="str">
        <f>IF('📋 سجل الأصول'!C483="","",IFERROR(MAX(0,MIN(('📋 سجل الأصول'!H483-IF('📋 سجل الأصول'!I483="",0,'📋 سجل الأصول'!I483)),('📋 سجل الأصول'!H483-IF('📋 سجل الأصول'!I483="",0,'📋 سجل الأصول'!I483))*'📋 سجل الأصول'!J483/365*MAX(0,MIN(EOMONTH(DATE(2026,4,1),0),IF('📋 سجل الأصول'!M483="",DATE(9999,12,31),'📋 سجل الأصول'!M483))-'📋 سجل الأصول'!G483+1))-MIN(('📋 سجل الأصول'!H483-IF('📋 سجل الأصول'!I483="",0,'📋 سجل الأصول'!I483)),('📋 سجل الأصول'!H483-IF('📋 سجل الأصول'!I483="",0,'📋 سجل الأصول'!I483))*'📋 سجل الأصول'!J483/365*MAX(0,MIN(EOMONTH(DATE(2026,4,1),-1),IF('📋 سجل الأصول'!M483="",DATE(9999,12,31),'📋 سجل الأصول'!M483))-'📋 سجل الأصول'!G483+1))),0))</f>
        <v/>
      </c>
      <c r="K483" s="25" t="str">
        <f>IF('📋 سجل الأصول'!C483="","",IFERROR(MAX(0,MIN(('📋 سجل الأصول'!H483-IF('📋 سجل الأصول'!I483="",0,'📋 سجل الأصول'!I483)),('📋 سجل الأصول'!H483-IF('📋 سجل الأصول'!I483="",0,'📋 سجل الأصول'!I483))*'📋 سجل الأصول'!J483/365*MAX(0,MIN(EOMONTH(DATE(2026,5,1),0),IF('📋 سجل الأصول'!M483="",DATE(9999,12,31),'📋 سجل الأصول'!M483))-'📋 سجل الأصول'!G483+1))-MIN(('📋 سجل الأصول'!H483-IF('📋 سجل الأصول'!I483="",0,'📋 سجل الأصول'!I483)),('📋 سجل الأصول'!H483-IF('📋 سجل الأصول'!I483="",0,'📋 سجل الأصول'!I483))*'📋 سجل الأصول'!J483/365*MAX(0,MIN(EOMONTH(DATE(2026,5,1),-1),IF('📋 سجل الأصول'!M483="",DATE(9999,12,31),'📋 سجل الأصول'!M483))-'📋 سجل الأصول'!G483+1))),0))</f>
        <v/>
      </c>
      <c r="L483" s="25" t="str">
        <f>IF('📋 سجل الأصول'!C483="","",IFERROR(MAX(0,MIN(('📋 سجل الأصول'!H483-IF('📋 سجل الأصول'!I483="",0,'📋 سجل الأصول'!I483)),('📋 سجل الأصول'!H483-IF('📋 سجل الأصول'!I483="",0,'📋 سجل الأصول'!I483))*'📋 سجل الأصول'!J483/365*MAX(0,MIN(EOMONTH(DATE(2026,6,1),0),IF('📋 سجل الأصول'!M483="",DATE(9999,12,31),'📋 سجل الأصول'!M483))-'📋 سجل الأصول'!G483+1))-MIN(('📋 سجل الأصول'!H483-IF('📋 سجل الأصول'!I483="",0,'📋 سجل الأصول'!I483)),('📋 سجل الأصول'!H483-IF('📋 سجل الأصول'!I483="",0,'📋 سجل الأصول'!I483))*'📋 سجل الأصول'!J483/365*MAX(0,MIN(EOMONTH(DATE(2026,6,1),-1),IF('📋 سجل الأصول'!M483="",DATE(9999,12,31),'📋 سجل الأصول'!M483))-'📋 سجل الأصول'!G483+1))),0))</f>
        <v/>
      </c>
      <c r="M483" s="25" t="str">
        <f>IF('📋 سجل الأصول'!C483="","",IFERROR(MAX(0,MIN(('📋 سجل الأصول'!H483-IF('📋 سجل الأصول'!I483="",0,'📋 سجل الأصول'!I483)),('📋 سجل الأصول'!H483-IF('📋 سجل الأصول'!I483="",0,'📋 سجل الأصول'!I483))*'📋 سجل الأصول'!J483/365*MAX(0,MIN(EOMONTH(DATE(2026,7,1),0),IF('📋 سجل الأصول'!M483="",DATE(9999,12,31),'📋 سجل الأصول'!M483))-'📋 سجل الأصول'!G483+1))-MIN(('📋 سجل الأصول'!H483-IF('📋 سجل الأصول'!I483="",0,'📋 سجل الأصول'!I483)),('📋 سجل الأصول'!H483-IF('📋 سجل الأصول'!I483="",0,'📋 سجل الأصول'!I483))*'📋 سجل الأصول'!J483/365*MAX(0,MIN(EOMONTH(DATE(2026,7,1),-1),IF('📋 سجل الأصول'!M483="",DATE(9999,12,31),'📋 سجل الأصول'!M483))-'📋 سجل الأصول'!G483+1))),0))</f>
        <v/>
      </c>
      <c r="N483" s="25" t="str">
        <f>IF('📋 سجل الأصول'!C483="","",IFERROR(MAX(0,MIN(('📋 سجل الأصول'!H483-IF('📋 سجل الأصول'!I483="",0,'📋 سجل الأصول'!I483)),('📋 سجل الأصول'!H483-IF('📋 سجل الأصول'!I483="",0,'📋 سجل الأصول'!I483))*'📋 سجل الأصول'!J483/365*MAX(0,MIN(EOMONTH(DATE(2026,8,1),0),IF('📋 سجل الأصول'!M483="",DATE(9999,12,31),'📋 سجل الأصول'!M483))-'📋 سجل الأصول'!G483+1))-MIN(('📋 سجل الأصول'!H483-IF('📋 سجل الأصول'!I483="",0,'📋 سجل الأصول'!I483)),('📋 سجل الأصول'!H483-IF('📋 سجل الأصول'!I483="",0,'📋 سجل الأصول'!I483))*'📋 سجل الأصول'!J483/365*MAX(0,MIN(EOMONTH(DATE(2026,8,1),-1),IF('📋 سجل الأصول'!M483="",DATE(9999,12,31),'📋 سجل الأصول'!M483))-'📋 سجل الأصول'!G483+1))),0))</f>
        <v/>
      </c>
      <c r="O483" s="25" t="str">
        <f>IF('📋 سجل الأصول'!C483="","",IFERROR(MAX(0,MIN(('📋 سجل الأصول'!H483-IF('📋 سجل الأصول'!I483="",0,'📋 سجل الأصول'!I483)),('📋 سجل الأصول'!H483-IF('📋 سجل الأصول'!I483="",0,'📋 سجل الأصول'!I483))*'📋 سجل الأصول'!J483/365*MAX(0,MIN(EOMONTH(DATE(2026,9,1),0),IF('📋 سجل الأصول'!M483="",DATE(9999,12,31),'📋 سجل الأصول'!M483))-'📋 سجل الأصول'!G483+1))-MIN(('📋 سجل الأصول'!H483-IF('📋 سجل الأصول'!I483="",0,'📋 سجل الأصول'!I483)),('📋 سجل الأصول'!H483-IF('📋 سجل الأصول'!I483="",0,'📋 سجل الأصول'!I483))*'📋 سجل الأصول'!J483/365*MAX(0,MIN(EOMONTH(DATE(2026,9,1),-1),IF('📋 سجل الأصول'!M483="",DATE(9999,12,31),'📋 سجل الأصول'!M483))-'📋 سجل الأصول'!G483+1))),0))</f>
        <v/>
      </c>
      <c r="P483" s="25" t="str">
        <f>IF('📋 سجل الأصول'!C483="","",IFERROR(MAX(0,MIN(('📋 سجل الأصول'!H483-IF('📋 سجل الأصول'!I483="",0,'📋 سجل الأصول'!I483)),('📋 سجل الأصول'!H483-IF('📋 سجل الأصول'!I483="",0,'📋 سجل الأصول'!I483))*'📋 سجل الأصول'!J483/365*MAX(0,MIN(EOMONTH(DATE(2026,10,1),0),IF('📋 سجل الأصول'!M483="",DATE(9999,12,31),'📋 سجل الأصول'!M483))-'📋 سجل الأصول'!G483+1))-MIN(('📋 سجل الأصول'!H483-IF('📋 سجل الأصول'!I483="",0,'📋 سجل الأصول'!I483)),('📋 سجل الأصول'!H483-IF('📋 سجل الأصول'!I483="",0,'📋 سجل الأصول'!I483))*'📋 سجل الأصول'!J483/365*MAX(0,MIN(EOMONTH(DATE(2026,10,1),-1),IF('📋 سجل الأصول'!M483="",DATE(9999,12,31),'📋 سجل الأصول'!M483))-'📋 سجل الأصول'!G483+1))),0))</f>
        <v/>
      </c>
      <c r="Q483" s="25" t="str">
        <f>IF('📋 سجل الأصول'!C483="","",IFERROR(MAX(0,MIN(('📋 سجل الأصول'!H483-IF('📋 سجل الأصول'!I483="",0,'📋 سجل الأصول'!I483)),('📋 سجل الأصول'!H483-IF('📋 سجل الأصول'!I483="",0,'📋 سجل الأصول'!I483))*'📋 سجل الأصول'!J483/365*MAX(0,MIN(EOMONTH(DATE(2026,11,1),0),IF('📋 سجل الأصول'!M483="",DATE(9999,12,31),'📋 سجل الأصول'!M483))-'📋 سجل الأصول'!G483+1))-MIN(('📋 سجل الأصول'!H483-IF('📋 سجل الأصول'!I483="",0,'📋 سجل الأصول'!I483)),('📋 سجل الأصول'!H483-IF('📋 سجل الأصول'!I483="",0,'📋 سجل الأصول'!I483))*'📋 سجل الأصول'!J483/365*MAX(0,MIN(EOMONTH(DATE(2026,11,1),-1),IF('📋 سجل الأصول'!M483="",DATE(9999,12,31),'📋 سجل الأصول'!M483))-'📋 سجل الأصول'!G483+1))),0))</f>
        <v/>
      </c>
      <c r="R483" s="25" t="str">
        <f>IF('📋 سجل الأصول'!C483="","",IFERROR(MAX(0,MIN(('📋 سجل الأصول'!H483-IF('📋 سجل الأصول'!I483="",0,'📋 سجل الأصول'!I483)),('📋 سجل الأصول'!H483-IF('📋 سجل الأصول'!I483="",0,'📋 سجل الأصول'!I483))*'📋 سجل الأصول'!J483/365*MAX(0,MIN(EOMONTH(DATE(2026,12,1),0),IF('📋 سجل الأصول'!M483="",DATE(9999,12,31),'📋 سجل الأصول'!M483))-'📋 سجل الأصول'!G483+1))-MIN(('📋 سجل الأصول'!H483-IF('📋 سجل الأصول'!I483="",0,'📋 سجل الأصول'!I483)),('📋 سجل الأصول'!H483-IF('📋 سجل الأصول'!I483="",0,'📋 سجل الأصول'!I483))*'📋 سجل الأصول'!J483/365*MAX(0,MIN(EOMONTH(DATE(2026,12,1),-1),IF('📋 سجل الأصول'!M483="",DATE(9999,12,31),'📋 سجل الأصول'!M483))-'📋 سجل الأصول'!G483+1))),0))</f>
        <v/>
      </c>
    </row>
    <row r="484" spans="1:18" ht="24.75" customHeight="1" x14ac:dyDescent="0.25">
      <c r="A484" s="26" t="str">
        <f>IF('📋 سجل الأصول'!C484="","",'📋 سجل الأصول'!A484)</f>
        <v/>
      </c>
      <c r="B484" s="26" t="str">
        <f>IF('📋 سجل الأصول'!C484="","",'📋 سجل الأصول'!B484)</f>
        <v/>
      </c>
      <c r="C484" s="38" t="str">
        <f>IF('📋 سجل الأصول'!C484="","",'📋 سجل الأصول'!C484)</f>
        <v/>
      </c>
      <c r="D484" s="26" t="str">
        <f>IF('📋 سجل الأصول'!C484="","",'📋 سجل الأصول'!E484)</f>
        <v/>
      </c>
      <c r="E484" s="39" t="str">
        <f>IF('📋 سجل الأصول'!C484="","",'📋 سجل الأصول'!G484)</f>
        <v/>
      </c>
      <c r="F484" s="33" t="str">
        <f>IF('📋 سجل الأصول'!C484="","",'📋 سجل الأصول'!H484)</f>
        <v/>
      </c>
      <c r="G484" s="33" t="str">
        <f>IF('📋 سجل الأصول'!C484="","",IFERROR(MAX(0,MIN(('📋 سجل الأصول'!H484-IF('📋 سجل الأصول'!I484="",0,'📋 سجل الأصول'!I484)),('📋 سجل الأصول'!H484-IF('📋 سجل الأصول'!I484="",0,'📋 سجل الأصول'!I484))*'📋 سجل الأصول'!J484/365*MAX(0,MIN(EOMONTH(DATE(2026,1,1),0),IF('📋 سجل الأصول'!M484="",DATE(9999,12,31),'📋 سجل الأصول'!M484))-'📋 سجل الأصول'!G484+1))-MIN(('📋 سجل الأصول'!H484-IF('📋 سجل الأصول'!I484="",0,'📋 سجل الأصول'!I484)),('📋 سجل الأصول'!H484-IF('📋 سجل الأصول'!I484="",0,'📋 سجل الأصول'!I484))*'📋 سجل الأصول'!J484/365*MAX(0,MIN(EOMONTH(DATE(2026,1,1),-1),IF('📋 سجل الأصول'!M484="",DATE(9999,12,31),'📋 سجل الأصول'!M484))-'📋 سجل الأصول'!G484+1))),0))</f>
        <v/>
      </c>
      <c r="H484" s="33" t="str">
        <f>IF('📋 سجل الأصول'!C484="","",IFERROR(MAX(0,MIN(('📋 سجل الأصول'!H484-IF('📋 سجل الأصول'!I484="",0,'📋 سجل الأصول'!I484)),('📋 سجل الأصول'!H484-IF('📋 سجل الأصول'!I484="",0,'📋 سجل الأصول'!I484))*'📋 سجل الأصول'!J484/365*MAX(0,MIN(EOMONTH(DATE(2026,2,1),0),IF('📋 سجل الأصول'!M484="",DATE(9999,12,31),'📋 سجل الأصول'!M484))-'📋 سجل الأصول'!G484+1))-MIN(('📋 سجل الأصول'!H484-IF('📋 سجل الأصول'!I484="",0,'📋 سجل الأصول'!I484)),('📋 سجل الأصول'!H484-IF('📋 سجل الأصول'!I484="",0,'📋 سجل الأصول'!I484))*'📋 سجل الأصول'!J484/365*MAX(0,MIN(EOMONTH(DATE(2026,2,1),-1),IF('📋 سجل الأصول'!M484="",DATE(9999,12,31),'📋 سجل الأصول'!M484))-'📋 سجل الأصول'!G484+1))),0))</f>
        <v/>
      </c>
      <c r="I484" s="33" t="str">
        <f>IF('📋 سجل الأصول'!C484="","",IFERROR(MAX(0,MIN(('📋 سجل الأصول'!H484-IF('📋 سجل الأصول'!I484="",0,'📋 سجل الأصول'!I484)),('📋 سجل الأصول'!H484-IF('📋 سجل الأصول'!I484="",0,'📋 سجل الأصول'!I484))*'📋 سجل الأصول'!J484/365*MAX(0,MIN(EOMONTH(DATE(2026,3,1),0),IF('📋 سجل الأصول'!M484="",DATE(9999,12,31),'📋 سجل الأصول'!M484))-'📋 سجل الأصول'!G484+1))-MIN(('📋 سجل الأصول'!H484-IF('📋 سجل الأصول'!I484="",0,'📋 سجل الأصول'!I484)),('📋 سجل الأصول'!H484-IF('📋 سجل الأصول'!I484="",0,'📋 سجل الأصول'!I484))*'📋 سجل الأصول'!J484/365*MAX(0,MIN(EOMONTH(DATE(2026,3,1),-1),IF('📋 سجل الأصول'!M484="",DATE(9999,12,31),'📋 سجل الأصول'!M484))-'📋 سجل الأصول'!G484+1))),0))</f>
        <v/>
      </c>
      <c r="J484" s="33" t="str">
        <f>IF('📋 سجل الأصول'!C484="","",IFERROR(MAX(0,MIN(('📋 سجل الأصول'!H484-IF('📋 سجل الأصول'!I484="",0,'📋 سجل الأصول'!I484)),('📋 سجل الأصول'!H484-IF('📋 سجل الأصول'!I484="",0,'📋 سجل الأصول'!I484))*'📋 سجل الأصول'!J484/365*MAX(0,MIN(EOMONTH(DATE(2026,4,1),0),IF('📋 سجل الأصول'!M484="",DATE(9999,12,31),'📋 سجل الأصول'!M484))-'📋 سجل الأصول'!G484+1))-MIN(('📋 سجل الأصول'!H484-IF('📋 سجل الأصول'!I484="",0,'📋 سجل الأصول'!I484)),('📋 سجل الأصول'!H484-IF('📋 سجل الأصول'!I484="",0,'📋 سجل الأصول'!I484))*'📋 سجل الأصول'!J484/365*MAX(0,MIN(EOMONTH(DATE(2026,4,1),-1),IF('📋 سجل الأصول'!M484="",DATE(9999,12,31),'📋 سجل الأصول'!M484))-'📋 سجل الأصول'!G484+1))),0))</f>
        <v/>
      </c>
      <c r="K484" s="33" t="str">
        <f>IF('📋 سجل الأصول'!C484="","",IFERROR(MAX(0,MIN(('📋 سجل الأصول'!H484-IF('📋 سجل الأصول'!I484="",0,'📋 سجل الأصول'!I484)),('📋 سجل الأصول'!H484-IF('📋 سجل الأصول'!I484="",0,'📋 سجل الأصول'!I484))*'📋 سجل الأصول'!J484/365*MAX(0,MIN(EOMONTH(DATE(2026,5,1),0),IF('📋 سجل الأصول'!M484="",DATE(9999,12,31),'📋 سجل الأصول'!M484))-'📋 سجل الأصول'!G484+1))-MIN(('📋 سجل الأصول'!H484-IF('📋 سجل الأصول'!I484="",0,'📋 سجل الأصول'!I484)),('📋 سجل الأصول'!H484-IF('📋 سجل الأصول'!I484="",0,'📋 سجل الأصول'!I484))*'📋 سجل الأصول'!J484/365*MAX(0,MIN(EOMONTH(DATE(2026,5,1),-1),IF('📋 سجل الأصول'!M484="",DATE(9999,12,31),'📋 سجل الأصول'!M484))-'📋 سجل الأصول'!G484+1))),0))</f>
        <v/>
      </c>
      <c r="L484" s="33" t="str">
        <f>IF('📋 سجل الأصول'!C484="","",IFERROR(MAX(0,MIN(('📋 سجل الأصول'!H484-IF('📋 سجل الأصول'!I484="",0,'📋 سجل الأصول'!I484)),('📋 سجل الأصول'!H484-IF('📋 سجل الأصول'!I484="",0,'📋 سجل الأصول'!I484))*'📋 سجل الأصول'!J484/365*MAX(0,MIN(EOMONTH(DATE(2026,6,1),0),IF('📋 سجل الأصول'!M484="",DATE(9999,12,31),'📋 سجل الأصول'!M484))-'📋 سجل الأصول'!G484+1))-MIN(('📋 سجل الأصول'!H484-IF('📋 سجل الأصول'!I484="",0,'📋 سجل الأصول'!I484)),('📋 سجل الأصول'!H484-IF('📋 سجل الأصول'!I484="",0,'📋 سجل الأصول'!I484))*'📋 سجل الأصول'!J484/365*MAX(0,MIN(EOMONTH(DATE(2026,6,1),-1),IF('📋 سجل الأصول'!M484="",DATE(9999,12,31),'📋 سجل الأصول'!M484))-'📋 سجل الأصول'!G484+1))),0))</f>
        <v/>
      </c>
      <c r="M484" s="33" t="str">
        <f>IF('📋 سجل الأصول'!C484="","",IFERROR(MAX(0,MIN(('📋 سجل الأصول'!H484-IF('📋 سجل الأصول'!I484="",0,'📋 سجل الأصول'!I484)),('📋 سجل الأصول'!H484-IF('📋 سجل الأصول'!I484="",0,'📋 سجل الأصول'!I484))*'📋 سجل الأصول'!J484/365*MAX(0,MIN(EOMONTH(DATE(2026,7,1),0),IF('📋 سجل الأصول'!M484="",DATE(9999,12,31),'📋 سجل الأصول'!M484))-'📋 سجل الأصول'!G484+1))-MIN(('📋 سجل الأصول'!H484-IF('📋 سجل الأصول'!I484="",0,'📋 سجل الأصول'!I484)),('📋 سجل الأصول'!H484-IF('📋 سجل الأصول'!I484="",0,'📋 سجل الأصول'!I484))*'📋 سجل الأصول'!J484/365*MAX(0,MIN(EOMONTH(DATE(2026,7,1),-1),IF('📋 سجل الأصول'!M484="",DATE(9999,12,31),'📋 سجل الأصول'!M484))-'📋 سجل الأصول'!G484+1))),0))</f>
        <v/>
      </c>
      <c r="N484" s="33" t="str">
        <f>IF('📋 سجل الأصول'!C484="","",IFERROR(MAX(0,MIN(('📋 سجل الأصول'!H484-IF('📋 سجل الأصول'!I484="",0,'📋 سجل الأصول'!I484)),('📋 سجل الأصول'!H484-IF('📋 سجل الأصول'!I484="",0,'📋 سجل الأصول'!I484))*'📋 سجل الأصول'!J484/365*MAX(0,MIN(EOMONTH(DATE(2026,8,1),0),IF('📋 سجل الأصول'!M484="",DATE(9999,12,31),'📋 سجل الأصول'!M484))-'📋 سجل الأصول'!G484+1))-MIN(('📋 سجل الأصول'!H484-IF('📋 سجل الأصول'!I484="",0,'📋 سجل الأصول'!I484)),('📋 سجل الأصول'!H484-IF('📋 سجل الأصول'!I484="",0,'📋 سجل الأصول'!I484))*'📋 سجل الأصول'!J484/365*MAX(0,MIN(EOMONTH(DATE(2026,8,1),-1),IF('📋 سجل الأصول'!M484="",DATE(9999,12,31),'📋 سجل الأصول'!M484))-'📋 سجل الأصول'!G484+1))),0))</f>
        <v/>
      </c>
      <c r="O484" s="33" t="str">
        <f>IF('📋 سجل الأصول'!C484="","",IFERROR(MAX(0,MIN(('📋 سجل الأصول'!H484-IF('📋 سجل الأصول'!I484="",0,'📋 سجل الأصول'!I484)),('📋 سجل الأصول'!H484-IF('📋 سجل الأصول'!I484="",0,'📋 سجل الأصول'!I484))*'📋 سجل الأصول'!J484/365*MAX(0,MIN(EOMONTH(DATE(2026,9,1),0),IF('📋 سجل الأصول'!M484="",DATE(9999,12,31),'📋 سجل الأصول'!M484))-'📋 سجل الأصول'!G484+1))-MIN(('📋 سجل الأصول'!H484-IF('📋 سجل الأصول'!I484="",0,'📋 سجل الأصول'!I484)),('📋 سجل الأصول'!H484-IF('📋 سجل الأصول'!I484="",0,'📋 سجل الأصول'!I484))*'📋 سجل الأصول'!J484/365*MAX(0,MIN(EOMONTH(DATE(2026,9,1),-1),IF('📋 سجل الأصول'!M484="",DATE(9999,12,31),'📋 سجل الأصول'!M484))-'📋 سجل الأصول'!G484+1))),0))</f>
        <v/>
      </c>
      <c r="P484" s="33" t="str">
        <f>IF('📋 سجل الأصول'!C484="","",IFERROR(MAX(0,MIN(('📋 سجل الأصول'!H484-IF('📋 سجل الأصول'!I484="",0,'📋 سجل الأصول'!I484)),('📋 سجل الأصول'!H484-IF('📋 سجل الأصول'!I484="",0,'📋 سجل الأصول'!I484))*'📋 سجل الأصول'!J484/365*MAX(0,MIN(EOMONTH(DATE(2026,10,1),0),IF('📋 سجل الأصول'!M484="",DATE(9999,12,31),'📋 سجل الأصول'!M484))-'📋 سجل الأصول'!G484+1))-MIN(('📋 سجل الأصول'!H484-IF('📋 سجل الأصول'!I484="",0,'📋 سجل الأصول'!I484)),('📋 سجل الأصول'!H484-IF('📋 سجل الأصول'!I484="",0,'📋 سجل الأصول'!I484))*'📋 سجل الأصول'!J484/365*MAX(0,MIN(EOMONTH(DATE(2026,10,1),-1),IF('📋 سجل الأصول'!M484="",DATE(9999,12,31),'📋 سجل الأصول'!M484))-'📋 سجل الأصول'!G484+1))),0))</f>
        <v/>
      </c>
      <c r="Q484" s="33" t="str">
        <f>IF('📋 سجل الأصول'!C484="","",IFERROR(MAX(0,MIN(('📋 سجل الأصول'!H484-IF('📋 سجل الأصول'!I484="",0,'📋 سجل الأصول'!I484)),('📋 سجل الأصول'!H484-IF('📋 سجل الأصول'!I484="",0,'📋 سجل الأصول'!I484))*'📋 سجل الأصول'!J484/365*MAX(0,MIN(EOMONTH(DATE(2026,11,1),0),IF('📋 سجل الأصول'!M484="",DATE(9999,12,31),'📋 سجل الأصول'!M484))-'📋 سجل الأصول'!G484+1))-MIN(('📋 سجل الأصول'!H484-IF('📋 سجل الأصول'!I484="",0,'📋 سجل الأصول'!I484)),('📋 سجل الأصول'!H484-IF('📋 سجل الأصول'!I484="",0,'📋 سجل الأصول'!I484))*'📋 سجل الأصول'!J484/365*MAX(0,MIN(EOMONTH(DATE(2026,11,1),-1),IF('📋 سجل الأصول'!M484="",DATE(9999,12,31),'📋 سجل الأصول'!M484))-'📋 سجل الأصول'!G484+1))),0))</f>
        <v/>
      </c>
      <c r="R484" s="33" t="str">
        <f>IF('📋 سجل الأصول'!C484="","",IFERROR(MAX(0,MIN(('📋 سجل الأصول'!H484-IF('📋 سجل الأصول'!I484="",0,'📋 سجل الأصول'!I484)),('📋 سجل الأصول'!H484-IF('📋 سجل الأصول'!I484="",0,'📋 سجل الأصول'!I484))*'📋 سجل الأصول'!J484/365*MAX(0,MIN(EOMONTH(DATE(2026,12,1),0),IF('📋 سجل الأصول'!M484="",DATE(9999,12,31),'📋 سجل الأصول'!M484))-'📋 سجل الأصول'!G484+1))-MIN(('📋 سجل الأصول'!H484-IF('📋 سجل الأصول'!I484="",0,'📋 سجل الأصول'!I484)),('📋 سجل الأصول'!H484-IF('📋 سجل الأصول'!I484="",0,'📋 سجل الأصول'!I484))*'📋 سجل الأصول'!J484/365*MAX(0,MIN(EOMONTH(DATE(2026,12,1),-1),IF('📋 سجل الأصول'!M484="",DATE(9999,12,31),'📋 سجل الأصول'!M484))-'📋 سجل الأصول'!G484+1))),0))</f>
        <v/>
      </c>
    </row>
    <row r="485" spans="1:18" ht="24.75" customHeight="1" x14ac:dyDescent="0.25">
      <c r="A485" s="18" t="str">
        <f>IF('📋 سجل الأصول'!C485="","",'📋 سجل الأصول'!A485)</f>
        <v/>
      </c>
      <c r="B485" s="18" t="str">
        <f>IF('📋 سجل الأصول'!C485="","",'📋 سجل الأصول'!B485)</f>
        <v/>
      </c>
      <c r="C485" s="36" t="str">
        <f>IF('📋 سجل الأصول'!C485="","",'📋 سجل الأصول'!C485)</f>
        <v/>
      </c>
      <c r="D485" s="18" t="str">
        <f>IF('📋 سجل الأصول'!C485="","",'📋 سجل الأصول'!E485)</f>
        <v/>
      </c>
      <c r="E485" s="37" t="str">
        <f>IF('📋 سجل الأصول'!C485="","",'📋 سجل الأصول'!G485)</f>
        <v/>
      </c>
      <c r="F485" s="25" t="str">
        <f>IF('📋 سجل الأصول'!C485="","",'📋 سجل الأصول'!H485)</f>
        <v/>
      </c>
      <c r="G485" s="25" t="str">
        <f>IF('📋 سجل الأصول'!C485="","",IFERROR(MAX(0,MIN(('📋 سجل الأصول'!H485-IF('📋 سجل الأصول'!I485="",0,'📋 سجل الأصول'!I485)),('📋 سجل الأصول'!H485-IF('📋 سجل الأصول'!I485="",0,'📋 سجل الأصول'!I485))*'📋 سجل الأصول'!J485/365*MAX(0,MIN(EOMONTH(DATE(2026,1,1),0),IF('📋 سجل الأصول'!M485="",DATE(9999,12,31),'📋 سجل الأصول'!M485))-'📋 سجل الأصول'!G485+1))-MIN(('📋 سجل الأصول'!H485-IF('📋 سجل الأصول'!I485="",0,'📋 سجل الأصول'!I485)),('📋 سجل الأصول'!H485-IF('📋 سجل الأصول'!I485="",0,'📋 سجل الأصول'!I485))*'📋 سجل الأصول'!J485/365*MAX(0,MIN(EOMONTH(DATE(2026,1,1),-1),IF('📋 سجل الأصول'!M485="",DATE(9999,12,31),'📋 سجل الأصول'!M485))-'📋 سجل الأصول'!G485+1))),0))</f>
        <v/>
      </c>
      <c r="H485" s="25" t="str">
        <f>IF('📋 سجل الأصول'!C485="","",IFERROR(MAX(0,MIN(('📋 سجل الأصول'!H485-IF('📋 سجل الأصول'!I485="",0,'📋 سجل الأصول'!I485)),('📋 سجل الأصول'!H485-IF('📋 سجل الأصول'!I485="",0,'📋 سجل الأصول'!I485))*'📋 سجل الأصول'!J485/365*MAX(0,MIN(EOMONTH(DATE(2026,2,1),0),IF('📋 سجل الأصول'!M485="",DATE(9999,12,31),'📋 سجل الأصول'!M485))-'📋 سجل الأصول'!G485+1))-MIN(('📋 سجل الأصول'!H485-IF('📋 سجل الأصول'!I485="",0,'📋 سجل الأصول'!I485)),('📋 سجل الأصول'!H485-IF('📋 سجل الأصول'!I485="",0,'📋 سجل الأصول'!I485))*'📋 سجل الأصول'!J485/365*MAX(0,MIN(EOMONTH(DATE(2026,2,1),-1),IF('📋 سجل الأصول'!M485="",DATE(9999,12,31),'📋 سجل الأصول'!M485))-'📋 سجل الأصول'!G485+1))),0))</f>
        <v/>
      </c>
      <c r="I485" s="25" t="str">
        <f>IF('📋 سجل الأصول'!C485="","",IFERROR(MAX(0,MIN(('📋 سجل الأصول'!H485-IF('📋 سجل الأصول'!I485="",0,'📋 سجل الأصول'!I485)),('📋 سجل الأصول'!H485-IF('📋 سجل الأصول'!I485="",0,'📋 سجل الأصول'!I485))*'📋 سجل الأصول'!J485/365*MAX(0,MIN(EOMONTH(DATE(2026,3,1),0),IF('📋 سجل الأصول'!M485="",DATE(9999,12,31),'📋 سجل الأصول'!M485))-'📋 سجل الأصول'!G485+1))-MIN(('📋 سجل الأصول'!H485-IF('📋 سجل الأصول'!I485="",0,'📋 سجل الأصول'!I485)),('📋 سجل الأصول'!H485-IF('📋 سجل الأصول'!I485="",0,'📋 سجل الأصول'!I485))*'📋 سجل الأصول'!J485/365*MAX(0,MIN(EOMONTH(DATE(2026,3,1),-1),IF('📋 سجل الأصول'!M485="",DATE(9999,12,31),'📋 سجل الأصول'!M485))-'📋 سجل الأصول'!G485+1))),0))</f>
        <v/>
      </c>
      <c r="J485" s="25" t="str">
        <f>IF('📋 سجل الأصول'!C485="","",IFERROR(MAX(0,MIN(('📋 سجل الأصول'!H485-IF('📋 سجل الأصول'!I485="",0,'📋 سجل الأصول'!I485)),('📋 سجل الأصول'!H485-IF('📋 سجل الأصول'!I485="",0,'📋 سجل الأصول'!I485))*'📋 سجل الأصول'!J485/365*MAX(0,MIN(EOMONTH(DATE(2026,4,1),0),IF('📋 سجل الأصول'!M485="",DATE(9999,12,31),'📋 سجل الأصول'!M485))-'📋 سجل الأصول'!G485+1))-MIN(('📋 سجل الأصول'!H485-IF('📋 سجل الأصول'!I485="",0,'📋 سجل الأصول'!I485)),('📋 سجل الأصول'!H485-IF('📋 سجل الأصول'!I485="",0,'📋 سجل الأصول'!I485))*'📋 سجل الأصول'!J485/365*MAX(0,MIN(EOMONTH(DATE(2026,4,1),-1),IF('📋 سجل الأصول'!M485="",DATE(9999,12,31),'📋 سجل الأصول'!M485))-'📋 سجل الأصول'!G485+1))),0))</f>
        <v/>
      </c>
      <c r="K485" s="25" t="str">
        <f>IF('📋 سجل الأصول'!C485="","",IFERROR(MAX(0,MIN(('📋 سجل الأصول'!H485-IF('📋 سجل الأصول'!I485="",0,'📋 سجل الأصول'!I485)),('📋 سجل الأصول'!H485-IF('📋 سجل الأصول'!I485="",0,'📋 سجل الأصول'!I485))*'📋 سجل الأصول'!J485/365*MAX(0,MIN(EOMONTH(DATE(2026,5,1),0),IF('📋 سجل الأصول'!M485="",DATE(9999,12,31),'📋 سجل الأصول'!M485))-'📋 سجل الأصول'!G485+1))-MIN(('📋 سجل الأصول'!H485-IF('📋 سجل الأصول'!I485="",0,'📋 سجل الأصول'!I485)),('📋 سجل الأصول'!H485-IF('📋 سجل الأصول'!I485="",0,'📋 سجل الأصول'!I485))*'📋 سجل الأصول'!J485/365*MAX(0,MIN(EOMONTH(DATE(2026,5,1),-1),IF('📋 سجل الأصول'!M485="",DATE(9999,12,31),'📋 سجل الأصول'!M485))-'📋 سجل الأصول'!G485+1))),0))</f>
        <v/>
      </c>
      <c r="L485" s="25" t="str">
        <f>IF('📋 سجل الأصول'!C485="","",IFERROR(MAX(0,MIN(('📋 سجل الأصول'!H485-IF('📋 سجل الأصول'!I485="",0,'📋 سجل الأصول'!I485)),('📋 سجل الأصول'!H485-IF('📋 سجل الأصول'!I485="",0,'📋 سجل الأصول'!I485))*'📋 سجل الأصول'!J485/365*MAX(0,MIN(EOMONTH(DATE(2026,6,1),0),IF('📋 سجل الأصول'!M485="",DATE(9999,12,31),'📋 سجل الأصول'!M485))-'📋 سجل الأصول'!G485+1))-MIN(('📋 سجل الأصول'!H485-IF('📋 سجل الأصول'!I485="",0,'📋 سجل الأصول'!I485)),('📋 سجل الأصول'!H485-IF('📋 سجل الأصول'!I485="",0,'📋 سجل الأصول'!I485))*'📋 سجل الأصول'!J485/365*MAX(0,MIN(EOMONTH(DATE(2026,6,1),-1),IF('📋 سجل الأصول'!M485="",DATE(9999,12,31),'📋 سجل الأصول'!M485))-'📋 سجل الأصول'!G485+1))),0))</f>
        <v/>
      </c>
      <c r="M485" s="25" t="str">
        <f>IF('📋 سجل الأصول'!C485="","",IFERROR(MAX(0,MIN(('📋 سجل الأصول'!H485-IF('📋 سجل الأصول'!I485="",0,'📋 سجل الأصول'!I485)),('📋 سجل الأصول'!H485-IF('📋 سجل الأصول'!I485="",0,'📋 سجل الأصول'!I485))*'📋 سجل الأصول'!J485/365*MAX(0,MIN(EOMONTH(DATE(2026,7,1),0),IF('📋 سجل الأصول'!M485="",DATE(9999,12,31),'📋 سجل الأصول'!M485))-'📋 سجل الأصول'!G485+1))-MIN(('📋 سجل الأصول'!H485-IF('📋 سجل الأصول'!I485="",0,'📋 سجل الأصول'!I485)),('📋 سجل الأصول'!H485-IF('📋 سجل الأصول'!I485="",0,'📋 سجل الأصول'!I485))*'📋 سجل الأصول'!J485/365*MAX(0,MIN(EOMONTH(DATE(2026,7,1),-1),IF('📋 سجل الأصول'!M485="",DATE(9999,12,31),'📋 سجل الأصول'!M485))-'📋 سجل الأصول'!G485+1))),0))</f>
        <v/>
      </c>
      <c r="N485" s="25" t="str">
        <f>IF('📋 سجل الأصول'!C485="","",IFERROR(MAX(0,MIN(('📋 سجل الأصول'!H485-IF('📋 سجل الأصول'!I485="",0,'📋 سجل الأصول'!I485)),('📋 سجل الأصول'!H485-IF('📋 سجل الأصول'!I485="",0,'📋 سجل الأصول'!I485))*'📋 سجل الأصول'!J485/365*MAX(0,MIN(EOMONTH(DATE(2026,8,1),0),IF('📋 سجل الأصول'!M485="",DATE(9999,12,31),'📋 سجل الأصول'!M485))-'📋 سجل الأصول'!G485+1))-MIN(('📋 سجل الأصول'!H485-IF('📋 سجل الأصول'!I485="",0,'📋 سجل الأصول'!I485)),('📋 سجل الأصول'!H485-IF('📋 سجل الأصول'!I485="",0,'📋 سجل الأصول'!I485))*'📋 سجل الأصول'!J485/365*MAX(0,MIN(EOMONTH(DATE(2026,8,1),-1),IF('📋 سجل الأصول'!M485="",DATE(9999,12,31),'📋 سجل الأصول'!M485))-'📋 سجل الأصول'!G485+1))),0))</f>
        <v/>
      </c>
      <c r="O485" s="25" t="str">
        <f>IF('📋 سجل الأصول'!C485="","",IFERROR(MAX(0,MIN(('📋 سجل الأصول'!H485-IF('📋 سجل الأصول'!I485="",0,'📋 سجل الأصول'!I485)),('📋 سجل الأصول'!H485-IF('📋 سجل الأصول'!I485="",0,'📋 سجل الأصول'!I485))*'📋 سجل الأصول'!J485/365*MAX(0,MIN(EOMONTH(DATE(2026,9,1),0),IF('📋 سجل الأصول'!M485="",DATE(9999,12,31),'📋 سجل الأصول'!M485))-'📋 سجل الأصول'!G485+1))-MIN(('📋 سجل الأصول'!H485-IF('📋 سجل الأصول'!I485="",0,'📋 سجل الأصول'!I485)),('📋 سجل الأصول'!H485-IF('📋 سجل الأصول'!I485="",0,'📋 سجل الأصول'!I485))*'📋 سجل الأصول'!J485/365*MAX(0,MIN(EOMONTH(DATE(2026,9,1),-1),IF('📋 سجل الأصول'!M485="",DATE(9999,12,31),'📋 سجل الأصول'!M485))-'📋 سجل الأصول'!G485+1))),0))</f>
        <v/>
      </c>
      <c r="P485" s="25" t="str">
        <f>IF('📋 سجل الأصول'!C485="","",IFERROR(MAX(0,MIN(('📋 سجل الأصول'!H485-IF('📋 سجل الأصول'!I485="",0,'📋 سجل الأصول'!I485)),('📋 سجل الأصول'!H485-IF('📋 سجل الأصول'!I485="",0,'📋 سجل الأصول'!I485))*'📋 سجل الأصول'!J485/365*MAX(0,MIN(EOMONTH(DATE(2026,10,1),0),IF('📋 سجل الأصول'!M485="",DATE(9999,12,31),'📋 سجل الأصول'!M485))-'📋 سجل الأصول'!G485+1))-MIN(('📋 سجل الأصول'!H485-IF('📋 سجل الأصول'!I485="",0,'📋 سجل الأصول'!I485)),('📋 سجل الأصول'!H485-IF('📋 سجل الأصول'!I485="",0,'📋 سجل الأصول'!I485))*'📋 سجل الأصول'!J485/365*MAX(0,MIN(EOMONTH(DATE(2026,10,1),-1),IF('📋 سجل الأصول'!M485="",DATE(9999,12,31),'📋 سجل الأصول'!M485))-'📋 سجل الأصول'!G485+1))),0))</f>
        <v/>
      </c>
      <c r="Q485" s="25" t="str">
        <f>IF('📋 سجل الأصول'!C485="","",IFERROR(MAX(0,MIN(('📋 سجل الأصول'!H485-IF('📋 سجل الأصول'!I485="",0,'📋 سجل الأصول'!I485)),('📋 سجل الأصول'!H485-IF('📋 سجل الأصول'!I485="",0,'📋 سجل الأصول'!I485))*'📋 سجل الأصول'!J485/365*MAX(0,MIN(EOMONTH(DATE(2026,11,1),0),IF('📋 سجل الأصول'!M485="",DATE(9999,12,31),'📋 سجل الأصول'!M485))-'📋 سجل الأصول'!G485+1))-MIN(('📋 سجل الأصول'!H485-IF('📋 سجل الأصول'!I485="",0,'📋 سجل الأصول'!I485)),('📋 سجل الأصول'!H485-IF('📋 سجل الأصول'!I485="",0,'📋 سجل الأصول'!I485))*'📋 سجل الأصول'!J485/365*MAX(0,MIN(EOMONTH(DATE(2026,11,1),-1),IF('📋 سجل الأصول'!M485="",DATE(9999,12,31),'📋 سجل الأصول'!M485))-'📋 سجل الأصول'!G485+1))),0))</f>
        <v/>
      </c>
      <c r="R485" s="25" t="str">
        <f>IF('📋 سجل الأصول'!C485="","",IFERROR(MAX(0,MIN(('📋 سجل الأصول'!H485-IF('📋 سجل الأصول'!I485="",0,'📋 سجل الأصول'!I485)),('📋 سجل الأصول'!H485-IF('📋 سجل الأصول'!I485="",0,'📋 سجل الأصول'!I485))*'📋 سجل الأصول'!J485/365*MAX(0,MIN(EOMONTH(DATE(2026,12,1),0),IF('📋 سجل الأصول'!M485="",DATE(9999,12,31),'📋 سجل الأصول'!M485))-'📋 سجل الأصول'!G485+1))-MIN(('📋 سجل الأصول'!H485-IF('📋 سجل الأصول'!I485="",0,'📋 سجل الأصول'!I485)),('📋 سجل الأصول'!H485-IF('📋 سجل الأصول'!I485="",0,'📋 سجل الأصول'!I485))*'📋 سجل الأصول'!J485/365*MAX(0,MIN(EOMONTH(DATE(2026,12,1),-1),IF('📋 سجل الأصول'!M485="",DATE(9999,12,31),'📋 سجل الأصول'!M485))-'📋 سجل الأصول'!G485+1))),0))</f>
        <v/>
      </c>
    </row>
    <row r="486" spans="1:18" ht="24.75" customHeight="1" x14ac:dyDescent="0.25">
      <c r="A486" s="26" t="str">
        <f>IF('📋 سجل الأصول'!C486="","",'📋 سجل الأصول'!A486)</f>
        <v/>
      </c>
      <c r="B486" s="26" t="str">
        <f>IF('📋 سجل الأصول'!C486="","",'📋 سجل الأصول'!B486)</f>
        <v/>
      </c>
      <c r="C486" s="38" t="str">
        <f>IF('📋 سجل الأصول'!C486="","",'📋 سجل الأصول'!C486)</f>
        <v/>
      </c>
      <c r="D486" s="26" t="str">
        <f>IF('📋 سجل الأصول'!C486="","",'📋 سجل الأصول'!E486)</f>
        <v/>
      </c>
      <c r="E486" s="39" t="str">
        <f>IF('📋 سجل الأصول'!C486="","",'📋 سجل الأصول'!G486)</f>
        <v/>
      </c>
      <c r="F486" s="33" t="str">
        <f>IF('📋 سجل الأصول'!C486="","",'📋 سجل الأصول'!H486)</f>
        <v/>
      </c>
      <c r="G486" s="33" t="str">
        <f>IF('📋 سجل الأصول'!C486="","",IFERROR(MAX(0,MIN(('📋 سجل الأصول'!H486-IF('📋 سجل الأصول'!I486="",0,'📋 سجل الأصول'!I486)),('📋 سجل الأصول'!H486-IF('📋 سجل الأصول'!I486="",0,'📋 سجل الأصول'!I486))*'📋 سجل الأصول'!J486/365*MAX(0,MIN(EOMONTH(DATE(2026,1,1),0),IF('📋 سجل الأصول'!M486="",DATE(9999,12,31),'📋 سجل الأصول'!M486))-'📋 سجل الأصول'!G486+1))-MIN(('📋 سجل الأصول'!H486-IF('📋 سجل الأصول'!I486="",0,'📋 سجل الأصول'!I486)),('📋 سجل الأصول'!H486-IF('📋 سجل الأصول'!I486="",0,'📋 سجل الأصول'!I486))*'📋 سجل الأصول'!J486/365*MAX(0,MIN(EOMONTH(DATE(2026,1,1),-1),IF('📋 سجل الأصول'!M486="",DATE(9999,12,31),'📋 سجل الأصول'!M486))-'📋 سجل الأصول'!G486+1))),0))</f>
        <v/>
      </c>
      <c r="H486" s="33" t="str">
        <f>IF('📋 سجل الأصول'!C486="","",IFERROR(MAX(0,MIN(('📋 سجل الأصول'!H486-IF('📋 سجل الأصول'!I486="",0,'📋 سجل الأصول'!I486)),('📋 سجل الأصول'!H486-IF('📋 سجل الأصول'!I486="",0,'📋 سجل الأصول'!I486))*'📋 سجل الأصول'!J486/365*MAX(0,MIN(EOMONTH(DATE(2026,2,1),0),IF('📋 سجل الأصول'!M486="",DATE(9999,12,31),'📋 سجل الأصول'!M486))-'📋 سجل الأصول'!G486+1))-MIN(('📋 سجل الأصول'!H486-IF('📋 سجل الأصول'!I486="",0,'📋 سجل الأصول'!I486)),('📋 سجل الأصول'!H486-IF('📋 سجل الأصول'!I486="",0,'📋 سجل الأصول'!I486))*'📋 سجل الأصول'!J486/365*MAX(0,MIN(EOMONTH(DATE(2026,2,1),-1),IF('📋 سجل الأصول'!M486="",DATE(9999,12,31),'📋 سجل الأصول'!M486))-'📋 سجل الأصول'!G486+1))),0))</f>
        <v/>
      </c>
      <c r="I486" s="33" t="str">
        <f>IF('📋 سجل الأصول'!C486="","",IFERROR(MAX(0,MIN(('📋 سجل الأصول'!H486-IF('📋 سجل الأصول'!I486="",0,'📋 سجل الأصول'!I486)),('📋 سجل الأصول'!H486-IF('📋 سجل الأصول'!I486="",0,'📋 سجل الأصول'!I486))*'📋 سجل الأصول'!J486/365*MAX(0,MIN(EOMONTH(DATE(2026,3,1),0),IF('📋 سجل الأصول'!M486="",DATE(9999,12,31),'📋 سجل الأصول'!M486))-'📋 سجل الأصول'!G486+1))-MIN(('📋 سجل الأصول'!H486-IF('📋 سجل الأصول'!I486="",0,'📋 سجل الأصول'!I486)),('📋 سجل الأصول'!H486-IF('📋 سجل الأصول'!I486="",0,'📋 سجل الأصول'!I486))*'📋 سجل الأصول'!J486/365*MAX(0,MIN(EOMONTH(DATE(2026,3,1),-1),IF('📋 سجل الأصول'!M486="",DATE(9999,12,31),'📋 سجل الأصول'!M486))-'📋 سجل الأصول'!G486+1))),0))</f>
        <v/>
      </c>
      <c r="J486" s="33" t="str">
        <f>IF('📋 سجل الأصول'!C486="","",IFERROR(MAX(0,MIN(('📋 سجل الأصول'!H486-IF('📋 سجل الأصول'!I486="",0,'📋 سجل الأصول'!I486)),('📋 سجل الأصول'!H486-IF('📋 سجل الأصول'!I486="",0,'📋 سجل الأصول'!I486))*'📋 سجل الأصول'!J486/365*MAX(0,MIN(EOMONTH(DATE(2026,4,1),0),IF('📋 سجل الأصول'!M486="",DATE(9999,12,31),'📋 سجل الأصول'!M486))-'📋 سجل الأصول'!G486+1))-MIN(('📋 سجل الأصول'!H486-IF('📋 سجل الأصول'!I486="",0,'📋 سجل الأصول'!I486)),('📋 سجل الأصول'!H486-IF('📋 سجل الأصول'!I486="",0,'📋 سجل الأصول'!I486))*'📋 سجل الأصول'!J486/365*MAX(0,MIN(EOMONTH(DATE(2026,4,1),-1),IF('📋 سجل الأصول'!M486="",DATE(9999,12,31),'📋 سجل الأصول'!M486))-'📋 سجل الأصول'!G486+1))),0))</f>
        <v/>
      </c>
      <c r="K486" s="33" t="str">
        <f>IF('📋 سجل الأصول'!C486="","",IFERROR(MAX(0,MIN(('📋 سجل الأصول'!H486-IF('📋 سجل الأصول'!I486="",0,'📋 سجل الأصول'!I486)),('📋 سجل الأصول'!H486-IF('📋 سجل الأصول'!I486="",0,'📋 سجل الأصول'!I486))*'📋 سجل الأصول'!J486/365*MAX(0,MIN(EOMONTH(DATE(2026,5,1),0),IF('📋 سجل الأصول'!M486="",DATE(9999,12,31),'📋 سجل الأصول'!M486))-'📋 سجل الأصول'!G486+1))-MIN(('📋 سجل الأصول'!H486-IF('📋 سجل الأصول'!I486="",0,'📋 سجل الأصول'!I486)),('📋 سجل الأصول'!H486-IF('📋 سجل الأصول'!I486="",0,'📋 سجل الأصول'!I486))*'📋 سجل الأصول'!J486/365*MAX(0,MIN(EOMONTH(DATE(2026,5,1),-1),IF('📋 سجل الأصول'!M486="",DATE(9999,12,31),'📋 سجل الأصول'!M486))-'📋 سجل الأصول'!G486+1))),0))</f>
        <v/>
      </c>
      <c r="L486" s="33" t="str">
        <f>IF('📋 سجل الأصول'!C486="","",IFERROR(MAX(0,MIN(('📋 سجل الأصول'!H486-IF('📋 سجل الأصول'!I486="",0,'📋 سجل الأصول'!I486)),('📋 سجل الأصول'!H486-IF('📋 سجل الأصول'!I486="",0,'📋 سجل الأصول'!I486))*'📋 سجل الأصول'!J486/365*MAX(0,MIN(EOMONTH(DATE(2026,6,1),0),IF('📋 سجل الأصول'!M486="",DATE(9999,12,31),'📋 سجل الأصول'!M486))-'📋 سجل الأصول'!G486+1))-MIN(('📋 سجل الأصول'!H486-IF('📋 سجل الأصول'!I486="",0,'📋 سجل الأصول'!I486)),('📋 سجل الأصول'!H486-IF('📋 سجل الأصول'!I486="",0,'📋 سجل الأصول'!I486))*'📋 سجل الأصول'!J486/365*MAX(0,MIN(EOMONTH(DATE(2026,6,1),-1),IF('📋 سجل الأصول'!M486="",DATE(9999,12,31),'📋 سجل الأصول'!M486))-'📋 سجل الأصول'!G486+1))),0))</f>
        <v/>
      </c>
      <c r="M486" s="33" t="str">
        <f>IF('📋 سجل الأصول'!C486="","",IFERROR(MAX(0,MIN(('📋 سجل الأصول'!H486-IF('📋 سجل الأصول'!I486="",0,'📋 سجل الأصول'!I486)),('📋 سجل الأصول'!H486-IF('📋 سجل الأصول'!I486="",0,'📋 سجل الأصول'!I486))*'📋 سجل الأصول'!J486/365*MAX(0,MIN(EOMONTH(DATE(2026,7,1),0),IF('📋 سجل الأصول'!M486="",DATE(9999,12,31),'📋 سجل الأصول'!M486))-'📋 سجل الأصول'!G486+1))-MIN(('📋 سجل الأصول'!H486-IF('📋 سجل الأصول'!I486="",0,'📋 سجل الأصول'!I486)),('📋 سجل الأصول'!H486-IF('📋 سجل الأصول'!I486="",0,'📋 سجل الأصول'!I486))*'📋 سجل الأصول'!J486/365*MAX(0,MIN(EOMONTH(DATE(2026,7,1),-1),IF('📋 سجل الأصول'!M486="",DATE(9999,12,31),'📋 سجل الأصول'!M486))-'📋 سجل الأصول'!G486+1))),0))</f>
        <v/>
      </c>
      <c r="N486" s="33" t="str">
        <f>IF('📋 سجل الأصول'!C486="","",IFERROR(MAX(0,MIN(('📋 سجل الأصول'!H486-IF('📋 سجل الأصول'!I486="",0,'📋 سجل الأصول'!I486)),('📋 سجل الأصول'!H486-IF('📋 سجل الأصول'!I486="",0,'📋 سجل الأصول'!I486))*'📋 سجل الأصول'!J486/365*MAX(0,MIN(EOMONTH(DATE(2026,8,1),0),IF('📋 سجل الأصول'!M486="",DATE(9999,12,31),'📋 سجل الأصول'!M486))-'📋 سجل الأصول'!G486+1))-MIN(('📋 سجل الأصول'!H486-IF('📋 سجل الأصول'!I486="",0,'📋 سجل الأصول'!I486)),('📋 سجل الأصول'!H486-IF('📋 سجل الأصول'!I486="",0,'📋 سجل الأصول'!I486))*'📋 سجل الأصول'!J486/365*MAX(0,MIN(EOMONTH(DATE(2026,8,1),-1),IF('📋 سجل الأصول'!M486="",DATE(9999,12,31),'📋 سجل الأصول'!M486))-'📋 سجل الأصول'!G486+1))),0))</f>
        <v/>
      </c>
      <c r="O486" s="33" t="str">
        <f>IF('📋 سجل الأصول'!C486="","",IFERROR(MAX(0,MIN(('📋 سجل الأصول'!H486-IF('📋 سجل الأصول'!I486="",0,'📋 سجل الأصول'!I486)),('📋 سجل الأصول'!H486-IF('📋 سجل الأصول'!I486="",0,'📋 سجل الأصول'!I486))*'📋 سجل الأصول'!J486/365*MAX(0,MIN(EOMONTH(DATE(2026,9,1),0),IF('📋 سجل الأصول'!M486="",DATE(9999,12,31),'📋 سجل الأصول'!M486))-'📋 سجل الأصول'!G486+1))-MIN(('📋 سجل الأصول'!H486-IF('📋 سجل الأصول'!I486="",0,'📋 سجل الأصول'!I486)),('📋 سجل الأصول'!H486-IF('📋 سجل الأصول'!I486="",0,'📋 سجل الأصول'!I486))*'📋 سجل الأصول'!J486/365*MAX(0,MIN(EOMONTH(DATE(2026,9,1),-1),IF('📋 سجل الأصول'!M486="",DATE(9999,12,31),'📋 سجل الأصول'!M486))-'📋 سجل الأصول'!G486+1))),0))</f>
        <v/>
      </c>
      <c r="P486" s="33" t="str">
        <f>IF('📋 سجل الأصول'!C486="","",IFERROR(MAX(0,MIN(('📋 سجل الأصول'!H486-IF('📋 سجل الأصول'!I486="",0,'📋 سجل الأصول'!I486)),('📋 سجل الأصول'!H486-IF('📋 سجل الأصول'!I486="",0,'📋 سجل الأصول'!I486))*'📋 سجل الأصول'!J486/365*MAX(0,MIN(EOMONTH(DATE(2026,10,1),0),IF('📋 سجل الأصول'!M486="",DATE(9999,12,31),'📋 سجل الأصول'!M486))-'📋 سجل الأصول'!G486+1))-MIN(('📋 سجل الأصول'!H486-IF('📋 سجل الأصول'!I486="",0,'📋 سجل الأصول'!I486)),('📋 سجل الأصول'!H486-IF('📋 سجل الأصول'!I486="",0,'📋 سجل الأصول'!I486))*'📋 سجل الأصول'!J486/365*MAX(0,MIN(EOMONTH(DATE(2026,10,1),-1),IF('📋 سجل الأصول'!M486="",DATE(9999,12,31),'📋 سجل الأصول'!M486))-'📋 سجل الأصول'!G486+1))),0))</f>
        <v/>
      </c>
      <c r="Q486" s="33" t="str">
        <f>IF('📋 سجل الأصول'!C486="","",IFERROR(MAX(0,MIN(('📋 سجل الأصول'!H486-IF('📋 سجل الأصول'!I486="",0,'📋 سجل الأصول'!I486)),('📋 سجل الأصول'!H486-IF('📋 سجل الأصول'!I486="",0,'📋 سجل الأصول'!I486))*'📋 سجل الأصول'!J486/365*MAX(0,MIN(EOMONTH(DATE(2026,11,1),0),IF('📋 سجل الأصول'!M486="",DATE(9999,12,31),'📋 سجل الأصول'!M486))-'📋 سجل الأصول'!G486+1))-MIN(('📋 سجل الأصول'!H486-IF('📋 سجل الأصول'!I486="",0,'📋 سجل الأصول'!I486)),('📋 سجل الأصول'!H486-IF('📋 سجل الأصول'!I486="",0,'📋 سجل الأصول'!I486))*'📋 سجل الأصول'!J486/365*MAX(0,MIN(EOMONTH(DATE(2026,11,1),-1),IF('📋 سجل الأصول'!M486="",DATE(9999,12,31),'📋 سجل الأصول'!M486))-'📋 سجل الأصول'!G486+1))),0))</f>
        <v/>
      </c>
      <c r="R486" s="33" t="str">
        <f>IF('📋 سجل الأصول'!C486="","",IFERROR(MAX(0,MIN(('📋 سجل الأصول'!H486-IF('📋 سجل الأصول'!I486="",0,'📋 سجل الأصول'!I486)),('📋 سجل الأصول'!H486-IF('📋 سجل الأصول'!I486="",0,'📋 سجل الأصول'!I486))*'📋 سجل الأصول'!J486/365*MAX(0,MIN(EOMONTH(DATE(2026,12,1),0),IF('📋 سجل الأصول'!M486="",DATE(9999,12,31),'📋 سجل الأصول'!M486))-'📋 سجل الأصول'!G486+1))-MIN(('📋 سجل الأصول'!H486-IF('📋 سجل الأصول'!I486="",0,'📋 سجل الأصول'!I486)),('📋 سجل الأصول'!H486-IF('📋 سجل الأصول'!I486="",0,'📋 سجل الأصول'!I486))*'📋 سجل الأصول'!J486/365*MAX(0,MIN(EOMONTH(DATE(2026,12,1),-1),IF('📋 سجل الأصول'!M486="",DATE(9999,12,31),'📋 سجل الأصول'!M486))-'📋 سجل الأصول'!G486+1))),0))</f>
        <v/>
      </c>
    </row>
    <row r="487" spans="1:18" ht="24.75" customHeight="1" x14ac:dyDescent="0.25">
      <c r="A487" s="18" t="str">
        <f>IF('📋 سجل الأصول'!C487="","",'📋 سجل الأصول'!A487)</f>
        <v/>
      </c>
      <c r="B487" s="18" t="str">
        <f>IF('📋 سجل الأصول'!C487="","",'📋 سجل الأصول'!B487)</f>
        <v/>
      </c>
      <c r="C487" s="36" t="str">
        <f>IF('📋 سجل الأصول'!C487="","",'📋 سجل الأصول'!C487)</f>
        <v/>
      </c>
      <c r="D487" s="18" t="str">
        <f>IF('📋 سجل الأصول'!C487="","",'📋 سجل الأصول'!E487)</f>
        <v/>
      </c>
      <c r="E487" s="37" t="str">
        <f>IF('📋 سجل الأصول'!C487="","",'📋 سجل الأصول'!G487)</f>
        <v/>
      </c>
      <c r="F487" s="25" t="str">
        <f>IF('📋 سجل الأصول'!C487="","",'📋 سجل الأصول'!H487)</f>
        <v/>
      </c>
      <c r="G487" s="25" t="str">
        <f>IF('📋 سجل الأصول'!C487="","",IFERROR(MAX(0,MIN(('📋 سجل الأصول'!H487-IF('📋 سجل الأصول'!I487="",0,'📋 سجل الأصول'!I487)),('📋 سجل الأصول'!H487-IF('📋 سجل الأصول'!I487="",0,'📋 سجل الأصول'!I487))*'📋 سجل الأصول'!J487/365*MAX(0,MIN(EOMONTH(DATE(2026,1,1),0),IF('📋 سجل الأصول'!M487="",DATE(9999,12,31),'📋 سجل الأصول'!M487))-'📋 سجل الأصول'!G487+1))-MIN(('📋 سجل الأصول'!H487-IF('📋 سجل الأصول'!I487="",0,'📋 سجل الأصول'!I487)),('📋 سجل الأصول'!H487-IF('📋 سجل الأصول'!I487="",0,'📋 سجل الأصول'!I487))*'📋 سجل الأصول'!J487/365*MAX(0,MIN(EOMONTH(DATE(2026,1,1),-1),IF('📋 سجل الأصول'!M487="",DATE(9999,12,31),'📋 سجل الأصول'!M487))-'📋 سجل الأصول'!G487+1))),0))</f>
        <v/>
      </c>
      <c r="H487" s="25" t="str">
        <f>IF('📋 سجل الأصول'!C487="","",IFERROR(MAX(0,MIN(('📋 سجل الأصول'!H487-IF('📋 سجل الأصول'!I487="",0,'📋 سجل الأصول'!I487)),('📋 سجل الأصول'!H487-IF('📋 سجل الأصول'!I487="",0,'📋 سجل الأصول'!I487))*'📋 سجل الأصول'!J487/365*MAX(0,MIN(EOMONTH(DATE(2026,2,1),0),IF('📋 سجل الأصول'!M487="",DATE(9999,12,31),'📋 سجل الأصول'!M487))-'📋 سجل الأصول'!G487+1))-MIN(('📋 سجل الأصول'!H487-IF('📋 سجل الأصول'!I487="",0,'📋 سجل الأصول'!I487)),('📋 سجل الأصول'!H487-IF('📋 سجل الأصول'!I487="",0,'📋 سجل الأصول'!I487))*'📋 سجل الأصول'!J487/365*MAX(0,MIN(EOMONTH(DATE(2026,2,1),-1),IF('📋 سجل الأصول'!M487="",DATE(9999,12,31),'📋 سجل الأصول'!M487))-'📋 سجل الأصول'!G487+1))),0))</f>
        <v/>
      </c>
      <c r="I487" s="25" t="str">
        <f>IF('📋 سجل الأصول'!C487="","",IFERROR(MAX(0,MIN(('📋 سجل الأصول'!H487-IF('📋 سجل الأصول'!I487="",0,'📋 سجل الأصول'!I487)),('📋 سجل الأصول'!H487-IF('📋 سجل الأصول'!I487="",0,'📋 سجل الأصول'!I487))*'📋 سجل الأصول'!J487/365*MAX(0,MIN(EOMONTH(DATE(2026,3,1),0),IF('📋 سجل الأصول'!M487="",DATE(9999,12,31),'📋 سجل الأصول'!M487))-'📋 سجل الأصول'!G487+1))-MIN(('📋 سجل الأصول'!H487-IF('📋 سجل الأصول'!I487="",0,'📋 سجل الأصول'!I487)),('📋 سجل الأصول'!H487-IF('📋 سجل الأصول'!I487="",0,'📋 سجل الأصول'!I487))*'📋 سجل الأصول'!J487/365*MAX(0,MIN(EOMONTH(DATE(2026,3,1),-1),IF('📋 سجل الأصول'!M487="",DATE(9999,12,31),'📋 سجل الأصول'!M487))-'📋 سجل الأصول'!G487+1))),0))</f>
        <v/>
      </c>
      <c r="J487" s="25" t="str">
        <f>IF('📋 سجل الأصول'!C487="","",IFERROR(MAX(0,MIN(('📋 سجل الأصول'!H487-IF('📋 سجل الأصول'!I487="",0,'📋 سجل الأصول'!I487)),('📋 سجل الأصول'!H487-IF('📋 سجل الأصول'!I487="",0,'📋 سجل الأصول'!I487))*'📋 سجل الأصول'!J487/365*MAX(0,MIN(EOMONTH(DATE(2026,4,1),0),IF('📋 سجل الأصول'!M487="",DATE(9999,12,31),'📋 سجل الأصول'!M487))-'📋 سجل الأصول'!G487+1))-MIN(('📋 سجل الأصول'!H487-IF('📋 سجل الأصول'!I487="",0,'📋 سجل الأصول'!I487)),('📋 سجل الأصول'!H487-IF('📋 سجل الأصول'!I487="",0,'📋 سجل الأصول'!I487))*'📋 سجل الأصول'!J487/365*MAX(0,MIN(EOMONTH(DATE(2026,4,1),-1),IF('📋 سجل الأصول'!M487="",DATE(9999,12,31),'📋 سجل الأصول'!M487))-'📋 سجل الأصول'!G487+1))),0))</f>
        <v/>
      </c>
      <c r="K487" s="25" t="str">
        <f>IF('📋 سجل الأصول'!C487="","",IFERROR(MAX(0,MIN(('📋 سجل الأصول'!H487-IF('📋 سجل الأصول'!I487="",0,'📋 سجل الأصول'!I487)),('📋 سجل الأصول'!H487-IF('📋 سجل الأصول'!I487="",0,'📋 سجل الأصول'!I487))*'📋 سجل الأصول'!J487/365*MAX(0,MIN(EOMONTH(DATE(2026,5,1),0),IF('📋 سجل الأصول'!M487="",DATE(9999,12,31),'📋 سجل الأصول'!M487))-'📋 سجل الأصول'!G487+1))-MIN(('📋 سجل الأصول'!H487-IF('📋 سجل الأصول'!I487="",0,'📋 سجل الأصول'!I487)),('📋 سجل الأصول'!H487-IF('📋 سجل الأصول'!I487="",0,'📋 سجل الأصول'!I487))*'📋 سجل الأصول'!J487/365*MAX(0,MIN(EOMONTH(DATE(2026,5,1),-1),IF('📋 سجل الأصول'!M487="",DATE(9999,12,31),'📋 سجل الأصول'!M487))-'📋 سجل الأصول'!G487+1))),0))</f>
        <v/>
      </c>
      <c r="L487" s="25" t="str">
        <f>IF('📋 سجل الأصول'!C487="","",IFERROR(MAX(0,MIN(('📋 سجل الأصول'!H487-IF('📋 سجل الأصول'!I487="",0,'📋 سجل الأصول'!I487)),('📋 سجل الأصول'!H487-IF('📋 سجل الأصول'!I487="",0,'📋 سجل الأصول'!I487))*'📋 سجل الأصول'!J487/365*MAX(0,MIN(EOMONTH(DATE(2026,6,1),0),IF('📋 سجل الأصول'!M487="",DATE(9999,12,31),'📋 سجل الأصول'!M487))-'📋 سجل الأصول'!G487+1))-MIN(('📋 سجل الأصول'!H487-IF('📋 سجل الأصول'!I487="",0,'📋 سجل الأصول'!I487)),('📋 سجل الأصول'!H487-IF('📋 سجل الأصول'!I487="",0,'📋 سجل الأصول'!I487))*'📋 سجل الأصول'!J487/365*MAX(0,MIN(EOMONTH(DATE(2026,6,1),-1),IF('📋 سجل الأصول'!M487="",DATE(9999,12,31),'📋 سجل الأصول'!M487))-'📋 سجل الأصول'!G487+1))),0))</f>
        <v/>
      </c>
      <c r="M487" s="25" t="str">
        <f>IF('📋 سجل الأصول'!C487="","",IFERROR(MAX(0,MIN(('📋 سجل الأصول'!H487-IF('📋 سجل الأصول'!I487="",0,'📋 سجل الأصول'!I487)),('📋 سجل الأصول'!H487-IF('📋 سجل الأصول'!I487="",0,'📋 سجل الأصول'!I487))*'📋 سجل الأصول'!J487/365*MAX(0,MIN(EOMONTH(DATE(2026,7,1),0),IF('📋 سجل الأصول'!M487="",DATE(9999,12,31),'📋 سجل الأصول'!M487))-'📋 سجل الأصول'!G487+1))-MIN(('📋 سجل الأصول'!H487-IF('📋 سجل الأصول'!I487="",0,'📋 سجل الأصول'!I487)),('📋 سجل الأصول'!H487-IF('📋 سجل الأصول'!I487="",0,'📋 سجل الأصول'!I487))*'📋 سجل الأصول'!J487/365*MAX(0,MIN(EOMONTH(DATE(2026,7,1),-1),IF('📋 سجل الأصول'!M487="",DATE(9999,12,31),'📋 سجل الأصول'!M487))-'📋 سجل الأصول'!G487+1))),0))</f>
        <v/>
      </c>
      <c r="N487" s="25" t="str">
        <f>IF('📋 سجل الأصول'!C487="","",IFERROR(MAX(0,MIN(('📋 سجل الأصول'!H487-IF('📋 سجل الأصول'!I487="",0,'📋 سجل الأصول'!I487)),('📋 سجل الأصول'!H487-IF('📋 سجل الأصول'!I487="",0,'📋 سجل الأصول'!I487))*'📋 سجل الأصول'!J487/365*MAX(0,MIN(EOMONTH(DATE(2026,8,1),0),IF('📋 سجل الأصول'!M487="",DATE(9999,12,31),'📋 سجل الأصول'!M487))-'📋 سجل الأصول'!G487+1))-MIN(('📋 سجل الأصول'!H487-IF('📋 سجل الأصول'!I487="",0,'📋 سجل الأصول'!I487)),('📋 سجل الأصول'!H487-IF('📋 سجل الأصول'!I487="",0,'📋 سجل الأصول'!I487))*'📋 سجل الأصول'!J487/365*MAX(0,MIN(EOMONTH(DATE(2026,8,1),-1),IF('📋 سجل الأصول'!M487="",DATE(9999,12,31),'📋 سجل الأصول'!M487))-'📋 سجل الأصول'!G487+1))),0))</f>
        <v/>
      </c>
      <c r="O487" s="25" t="str">
        <f>IF('📋 سجل الأصول'!C487="","",IFERROR(MAX(0,MIN(('📋 سجل الأصول'!H487-IF('📋 سجل الأصول'!I487="",0,'📋 سجل الأصول'!I487)),('📋 سجل الأصول'!H487-IF('📋 سجل الأصول'!I487="",0,'📋 سجل الأصول'!I487))*'📋 سجل الأصول'!J487/365*MAX(0,MIN(EOMONTH(DATE(2026,9,1),0),IF('📋 سجل الأصول'!M487="",DATE(9999,12,31),'📋 سجل الأصول'!M487))-'📋 سجل الأصول'!G487+1))-MIN(('📋 سجل الأصول'!H487-IF('📋 سجل الأصول'!I487="",0,'📋 سجل الأصول'!I487)),('📋 سجل الأصول'!H487-IF('📋 سجل الأصول'!I487="",0,'📋 سجل الأصول'!I487))*'📋 سجل الأصول'!J487/365*MAX(0,MIN(EOMONTH(DATE(2026,9,1),-1),IF('📋 سجل الأصول'!M487="",DATE(9999,12,31),'📋 سجل الأصول'!M487))-'📋 سجل الأصول'!G487+1))),0))</f>
        <v/>
      </c>
      <c r="P487" s="25" t="str">
        <f>IF('📋 سجل الأصول'!C487="","",IFERROR(MAX(0,MIN(('📋 سجل الأصول'!H487-IF('📋 سجل الأصول'!I487="",0,'📋 سجل الأصول'!I487)),('📋 سجل الأصول'!H487-IF('📋 سجل الأصول'!I487="",0,'📋 سجل الأصول'!I487))*'📋 سجل الأصول'!J487/365*MAX(0,MIN(EOMONTH(DATE(2026,10,1),0),IF('📋 سجل الأصول'!M487="",DATE(9999,12,31),'📋 سجل الأصول'!M487))-'📋 سجل الأصول'!G487+1))-MIN(('📋 سجل الأصول'!H487-IF('📋 سجل الأصول'!I487="",0,'📋 سجل الأصول'!I487)),('📋 سجل الأصول'!H487-IF('📋 سجل الأصول'!I487="",0,'📋 سجل الأصول'!I487))*'📋 سجل الأصول'!J487/365*MAX(0,MIN(EOMONTH(DATE(2026,10,1),-1),IF('📋 سجل الأصول'!M487="",DATE(9999,12,31),'📋 سجل الأصول'!M487))-'📋 سجل الأصول'!G487+1))),0))</f>
        <v/>
      </c>
      <c r="Q487" s="25" t="str">
        <f>IF('📋 سجل الأصول'!C487="","",IFERROR(MAX(0,MIN(('📋 سجل الأصول'!H487-IF('📋 سجل الأصول'!I487="",0,'📋 سجل الأصول'!I487)),('📋 سجل الأصول'!H487-IF('📋 سجل الأصول'!I487="",0,'📋 سجل الأصول'!I487))*'📋 سجل الأصول'!J487/365*MAX(0,MIN(EOMONTH(DATE(2026,11,1),0),IF('📋 سجل الأصول'!M487="",DATE(9999,12,31),'📋 سجل الأصول'!M487))-'📋 سجل الأصول'!G487+1))-MIN(('📋 سجل الأصول'!H487-IF('📋 سجل الأصول'!I487="",0,'📋 سجل الأصول'!I487)),('📋 سجل الأصول'!H487-IF('📋 سجل الأصول'!I487="",0,'📋 سجل الأصول'!I487))*'📋 سجل الأصول'!J487/365*MAX(0,MIN(EOMONTH(DATE(2026,11,1),-1),IF('📋 سجل الأصول'!M487="",DATE(9999,12,31),'📋 سجل الأصول'!M487))-'📋 سجل الأصول'!G487+1))),0))</f>
        <v/>
      </c>
      <c r="R487" s="25" t="str">
        <f>IF('📋 سجل الأصول'!C487="","",IFERROR(MAX(0,MIN(('📋 سجل الأصول'!H487-IF('📋 سجل الأصول'!I487="",0,'📋 سجل الأصول'!I487)),('📋 سجل الأصول'!H487-IF('📋 سجل الأصول'!I487="",0,'📋 سجل الأصول'!I487))*'📋 سجل الأصول'!J487/365*MAX(0,MIN(EOMONTH(DATE(2026,12,1),0),IF('📋 سجل الأصول'!M487="",DATE(9999,12,31),'📋 سجل الأصول'!M487))-'📋 سجل الأصول'!G487+1))-MIN(('📋 سجل الأصول'!H487-IF('📋 سجل الأصول'!I487="",0,'📋 سجل الأصول'!I487)),('📋 سجل الأصول'!H487-IF('📋 سجل الأصول'!I487="",0,'📋 سجل الأصول'!I487))*'📋 سجل الأصول'!J487/365*MAX(0,MIN(EOMONTH(DATE(2026,12,1),-1),IF('📋 سجل الأصول'!M487="",DATE(9999,12,31),'📋 سجل الأصول'!M487))-'📋 سجل الأصول'!G487+1))),0))</f>
        <v/>
      </c>
    </row>
    <row r="488" spans="1:18" ht="24.75" customHeight="1" x14ac:dyDescent="0.25">
      <c r="A488" s="26" t="str">
        <f>IF('📋 سجل الأصول'!C488="","",'📋 سجل الأصول'!A488)</f>
        <v/>
      </c>
      <c r="B488" s="26" t="str">
        <f>IF('📋 سجل الأصول'!C488="","",'📋 سجل الأصول'!B488)</f>
        <v/>
      </c>
      <c r="C488" s="38" t="str">
        <f>IF('📋 سجل الأصول'!C488="","",'📋 سجل الأصول'!C488)</f>
        <v/>
      </c>
      <c r="D488" s="26" t="str">
        <f>IF('📋 سجل الأصول'!C488="","",'📋 سجل الأصول'!E488)</f>
        <v/>
      </c>
      <c r="E488" s="39" t="str">
        <f>IF('📋 سجل الأصول'!C488="","",'📋 سجل الأصول'!G488)</f>
        <v/>
      </c>
      <c r="F488" s="33" t="str">
        <f>IF('📋 سجل الأصول'!C488="","",'📋 سجل الأصول'!H488)</f>
        <v/>
      </c>
      <c r="G488" s="33" t="str">
        <f>IF('📋 سجل الأصول'!C488="","",IFERROR(MAX(0,MIN(('📋 سجل الأصول'!H488-IF('📋 سجل الأصول'!I488="",0,'📋 سجل الأصول'!I488)),('📋 سجل الأصول'!H488-IF('📋 سجل الأصول'!I488="",0,'📋 سجل الأصول'!I488))*'📋 سجل الأصول'!J488/365*MAX(0,MIN(EOMONTH(DATE(2026,1,1),0),IF('📋 سجل الأصول'!M488="",DATE(9999,12,31),'📋 سجل الأصول'!M488))-'📋 سجل الأصول'!G488+1))-MIN(('📋 سجل الأصول'!H488-IF('📋 سجل الأصول'!I488="",0,'📋 سجل الأصول'!I488)),('📋 سجل الأصول'!H488-IF('📋 سجل الأصول'!I488="",0,'📋 سجل الأصول'!I488))*'📋 سجل الأصول'!J488/365*MAX(0,MIN(EOMONTH(DATE(2026,1,1),-1),IF('📋 سجل الأصول'!M488="",DATE(9999,12,31),'📋 سجل الأصول'!M488))-'📋 سجل الأصول'!G488+1))),0))</f>
        <v/>
      </c>
      <c r="H488" s="33" t="str">
        <f>IF('📋 سجل الأصول'!C488="","",IFERROR(MAX(0,MIN(('📋 سجل الأصول'!H488-IF('📋 سجل الأصول'!I488="",0,'📋 سجل الأصول'!I488)),('📋 سجل الأصول'!H488-IF('📋 سجل الأصول'!I488="",0,'📋 سجل الأصول'!I488))*'📋 سجل الأصول'!J488/365*MAX(0,MIN(EOMONTH(DATE(2026,2,1),0),IF('📋 سجل الأصول'!M488="",DATE(9999,12,31),'📋 سجل الأصول'!M488))-'📋 سجل الأصول'!G488+1))-MIN(('📋 سجل الأصول'!H488-IF('📋 سجل الأصول'!I488="",0,'📋 سجل الأصول'!I488)),('📋 سجل الأصول'!H488-IF('📋 سجل الأصول'!I488="",0,'📋 سجل الأصول'!I488))*'📋 سجل الأصول'!J488/365*MAX(0,MIN(EOMONTH(DATE(2026,2,1),-1),IF('📋 سجل الأصول'!M488="",DATE(9999,12,31),'📋 سجل الأصول'!M488))-'📋 سجل الأصول'!G488+1))),0))</f>
        <v/>
      </c>
      <c r="I488" s="33" t="str">
        <f>IF('📋 سجل الأصول'!C488="","",IFERROR(MAX(0,MIN(('📋 سجل الأصول'!H488-IF('📋 سجل الأصول'!I488="",0,'📋 سجل الأصول'!I488)),('📋 سجل الأصول'!H488-IF('📋 سجل الأصول'!I488="",0,'📋 سجل الأصول'!I488))*'📋 سجل الأصول'!J488/365*MAX(0,MIN(EOMONTH(DATE(2026,3,1),0),IF('📋 سجل الأصول'!M488="",DATE(9999,12,31),'📋 سجل الأصول'!M488))-'📋 سجل الأصول'!G488+1))-MIN(('📋 سجل الأصول'!H488-IF('📋 سجل الأصول'!I488="",0,'📋 سجل الأصول'!I488)),('📋 سجل الأصول'!H488-IF('📋 سجل الأصول'!I488="",0,'📋 سجل الأصول'!I488))*'📋 سجل الأصول'!J488/365*MAX(0,MIN(EOMONTH(DATE(2026,3,1),-1),IF('📋 سجل الأصول'!M488="",DATE(9999,12,31),'📋 سجل الأصول'!M488))-'📋 سجل الأصول'!G488+1))),0))</f>
        <v/>
      </c>
      <c r="J488" s="33" t="str">
        <f>IF('📋 سجل الأصول'!C488="","",IFERROR(MAX(0,MIN(('📋 سجل الأصول'!H488-IF('📋 سجل الأصول'!I488="",0,'📋 سجل الأصول'!I488)),('📋 سجل الأصول'!H488-IF('📋 سجل الأصول'!I488="",0,'📋 سجل الأصول'!I488))*'📋 سجل الأصول'!J488/365*MAX(0,MIN(EOMONTH(DATE(2026,4,1),0),IF('📋 سجل الأصول'!M488="",DATE(9999,12,31),'📋 سجل الأصول'!M488))-'📋 سجل الأصول'!G488+1))-MIN(('📋 سجل الأصول'!H488-IF('📋 سجل الأصول'!I488="",0,'📋 سجل الأصول'!I488)),('📋 سجل الأصول'!H488-IF('📋 سجل الأصول'!I488="",0,'📋 سجل الأصول'!I488))*'📋 سجل الأصول'!J488/365*MAX(0,MIN(EOMONTH(DATE(2026,4,1),-1),IF('📋 سجل الأصول'!M488="",DATE(9999,12,31),'📋 سجل الأصول'!M488))-'📋 سجل الأصول'!G488+1))),0))</f>
        <v/>
      </c>
      <c r="K488" s="33" t="str">
        <f>IF('📋 سجل الأصول'!C488="","",IFERROR(MAX(0,MIN(('📋 سجل الأصول'!H488-IF('📋 سجل الأصول'!I488="",0,'📋 سجل الأصول'!I488)),('📋 سجل الأصول'!H488-IF('📋 سجل الأصول'!I488="",0,'📋 سجل الأصول'!I488))*'📋 سجل الأصول'!J488/365*MAX(0,MIN(EOMONTH(DATE(2026,5,1),0),IF('📋 سجل الأصول'!M488="",DATE(9999,12,31),'📋 سجل الأصول'!M488))-'📋 سجل الأصول'!G488+1))-MIN(('📋 سجل الأصول'!H488-IF('📋 سجل الأصول'!I488="",0,'📋 سجل الأصول'!I488)),('📋 سجل الأصول'!H488-IF('📋 سجل الأصول'!I488="",0,'📋 سجل الأصول'!I488))*'📋 سجل الأصول'!J488/365*MAX(0,MIN(EOMONTH(DATE(2026,5,1),-1),IF('📋 سجل الأصول'!M488="",DATE(9999,12,31),'📋 سجل الأصول'!M488))-'📋 سجل الأصول'!G488+1))),0))</f>
        <v/>
      </c>
      <c r="L488" s="33" t="str">
        <f>IF('📋 سجل الأصول'!C488="","",IFERROR(MAX(0,MIN(('📋 سجل الأصول'!H488-IF('📋 سجل الأصول'!I488="",0,'📋 سجل الأصول'!I488)),('📋 سجل الأصول'!H488-IF('📋 سجل الأصول'!I488="",0,'📋 سجل الأصول'!I488))*'📋 سجل الأصول'!J488/365*MAX(0,MIN(EOMONTH(DATE(2026,6,1),0),IF('📋 سجل الأصول'!M488="",DATE(9999,12,31),'📋 سجل الأصول'!M488))-'📋 سجل الأصول'!G488+1))-MIN(('📋 سجل الأصول'!H488-IF('📋 سجل الأصول'!I488="",0,'📋 سجل الأصول'!I488)),('📋 سجل الأصول'!H488-IF('📋 سجل الأصول'!I488="",0,'📋 سجل الأصول'!I488))*'📋 سجل الأصول'!J488/365*MAX(0,MIN(EOMONTH(DATE(2026,6,1),-1),IF('📋 سجل الأصول'!M488="",DATE(9999,12,31),'📋 سجل الأصول'!M488))-'📋 سجل الأصول'!G488+1))),0))</f>
        <v/>
      </c>
      <c r="M488" s="33" t="str">
        <f>IF('📋 سجل الأصول'!C488="","",IFERROR(MAX(0,MIN(('📋 سجل الأصول'!H488-IF('📋 سجل الأصول'!I488="",0,'📋 سجل الأصول'!I488)),('📋 سجل الأصول'!H488-IF('📋 سجل الأصول'!I488="",0,'📋 سجل الأصول'!I488))*'📋 سجل الأصول'!J488/365*MAX(0,MIN(EOMONTH(DATE(2026,7,1),0),IF('📋 سجل الأصول'!M488="",DATE(9999,12,31),'📋 سجل الأصول'!M488))-'📋 سجل الأصول'!G488+1))-MIN(('📋 سجل الأصول'!H488-IF('📋 سجل الأصول'!I488="",0,'📋 سجل الأصول'!I488)),('📋 سجل الأصول'!H488-IF('📋 سجل الأصول'!I488="",0,'📋 سجل الأصول'!I488))*'📋 سجل الأصول'!J488/365*MAX(0,MIN(EOMONTH(DATE(2026,7,1),-1),IF('📋 سجل الأصول'!M488="",DATE(9999,12,31),'📋 سجل الأصول'!M488))-'📋 سجل الأصول'!G488+1))),0))</f>
        <v/>
      </c>
      <c r="N488" s="33" t="str">
        <f>IF('📋 سجل الأصول'!C488="","",IFERROR(MAX(0,MIN(('📋 سجل الأصول'!H488-IF('📋 سجل الأصول'!I488="",0,'📋 سجل الأصول'!I488)),('📋 سجل الأصول'!H488-IF('📋 سجل الأصول'!I488="",0,'📋 سجل الأصول'!I488))*'📋 سجل الأصول'!J488/365*MAX(0,MIN(EOMONTH(DATE(2026,8,1),0),IF('📋 سجل الأصول'!M488="",DATE(9999,12,31),'📋 سجل الأصول'!M488))-'📋 سجل الأصول'!G488+1))-MIN(('📋 سجل الأصول'!H488-IF('📋 سجل الأصول'!I488="",0,'📋 سجل الأصول'!I488)),('📋 سجل الأصول'!H488-IF('📋 سجل الأصول'!I488="",0,'📋 سجل الأصول'!I488))*'📋 سجل الأصول'!J488/365*MAX(0,MIN(EOMONTH(DATE(2026,8,1),-1),IF('📋 سجل الأصول'!M488="",DATE(9999,12,31),'📋 سجل الأصول'!M488))-'📋 سجل الأصول'!G488+1))),0))</f>
        <v/>
      </c>
      <c r="O488" s="33" t="str">
        <f>IF('📋 سجل الأصول'!C488="","",IFERROR(MAX(0,MIN(('📋 سجل الأصول'!H488-IF('📋 سجل الأصول'!I488="",0,'📋 سجل الأصول'!I488)),('📋 سجل الأصول'!H488-IF('📋 سجل الأصول'!I488="",0,'📋 سجل الأصول'!I488))*'📋 سجل الأصول'!J488/365*MAX(0,MIN(EOMONTH(DATE(2026,9,1),0),IF('📋 سجل الأصول'!M488="",DATE(9999,12,31),'📋 سجل الأصول'!M488))-'📋 سجل الأصول'!G488+1))-MIN(('📋 سجل الأصول'!H488-IF('📋 سجل الأصول'!I488="",0,'📋 سجل الأصول'!I488)),('📋 سجل الأصول'!H488-IF('📋 سجل الأصول'!I488="",0,'📋 سجل الأصول'!I488))*'📋 سجل الأصول'!J488/365*MAX(0,MIN(EOMONTH(DATE(2026,9,1),-1),IF('📋 سجل الأصول'!M488="",DATE(9999,12,31),'📋 سجل الأصول'!M488))-'📋 سجل الأصول'!G488+1))),0))</f>
        <v/>
      </c>
      <c r="P488" s="33" t="str">
        <f>IF('📋 سجل الأصول'!C488="","",IFERROR(MAX(0,MIN(('📋 سجل الأصول'!H488-IF('📋 سجل الأصول'!I488="",0,'📋 سجل الأصول'!I488)),('📋 سجل الأصول'!H488-IF('📋 سجل الأصول'!I488="",0,'📋 سجل الأصول'!I488))*'📋 سجل الأصول'!J488/365*MAX(0,MIN(EOMONTH(DATE(2026,10,1),0),IF('📋 سجل الأصول'!M488="",DATE(9999,12,31),'📋 سجل الأصول'!M488))-'📋 سجل الأصول'!G488+1))-MIN(('📋 سجل الأصول'!H488-IF('📋 سجل الأصول'!I488="",0,'📋 سجل الأصول'!I488)),('📋 سجل الأصول'!H488-IF('📋 سجل الأصول'!I488="",0,'📋 سجل الأصول'!I488))*'📋 سجل الأصول'!J488/365*MAX(0,MIN(EOMONTH(DATE(2026,10,1),-1),IF('📋 سجل الأصول'!M488="",DATE(9999,12,31),'📋 سجل الأصول'!M488))-'📋 سجل الأصول'!G488+1))),0))</f>
        <v/>
      </c>
      <c r="Q488" s="33" t="str">
        <f>IF('📋 سجل الأصول'!C488="","",IFERROR(MAX(0,MIN(('📋 سجل الأصول'!H488-IF('📋 سجل الأصول'!I488="",0,'📋 سجل الأصول'!I488)),('📋 سجل الأصول'!H488-IF('📋 سجل الأصول'!I488="",0,'📋 سجل الأصول'!I488))*'📋 سجل الأصول'!J488/365*MAX(0,MIN(EOMONTH(DATE(2026,11,1),0),IF('📋 سجل الأصول'!M488="",DATE(9999,12,31),'📋 سجل الأصول'!M488))-'📋 سجل الأصول'!G488+1))-MIN(('📋 سجل الأصول'!H488-IF('📋 سجل الأصول'!I488="",0,'📋 سجل الأصول'!I488)),('📋 سجل الأصول'!H488-IF('📋 سجل الأصول'!I488="",0,'📋 سجل الأصول'!I488))*'📋 سجل الأصول'!J488/365*MAX(0,MIN(EOMONTH(DATE(2026,11,1),-1),IF('📋 سجل الأصول'!M488="",DATE(9999,12,31),'📋 سجل الأصول'!M488))-'📋 سجل الأصول'!G488+1))),0))</f>
        <v/>
      </c>
      <c r="R488" s="33" t="str">
        <f>IF('📋 سجل الأصول'!C488="","",IFERROR(MAX(0,MIN(('📋 سجل الأصول'!H488-IF('📋 سجل الأصول'!I488="",0,'📋 سجل الأصول'!I488)),('📋 سجل الأصول'!H488-IF('📋 سجل الأصول'!I488="",0,'📋 سجل الأصول'!I488))*'📋 سجل الأصول'!J488/365*MAX(0,MIN(EOMONTH(DATE(2026,12,1),0),IF('📋 سجل الأصول'!M488="",DATE(9999,12,31),'📋 سجل الأصول'!M488))-'📋 سجل الأصول'!G488+1))-MIN(('📋 سجل الأصول'!H488-IF('📋 سجل الأصول'!I488="",0,'📋 سجل الأصول'!I488)),('📋 سجل الأصول'!H488-IF('📋 سجل الأصول'!I488="",0,'📋 سجل الأصول'!I488))*'📋 سجل الأصول'!J488/365*MAX(0,MIN(EOMONTH(DATE(2026,12,1),-1),IF('📋 سجل الأصول'!M488="",DATE(9999,12,31),'📋 سجل الأصول'!M488))-'📋 سجل الأصول'!G488+1))),0))</f>
        <v/>
      </c>
    </row>
    <row r="489" spans="1:18" ht="24.75" customHeight="1" x14ac:dyDescent="0.25">
      <c r="A489" s="18" t="str">
        <f>IF('📋 سجل الأصول'!C489="","",'📋 سجل الأصول'!A489)</f>
        <v/>
      </c>
      <c r="B489" s="18" t="str">
        <f>IF('📋 سجل الأصول'!C489="","",'📋 سجل الأصول'!B489)</f>
        <v/>
      </c>
      <c r="C489" s="36" t="str">
        <f>IF('📋 سجل الأصول'!C489="","",'📋 سجل الأصول'!C489)</f>
        <v/>
      </c>
      <c r="D489" s="18" t="str">
        <f>IF('📋 سجل الأصول'!C489="","",'📋 سجل الأصول'!E489)</f>
        <v/>
      </c>
      <c r="E489" s="37" t="str">
        <f>IF('📋 سجل الأصول'!C489="","",'📋 سجل الأصول'!G489)</f>
        <v/>
      </c>
      <c r="F489" s="25" t="str">
        <f>IF('📋 سجل الأصول'!C489="","",'📋 سجل الأصول'!H489)</f>
        <v/>
      </c>
      <c r="G489" s="25" t="str">
        <f>IF('📋 سجل الأصول'!C489="","",IFERROR(MAX(0,MIN(('📋 سجل الأصول'!H489-IF('📋 سجل الأصول'!I489="",0,'📋 سجل الأصول'!I489)),('📋 سجل الأصول'!H489-IF('📋 سجل الأصول'!I489="",0,'📋 سجل الأصول'!I489))*'📋 سجل الأصول'!J489/365*MAX(0,MIN(EOMONTH(DATE(2026,1,1),0),IF('📋 سجل الأصول'!M489="",DATE(9999,12,31),'📋 سجل الأصول'!M489))-'📋 سجل الأصول'!G489+1))-MIN(('📋 سجل الأصول'!H489-IF('📋 سجل الأصول'!I489="",0,'📋 سجل الأصول'!I489)),('📋 سجل الأصول'!H489-IF('📋 سجل الأصول'!I489="",0,'📋 سجل الأصول'!I489))*'📋 سجل الأصول'!J489/365*MAX(0,MIN(EOMONTH(DATE(2026,1,1),-1),IF('📋 سجل الأصول'!M489="",DATE(9999,12,31),'📋 سجل الأصول'!M489))-'📋 سجل الأصول'!G489+1))),0))</f>
        <v/>
      </c>
      <c r="H489" s="25" t="str">
        <f>IF('📋 سجل الأصول'!C489="","",IFERROR(MAX(0,MIN(('📋 سجل الأصول'!H489-IF('📋 سجل الأصول'!I489="",0,'📋 سجل الأصول'!I489)),('📋 سجل الأصول'!H489-IF('📋 سجل الأصول'!I489="",0,'📋 سجل الأصول'!I489))*'📋 سجل الأصول'!J489/365*MAX(0,MIN(EOMONTH(DATE(2026,2,1),0),IF('📋 سجل الأصول'!M489="",DATE(9999,12,31),'📋 سجل الأصول'!M489))-'📋 سجل الأصول'!G489+1))-MIN(('📋 سجل الأصول'!H489-IF('📋 سجل الأصول'!I489="",0,'📋 سجل الأصول'!I489)),('📋 سجل الأصول'!H489-IF('📋 سجل الأصول'!I489="",0,'📋 سجل الأصول'!I489))*'📋 سجل الأصول'!J489/365*MAX(0,MIN(EOMONTH(DATE(2026,2,1),-1),IF('📋 سجل الأصول'!M489="",DATE(9999,12,31),'📋 سجل الأصول'!M489))-'📋 سجل الأصول'!G489+1))),0))</f>
        <v/>
      </c>
      <c r="I489" s="25" t="str">
        <f>IF('📋 سجل الأصول'!C489="","",IFERROR(MAX(0,MIN(('📋 سجل الأصول'!H489-IF('📋 سجل الأصول'!I489="",0,'📋 سجل الأصول'!I489)),('📋 سجل الأصول'!H489-IF('📋 سجل الأصول'!I489="",0,'📋 سجل الأصول'!I489))*'📋 سجل الأصول'!J489/365*MAX(0,MIN(EOMONTH(DATE(2026,3,1),0),IF('📋 سجل الأصول'!M489="",DATE(9999,12,31),'📋 سجل الأصول'!M489))-'📋 سجل الأصول'!G489+1))-MIN(('📋 سجل الأصول'!H489-IF('📋 سجل الأصول'!I489="",0,'📋 سجل الأصول'!I489)),('📋 سجل الأصول'!H489-IF('📋 سجل الأصول'!I489="",0,'📋 سجل الأصول'!I489))*'📋 سجل الأصول'!J489/365*MAX(0,MIN(EOMONTH(DATE(2026,3,1),-1),IF('📋 سجل الأصول'!M489="",DATE(9999,12,31),'📋 سجل الأصول'!M489))-'📋 سجل الأصول'!G489+1))),0))</f>
        <v/>
      </c>
      <c r="J489" s="25" t="str">
        <f>IF('📋 سجل الأصول'!C489="","",IFERROR(MAX(0,MIN(('📋 سجل الأصول'!H489-IF('📋 سجل الأصول'!I489="",0,'📋 سجل الأصول'!I489)),('📋 سجل الأصول'!H489-IF('📋 سجل الأصول'!I489="",0,'📋 سجل الأصول'!I489))*'📋 سجل الأصول'!J489/365*MAX(0,MIN(EOMONTH(DATE(2026,4,1),0),IF('📋 سجل الأصول'!M489="",DATE(9999,12,31),'📋 سجل الأصول'!M489))-'📋 سجل الأصول'!G489+1))-MIN(('📋 سجل الأصول'!H489-IF('📋 سجل الأصول'!I489="",0,'📋 سجل الأصول'!I489)),('📋 سجل الأصول'!H489-IF('📋 سجل الأصول'!I489="",0,'📋 سجل الأصول'!I489))*'📋 سجل الأصول'!J489/365*MAX(0,MIN(EOMONTH(DATE(2026,4,1),-1),IF('📋 سجل الأصول'!M489="",DATE(9999,12,31),'📋 سجل الأصول'!M489))-'📋 سجل الأصول'!G489+1))),0))</f>
        <v/>
      </c>
      <c r="K489" s="25" t="str">
        <f>IF('📋 سجل الأصول'!C489="","",IFERROR(MAX(0,MIN(('📋 سجل الأصول'!H489-IF('📋 سجل الأصول'!I489="",0,'📋 سجل الأصول'!I489)),('📋 سجل الأصول'!H489-IF('📋 سجل الأصول'!I489="",0,'📋 سجل الأصول'!I489))*'📋 سجل الأصول'!J489/365*MAX(0,MIN(EOMONTH(DATE(2026,5,1),0),IF('📋 سجل الأصول'!M489="",DATE(9999,12,31),'📋 سجل الأصول'!M489))-'📋 سجل الأصول'!G489+1))-MIN(('📋 سجل الأصول'!H489-IF('📋 سجل الأصول'!I489="",0,'📋 سجل الأصول'!I489)),('📋 سجل الأصول'!H489-IF('📋 سجل الأصول'!I489="",0,'📋 سجل الأصول'!I489))*'📋 سجل الأصول'!J489/365*MAX(0,MIN(EOMONTH(DATE(2026,5,1),-1),IF('📋 سجل الأصول'!M489="",DATE(9999,12,31),'📋 سجل الأصول'!M489))-'📋 سجل الأصول'!G489+1))),0))</f>
        <v/>
      </c>
      <c r="L489" s="25" t="str">
        <f>IF('📋 سجل الأصول'!C489="","",IFERROR(MAX(0,MIN(('📋 سجل الأصول'!H489-IF('📋 سجل الأصول'!I489="",0,'📋 سجل الأصول'!I489)),('📋 سجل الأصول'!H489-IF('📋 سجل الأصول'!I489="",0,'📋 سجل الأصول'!I489))*'📋 سجل الأصول'!J489/365*MAX(0,MIN(EOMONTH(DATE(2026,6,1),0),IF('📋 سجل الأصول'!M489="",DATE(9999,12,31),'📋 سجل الأصول'!M489))-'📋 سجل الأصول'!G489+1))-MIN(('📋 سجل الأصول'!H489-IF('📋 سجل الأصول'!I489="",0,'📋 سجل الأصول'!I489)),('📋 سجل الأصول'!H489-IF('📋 سجل الأصول'!I489="",0,'📋 سجل الأصول'!I489))*'📋 سجل الأصول'!J489/365*MAX(0,MIN(EOMONTH(DATE(2026,6,1),-1),IF('📋 سجل الأصول'!M489="",DATE(9999,12,31),'📋 سجل الأصول'!M489))-'📋 سجل الأصول'!G489+1))),0))</f>
        <v/>
      </c>
      <c r="M489" s="25" t="str">
        <f>IF('📋 سجل الأصول'!C489="","",IFERROR(MAX(0,MIN(('📋 سجل الأصول'!H489-IF('📋 سجل الأصول'!I489="",0,'📋 سجل الأصول'!I489)),('📋 سجل الأصول'!H489-IF('📋 سجل الأصول'!I489="",0,'📋 سجل الأصول'!I489))*'📋 سجل الأصول'!J489/365*MAX(0,MIN(EOMONTH(DATE(2026,7,1),0),IF('📋 سجل الأصول'!M489="",DATE(9999,12,31),'📋 سجل الأصول'!M489))-'📋 سجل الأصول'!G489+1))-MIN(('📋 سجل الأصول'!H489-IF('📋 سجل الأصول'!I489="",0,'📋 سجل الأصول'!I489)),('📋 سجل الأصول'!H489-IF('📋 سجل الأصول'!I489="",0,'📋 سجل الأصول'!I489))*'📋 سجل الأصول'!J489/365*MAX(0,MIN(EOMONTH(DATE(2026,7,1),-1),IF('📋 سجل الأصول'!M489="",DATE(9999,12,31),'📋 سجل الأصول'!M489))-'📋 سجل الأصول'!G489+1))),0))</f>
        <v/>
      </c>
      <c r="N489" s="25" t="str">
        <f>IF('📋 سجل الأصول'!C489="","",IFERROR(MAX(0,MIN(('📋 سجل الأصول'!H489-IF('📋 سجل الأصول'!I489="",0,'📋 سجل الأصول'!I489)),('📋 سجل الأصول'!H489-IF('📋 سجل الأصول'!I489="",0,'📋 سجل الأصول'!I489))*'📋 سجل الأصول'!J489/365*MAX(0,MIN(EOMONTH(DATE(2026,8,1),0),IF('📋 سجل الأصول'!M489="",DATE(9999,12,31),'📋 سجل الأصول'!M489))-'📋 سجل الأصول'!G489+1))-MIN(('📋 سجل الأصول'!H489-IF('📋 سجل الأصول'!I489="",0,'📋 سجل الأصول'!I489)),('📋 سجل الأصول'!H489-IF('📋 سجل الأصول'!I489="",0,'📋 سجل الأصول'!I489))*'📋 سجل الأصول'!J489/365*MAX(0,MIN(EOMONTH(DATE(2026,8,1),-1),IF('📋 سجل الأصول'!M489="",DATE(9999,12,31),'📋 سجل الأصول'!M489))-'📋 سجل الأصول'!G489+1))),0))</f>
        <v/>
      </c>
      <c r="O489" s="25" t="str">
        <f>IF('📋 سجل الأصول'!C489="","",IFERROR(MAX(0,MIN(('📋 سجل الأصول'!H489-IF('📋 سجل الأصول'!I489="",0,'📋 سجل الأصول'!I489)),('📋 سجل الأصول'!H489-IF('📋 سجل الأصول'!I489="",0,'📋 سجل الأصول'!I489))*'📋 سجل الأصول'!J489/365*MAX(0,MIN(EOMONTH(DATE(2026,9,1),0),IF('📋 سجل الأصول'!M489="",DATE(9999,12,31),'📋 سجل الأصول'!M489))-'📋 سجل الأصول'!G489+1))-MIN(('📋 سجل الأصول'!H489-IF('📋 سجل الأصول'!I489="",0,'📋 سجل الأصول'!I489)),('📋 سجل الأصول'!H489-IF('📋 سجل الأصول'!I489="",0,'📋 سجل الأصول'!I489))*'📋 سجل الأصول'!J489/365*MAX(0,MIN(EOMONTH(DATE(2026,9,1),-1),IF('📋 سجل الأصول'!M489="",DATE(9999,12,31),'📋 سجل الأصول'!M489))-'📋 سجل الأصول'!G489+1))),0))</f>
        <v/>
      </c>
      <c r="P489" s="25" t="str">
        <f>IF('📋 سجل الأصول'!C489="","",IFERROR(MAX(0,MIN(('📋 سجل الأصول'!H489-IF('📋 سجل الأصول'!I489="",0,'📋 سجل الأصول'!I489)),('📋 سجل الأصول'!H489-IF('📋 سجل الأصول'!I489="",0,'📋 سجل الأصول'!I489))*'📋 سجل الأصول'!J489/365*MAX(0,MIN(EOMONTH(DATE(2026,10,1),0),IF('📋 سجل الأصول'!M489="",DATE(9999,12,31),'📋 سجل الأصول'!M489))-'📋 سجل الأصول'!G489+1))-MIN(('📋 سجل الأصول'!H489-IF('📋 سجل الأصول'!I489="",0,'📋 سجل الأصول'!I489)),('📋 سجل الأصول'!H489-IF('📋 سجل الأصول'!I489="",0,'📋 سجل الأصول'!I489))*'📋 سجل الأصول'!J489/365*MAX(0,MIN(EOMONTH(DATE(2026,10,1),-1),IF('📋 سجل الأصول'!M489="",DATE(9999,12,31),'📋 سجل الأصول'!M489))-'📋 سجل الأصول'!G489+1))),0))</f>
        <v/>
      </c>
      <c r="Q489" s="25" t="str">
        <f>IF('📋 سجل الأصول'!C489="","",IFERROR(MAX(0,MIN(('📋 سجل الأصول'!H489-IF('📋 سجل الأصول'!I489="",0,'📋 سجل الأصول'!I489)),('📋 سجل الأصول'!H489-IF('📋 سجل الأصول'!I489="",0,'📋 سجل الأصول'!I489))*'📋 سجل الأصول'!J489/365*MAX(0,MIN(EOMONTH(DATE(2026,11,1),0),IF('📋 سجل الأصول'!M489="",DATE(9999,12,31),'📋 سجل الأصول'!M489))-'📋 سجل الأصول'!G489+1))-MIN(('📋 سجل الأصول'!H489-IF('📋 سجل الأصول'!I489="",0,'📋 سجل الأصول'!I489)),('📋 سجل الأصول'!H489-IF('📋 سجل الأصول'!I489="",0,'📋 سجل الأصول'!I489))*'📋 سجل الأصول'!J489/365*MAX(0,MIN(EOMONTH(DATE(2026,11,1),-1),IF('📋 سجل الأصول'!M489="",DATE(9999,12,31),'📋 سجل الأصول'!M489))-'📋 سجل الأصول'!G489+1))),0))</f>
        <v/>
      </c>
      <c r="R489" s="25" t="str">
        <f>IF('📋 سجل الأصول'!C489="","",IFERROR(MAX(0,MIN(('📋 سجل الأصول'!H489-IF('📋 سجل الأصول'!I489="",0,'📋 سجل الأصول'!I489)),('📋 سجل الأصول'!H489-IF('📋 سجل الأصول'!I489="",0,'📋 سجل الأصول'!I489))*'📋 سجل الأصول'!J489/365*MAX(0,MIN(EOMONTH(DATE(2026,12,1),0),IF('📋 سجل الأصول'!M489="",DATE(9999,12,31),'📋 سجل الأصول'!M489))-'📋 سجل الأصول'!G489+1))-MIN(('📋 سجل الأصول'!H489-IF('📋 سجل الأصول'!I489="",0,'📋 سجل الأصول'!I489)),('📋 سجل الأصول'!H489-IF('📋 سجل الأصول'!I489="",0,'📋 سجل الأصول'!I489))*'📋 سجل الأصول'!J489/365*MAX(0,MIN(EOMONTH(DATE(2026,12,1),-1),IF('📋 سجل الأصول'!M489="",DATE(9999,12,31),'📋 سجل الأصول'!M489))-'📋 سجل الأصول'!G489+1))),0))</f>
        <v/>
      </c>
    </row>
    <row r="490" spans="1:18" ht="24.75" customHeight="1" x14ac:dyDescent="0.25">
      <c r="A490" s="26" t="str">
        <f>IF('📋 سجل الأصول'!C490="","",'📋 سجل الأصول'!A490)</f>
        <v/>
      </c>
      <c r="B490" s="26" t="str">
        <f>IF('📋 سجل الأصول'!C490="","",'📋 سجل الأصول'!B490)</f>
        <v/>
      </c>
      <c r="C490" s="38" t="str">
        <f>IF('📋 سجل الأصول'!C490="","",'📋 سجل الأصول'!C490)</f>
        <v/>
      </c>
      <c r="D490" s="26" t="str">
        <f>IF('📋 سجل الأصول'!C490="","",'📋 سجل الأصول'!E490)</f>
        <v/>
      </c>
      <c r="E490" s="39" t="str">
        <f>IF('📋 سجل الأصول'!C490="","",'📋 سجل الأصول'!G490)</f>
        <v/>
      </c>
      <c r="F490" s="33" t="str">
        <f>IF('📋 سجل الأصول'!C490="","",'📋 سجل الأصول'!H490)</f>
        <v/>
      </c>
      <c r="G490" s="33" t="str">
        <f>IF('📋 سجل الأصول'!C490="","",IFERROR(MAX(0,MIN(('📋 سجل الأصول'!H490-IF('📋 سجل الأصول'!I490="",0,'📋 سجل الأصول'!I490)),('📋 سجل الأصول'!H490-IF('📋 سجل الأصول'!I490="",0,'📋 سجل الأصول'!I490))*'📋 سجل الأصول'!J490/365*MAX(0,MIN(EOMONTH(DATE(2026,1,1),0),IF('📋 سجل الأصول'!M490="",DATE(9999,12,31),'📋 سجل الأصول'!M490))-'📋 سجل الأصول'!G490+1))-MIN(('📋 سجل الأصول'!H490-IF('📋 سجل الأصول'!I490="",0,'📋 سجل الأصول'!I490)),('📋 سجل الأصول'!H490-IF('📋 سجل الأصول'!I490="",0,'📋 سجل الأصول'!I490))*'📋 سجل الأصول'!J490/365*MAX(0,MIN(EOMONTH(DATE(2026,1,1),-1),IF('📋 سجل الأصول'!M490="",DATE(9999,12,31),'📋 سجل الأصول'!M490))-'📋 سجل الأصول'!G490+1))),0))</f>
        <v/>
      </c>
      <c r="H490" s="33" t="str">
        <f>IF('📋 سجل الأصول'!C490="","",IFERROR(MAX(0,MIN(('📋 سجل الأصول'!H490-IF('📋 سجل الأصول'!I490="",0,'📋 سجل الأصول'!I490)),('📋 سجل الأصول'!H490-IF('📋 سجل الأصول'!I490="",0,'📋 سجل الأصول'!I490))*'📋 سجل الأصول'!J490/365*MAX(0,MIN(EOMONTH(DATE(2026,2,1),0),IF('📋 سجل الأصول'!M490="",DATE(9999,12,31),'📋 سجل الأصول'!M490))-'📋 سجل الأصول'!G490+1))-MIN(('📋 سجل الأصول'!H490-IF('📋 سجل الأصول'!I490="",0,'📋 سجل الأصول'!I490)),('📋 سجل الأصول'!H490-IF('📋 سجل الأصول'!I490="",0,'📋 سجل الأصول'!I490))*'📋 سجل الأصول'!J490/365*MAX(0,MIN(EOMONTH(DATE(2026,2,1),-1),IF('📋 سجل الأصول'!M490="",DATE(9999,12,31),'📋 سجل الأصول'!M490))-'📋 سجل الأصول'!G490+1))),0))</f>
        <v/>
      </c>
      <c r="I490" s="33" t="str">
        <f>IF('📋 سجل الأصول'!C490="","",IFERROR(MAX(0,MIN(('📋 سجل الأصول'!H490-IF('📋 سجل الأصول'!I490="",0,'📋 سجل الأصول'!I490)),('📋 سجل الأصول'!H490-IF('📋 سجل الأصول'!I490="",0,'📋 سجل الأصول'!I490))*'📋 سجل الأصول'!J490/365*MAX(0,MIN(EOMONTH(DATE(2026,3,1),0),IF('📋 سجل الأصول'!M490="",DATE(9999,12,31),'📋 سجل الأصول'!M490))-'📋 سجل الأصول'!G490+1))-MIN(('📋 سجل الأصول'!H490-IF('📋 سجل الأصول'!I490="",0,'📋 سجل الأصول'!I490)),('📋 سجل الأصول'!H490-IF('📋 سجل الأصول'!I490="",0,'📋 سجل الأصول'!I490))*'📋 سجل الأصول'!J490/365*MAX(0,MIN(EOMONTH(DATE(2026,3,1),-1),IF('📋 سجل الأصول'!M490="",DATE(9999,12,31),'📋 سجل الأصول'!M490))-'📋 سجل الأصول'!G490+1))),0))</f>
        <v/>
      </c>
      <c r="J490" s="33" t="str">
        <f>IF('📋 سجل الأصول'!C490="","",IFERROR(MAX(0,MIN(('📋 سجل الأصول'!H490-IF('📋 سجل الأصول'!I490="",0,'📋 سجل الأصول'!I490)),('📋 سجل الأصول'!H490-IF('📋 سجل الأصول'!I490="",0,'📋 سجل الأصول'!I490))*'📋 سجل الأصول'!J490/365*MAX(0,MIN(EOMONTH(DATE(2026,4,1),0),IF('📋 سجل الأصول'!M490="",DATE(9999,12,31),'📋 سجل الأصول'!M490))-'📋 سجل الأصول'!G490+1))-MIN(('📋 سجل الأصول'!H490-IF('📋 سجل الأصول'!I490="",0,'📋 سجل الأصول'!I490)),('📋 سجل الأصول'!H490-IF('📋 سجل الأصول'!I490="",0,'📋 سجل الأصول'!I490))*'📋 سجل الأصول'!J490/365*MAX(0,MIN(EOMONTH(DATE(2026,4,1),-1),IF('📋 سجل الأصول'!M490="",DATE(9999,12,31),'📋 سجل الأصول'!M490))-'📋 سجل الأصول'!G490+1))),0))</f>
        <v/>
      </c>
      <c r="K490" s="33" t="str">
        <f>IF('📋 سجل الأصول'!C490="","",IFERROR(MAX(0,MIN(('📋 سجل الأصول'!H490-IF('📋 سجل الأصول'!I490="",0,'📋 سجل الأصول'!I490)),('📋 سجل الأصول'!H490-IF('📋 سجل الأصول'!I490="",0,'📋 سجل الأصول'!I490))*'📋 سجل الأصول'!J490/365*MAX(0,MIN(EOMONTH(DATE(2026,5,1),0),IF('📋 سجل الأصول'!M490="",DATE(9999,12,31),'📋 سجل الأصول'!M490))-'📋 سجل الأصول'!G490+1))-MIN(('📋 سجل الأصول'!H490-IF('📋 سجل الأصول'!I490="",0,'📋 سجل الأصول'!I490)),('📋 سجل الأصول'!H490-IF('📋 سجل الأصول'!I490="",0,'📋 سجل الأصول'!I490))*'📋 سجل الأصول'!J490/365*MAX(0,MIN(EOMONTH(DATE(2026,5,1),-1),IF('📋 سجل الأصول'!M490="",DATE(9999,12,31),'📋 سجل الأصول'!M490))-'📋 سجل الأصول'!G490+1))),0))</f>
        <v/>
      </c>
      <c r="L490" s="33" t="str">
        <f>IF('📋 سجل الأصول'!C490="","",IFERROR(MAX(0,MIN(('📋 سجل الأصول'!H490-IF('📋 سجل الأصول'!I490="",0,'📋 سجل الأصول'!I490)),('📋 سجل الأصول'!H490-IF('📋 سجل الأصول'!I490="",0,'📋 سجل الأصول'!I490))*'📋 سجل الأصول'!J490/365*MAX(0,MIN(EOMONTH(DATE(2026,6,1),0),IF('📋 سجل الأصول'!M490="",DATE(9999,12,31),'📋 سجل الأصول'!M490))-'📋 سجل الأصول'!G490+1))-MIN(('📋 سجل الأصول'!H490-IF('📋 سجل الأصول'!I490="",0,'📋 سجل الأصول'!I490)),('📋 سجل الأصول'!H490-IF('📋 سجل الأصول'!I490="",0,'📋 سجل الأصول'!I490))*'📋 سجل الأصول'!J490/365*MAX(0,MIN(EOMONTH(DATE(2026,6,1),-1),IF('📋 سجل الأصول'!M490="",DATE(9999,12,31),'📋 سجل الأصول'!M490))-'📋 سجل الأصول'!G490+1))),0))</f>
        <v/>
      </c>
      <c r="M490" s="33" t="str">
        <f>IF('📋 سجل الأصول'!C490="","",IFERROR(MAX(0,MIN(('📋 سجل الأصول'!H490-IF('📋 سجل الأصول'!I490="",0,'📋 سجل الأصول'!I490)),('📋 سجل الأصول'!H490-IF('📋 سجل الأصول'!I490="",0,'📋 سجل الأصول'!I490))*'📋 سجل الأصول'!J490/365*MAX(0,MIN(EOMONTH(DATE(2026,7,1),0),IF('📋 سجل الأصول'!M490="",DATE(9999,12,31),'📋 سجل الأصول'!M490))-'📋 سجل الأصول'!G490+1))-MIN(('📋 سجل الأصول'!H490-IF('📋 سجل الأصول'!I490="",0,'📋 سجل الأصول'!I490)),('📋 سجل الأصول'!H490-IF('📋 سجل الأصول'!I490="",0,'📋 سجل الأصول'!I490))*'📋 سجل الأصول'!J490/365*MAX(0,MIN(EOMONTH(DATE(2026,7,1),-1),IF('📋 سجل الأصول'!M490="",DATE(9999,12,31),'📋 سجل الأصول'!M490))-'📋 سجل الأصول'!G490+1))),0))</f>
        <v/>
      </c>
      <c r="N490" s="33" t="str">
        <f>IF('📋 سجل الأصول'!C490="","",IFERROR(MAX(0,MIN(('📋 سجل الأصول'!H490-IF('📋 سجل الأصول'!I490="",0,'📋 سجل الأصول'!I490)),('📋 سجل الأصول'!H490-IF('📋 سجل الأصول'!I490="",0,'📋 سجل الأصول'!I490))*'📋 سجل الأصول'!J490/365*MAX(0,MIN(EOMONTH(DATE(2026,8,1),0),IF('📋 سجل الأصول'!M490="",DATE(9999,12,31),'📋 سجل الأصول'!M490))-'📋 سجل الأصول'!G490+1))-MIN(('📋 سجل الأصول'!H490-IF('📋 سجل الأصول'!I490="",0,'📋 سجل الأصول'!I490)),('📋 سجل الأصول'!H490-IF('📋 سجل الأصول'!I490="",0,'📋 سجل الأصول'!I490))*'📋 سجل الأصول'!J490/365*MAX(0,MIN(EOMONTH(DATE(2026,8,1),-1),IF('📋 سجل الأصول'!M490="",DATE(9999,12,31),'📋 سجل الأصول'!M490))-'📋 سجل الأصول'!G490+1))),0))</f>
        <v/>
      </c>
      <c r="O490" s="33" t="str">
        <f>IF('📋 سجل الأصول'!C490="","",IFERROR(MAX(0,MIN(('📋 سجل الأصول'!H490-IF('📋 سجل الأصول'!I490="",0,'📋 سجل الأصول'!I490)),('📋 سجل الأصول'!H490-IF('📋 سجل الأصول'!I490="",0,'📋 سجل الأصول'!I490))*'📋 سجل الأصول'!J490/365*MAX(0,MIN(EOMONTH(DATE(2026,9,1),0),IF('📋 سجل الأصول'!M490="",DATE(9999,12,31),'📋 سجل الأصول'!M490))-'📋 سجل الأصول'!G490+1))-MIN(('📋 سجل الأصول'!H490-IF('📋 سجل الأصول'!I490="",0,'📋 سجل الأصول'!I490)),('📋 سجل الأصول'!H490-IF('📋 سجل الأصول'!I490="",0,'📋 سجل الأصول'!I490))*'📋 سجل الأصول'!J490/365*MAX(0,MIN(EOMONTH(DATE(2026,9,1),-1),IF('📋 سجل الأصول'!M490="",DATE(9999,12,31),'📋 سجل الأصول'!M490))-'📋 سجل الأصول'!G490+1))),0))</f>
        <v/>
      </c>
      <c r="P490" s="33" t="str">
        <f>IF('📋 سجل الأصول'!C490="","",IFERROR(MAX(0,MIN(('📋 سجل الأصول'!H490-IF('📋 سجل الأصول'!I490="",0,'📋 سجل الأصول'!I490)),('📋 سجل الأصول'!H490-IF('📋 سجل الأصول'!I490="",0,'📋 سجل الأصول'!I490))*'📋 سجل الأصول'!J490/365*MAX(0,MIN(EOMONTH(DATE(2026,10,1),0),IF('📋 سجل الأصول'!M490="",DATE(9999,12,31),'📋 سجل الأصول'!M490))-'📋 سجل الأصول'!G490+1))-MIN(('📋 سجل الأصول'!H490-IF('📋 سجل الأصول'!I490="",0,'📋 سجل الأصول'!I490)),('📋 سجل الأصول'!H490-IF('📋 سجل الأصول'!I490="",0,'📋 سجل الأصول'!I490))*'📋 سجل الأصول'!J490/365*MAX(0,MIN(EOMONTH(DATE(2026,10,1),-1),IF('📋 سجل الأصول'!M490="",DATE(9999,12,31),'📋 سجل الأصول'!M490))-'📋 سجل الأصول'!G490+1))),0))</f>
        <v/>
      </c>
      <c r="Q490" s="33" t="str">
        <f>IF('📋 سجل الأصول'!C490="","",IFERROR(MAX(0,MIN(('📋 سجل الأصول'!H490-IF('📋 سجل الأصول'!I490="",0,'📋 سجل الأصول'!I490)),('📋 سجل الأصول'!H490-IF('📋 سجل الأصول'!I490="",0,'📋 سجل الأصول'!I490))*'📋 سجل الأصول'!J490/365*MAX(0,MIN(EOMONTH(DATE(2026,11,1),0),IF('📋 سجل الأصول'!M490="",DATE(9999,12,31),'📋 سجل الأصول'!M490))-'📋 سجل الأصول'!G490+1))-MIN(('📋 سجل الأصول'!H490-IF('📋 سجل الأصول'!I490="",0,'📋 سجل الأصول'!I490)),('📋 سجل الأصول'!H490-IF('📋 سجل الأصول'!I490="",0,'📋 سجل الأصول'!I490))*'📋 سجل الأصول'!J490/365*MAX(0,MIN(EOMONTH(DATE(2026,11,1),-1),IF('📋 سجل الأصول'!M490="",DATE(9999,12,31),'📋 سجل الأصول'!M490))-'📋 سجل الأصول'!G490+1))),0))</f>
        <v/>
      </c>
      <c r="R490" s="33" t="str">
        <f>IF('📋 سجل الأصول'!C490="","",IFERROR(MAX(0,MIN(('📋 سجل الأصول'!H490-IF('📋 سجل الأصول'!I490="",0,'📋 سجل الأصول'!I490)),('📋 سجل الأصول'!H490-IF('📋 سجل الأصول'!I490="",0,'📋 سجل الأصول'!I490))*'📋 سجل الأصول'!J490/365*MAX(0,MIN(EOMONTH(DATE(2026,12,1),0),IF('📋 سجل الأصول'!M490="",DATE(9999,12,31),'📋 سجل الأصول'!M490))-'📋 سجل الأصول'!G490+1))-MIN(('📋 سجل الأصول'!H490-IF('📋 سجل الأصول'!I490="",0,'📋 سجل الأصول'!I490)),('📋 سجل الأصول'!H490-IF('📋 سجل الأصول'!I490="",0,'📋 سجل الأصول'!I490))*'📋 سجل الأصول'!J490/365*MAX(0,MIN(EOMONTH(DATE(2026,12,1),-1),IF('📋 سجل الأصول'!M490="",DATE(9999,12,31),'📋 سجل الأصول'!M490))-'📋 سجل الأصول'!G490+1))),0))</f>
        <v/>
      </c>
    </row>
    <row r="491" spans="1:18" ht="24.75" customHeight="1" x14ac:dyDescent="0.25">
      <c r="A491" s="18" t="str">
        <f>IF('📋 سجل الأصول'!C491="","",'📋 سجل الأصول'!A491)</f>
        <v/>
      </c>
      <c r="B491" s="18" t="str">
        <f>IF('📋 سجل الأصول'!C491="","",'📋 سجل الأصول'!B491)</f>
        <v/>
      </c>
      <c r="C491" s="36" t="str">
        <f>IF('📋 سجل الأصول'!C491="","",'📋 سجل الأصول'!C491)</f>
        <v/>
      </c>
      <c r="D491" s="18" t="str">
        <f>IF('📋 سجل الأصول'!C491="","",'📋 سجل الأصول'!E491)</f>
        <v/>
      </c>
      <c r="E491" s="37" t="str">
        <f>IF('📋 سجل الأصول'!C491="","",'📋 سجل الأصول'!G491)</f>
        <v/>
      </c>
      <c r="F491" s="25" t="str">
        <f>IF('📋 سجل الأصول'!C491="","",'📋 سجل الأصول'!H491)</f>
        <v/>
      </c>
      <c r="G491" s="25" t="str">
        <f>IF('📋 سجل الأصول'!C491="","",IFERROR(MAX(0,MIN(('📋 سجل الأصول'!H491-IF('📋 سجل الأصول'!I491="",0,'📋 سجل الأصول'!I491)),('📋 سجل الأصول'!H491-IF('📋 سجل الأصول'!I491="",0,'📋 سجل الأصول'!I491))*'📋 سجل الأصول'!J491/365*MAX(0,MIN(EOMONTH(DATE(2026,1,1),0),IF('📋 سجل الأصول'!M491="",DATE(9999,12,31),'📋 سجل الأصول'!M491))-'📋 سجل الأصول'!G491+1))-MIN(('📋 سجل الأصول'!H491-IF('📋 سجل الأصول'!I491="",0,'📋 سجل الأصول'!I491)),('📋 سجل الأصول'!H491-IF('📋 سجل الأصول'!I491="",0,'📋 سجل الأصول'!I491))*'📋 سجل الأصول'!J491/365*MAX(0,MIN(EOMONTH(DATE(2026,1,1),-1),IF('📋 سجل الأصول'!M491="",DATE(9999,12,31),'📋 سجل الأصول'!M491))-'📋 سجل الأصول'!G491+1))),0))</f>
        <v/>
      </c>
      <c r="H491" s="25" t="str">
        <f>IF('📋 سجل الأصول'!C491="","",IFERROR(MAX(0,MIN(('📋 سجل الأصول'!H491-IF('📋 سجل الأصول'!I491="",0,'📋 سجل الأصول'!I491)),('📋 سجل الأصول'!H491-IF('📋 سجل الأصول'!I491="",0,'📋 سجل الأصول'!I491))*'📋 سجل الأصول'!J491/365*MAX(0,MIN(EOMONTH(DATE(2026,2,1),0),IF('📋 سجل الأصول'!M491="",DATE(9999,12,31),'📋 سجل الأصول'!M491))-'📋 سجل الأصول'!G491+1))-MIN(('📋 سجل الأصول'!H491-IF('📋 سجل الأصول'!I491="",0,'📋 سجل الأصول'!I491)),('📋 سجل الأصول'!H491-IF('📋 سجل الأصول'!I491="",0,'📋 سجل الأصول'!I491))*'📋 سجل الأصول'!J491/365*MAX(0,MIN(EOMONTH(DATE(2026,2,1),-1),IF('📋 سجل الأصول'!M491="",DATE(9999,12,31),'📋 سجل الأصول'!M491))-'📋 سجل الأصول'!G491+1))),0))</f>
        <v/>
      </c>
      <c r="I491" s="25" t="str">
        <f>IF('📋 سجل الأصول'!C491="","",IFERROR(MAX(0,MIN(('📋 سجل الأصول'!H491-IF('📋 سجل الأصول'!I491="",0,'📋 سجل الأصول'!I491)),('📋 سجل الأصول'!H491-IF('📋 سجل الأصول'!I491="",0,'📋 سجل الأصول'!I491))*'📋 سجل الأصول'!J491/365*MAX(0,MIN(EOMONTH(DATE(2026,3,1),0),IF('📋 سجل الأصول'!M491="",DATE(9999,12,31),'📋 سجل الأصول'!M491))-'📋 سجل الأصول'!G491+1))-MIN(('📋 سجل الأصول'!H491-IF('📋 سجل الأصول'!I491="",0,'📋 سجل الأصول'!I491)),('📋 سجل الأصول'!H491-IF('📋 سجل الأصول'!I491="",0,'📋 سجل الأصول'!I491))*'📋 سجل الأصول'!J491/365*MAX(0,MIN(EOMONTH(DATE(2026,3,1),-1),IF('📋 سجل الأصول'!M491="",DATE(9999,12,31),'📋 سجل الأصول'!M491))-'📋 سجل الأصول'!G491+1))),0))</f>
        <v/>
      </c>
      <c r="J491" s="25" t="str">
        <f>IF('📋 سجل الأصول'!C491="","",IFERROR(MAX(0,MIN(('📋 سجل الأصول'!H491-IF('📋 سجل الأصول'!I491="",0,'📋 سجل الأصول'!I491)),('📋 سجل الأصول'!H491-IF('📋 سجل الأصول'!I491="",0,'📋 سجل الأصول'!I491))*'📋 سجل الأصول'!J491/365*MAX(0,MIN(EOMONTH(DATE(2026,4,1),0),IF('📋 سجل الأصول'!M491="",DATE(9999,12,31),'📋 سجل الأصول'!M491))-'📋 سجل الأصول'!G491+1))-MIN(('📋 سجل الأصول'!H491-IF('📋 سجل الأصول'!I491="",0,'📋 سجل الأصول'!I491)),('📋 سجل الأصول'!H491-IF('📋 سجل الأصول'!I491="",0,'📋 سجل الأصول'!I491))*'📋 سجل الأصول'!J491/365*MAX(0,MIN(EOMONTH(DATE(2026,4,1),-1),IF('📋 سجل الأصول'!M491="",DATE(9999,12,31),'📋 سجل الأصول'!M491))-'📋 سجل الأصول'!G491+1))),0))</f>
        <v/>
      </c>
      <c r="K491" s="25" t="str">
        <f>IF('📋 سجل الأصول'!C491="","",IFERROR(MAX(0,MIN(('📋 سجل الأصول'!H491-IF('📋 سجل الأصول'!I491="",0,'📋 سجل الأصول'!I491)),('📋 سجل الأصول'!H491-IF('📋 سجل الأصول'!I491="",0,'📋 سجل الأصول'!I491))*'📋 سجل الأصول'!J491/365*MAX(0,MIN(EOMONTH(DATE(2026,5,1),0),IF('📋 سجل الأصول'!M491="",DATE(9999,12,31),'📋 سجل الأصول'!M491))-'📋 سجل الأصول'!G491+1))-MIN(('📋 سجل الأصول'!H491-IF('📋 سجل الأصول'!I491="",0,'📋 سجل الأصول'!I491)),('📋 سجل الأصول'!H491-IF('📋 سجل الأصول'!I491="",0,'📋 سجل الأصول'!I491))*'📋 سجل الأصول'!J491/365*MAX(0,MIN(EOMONTH(DATE(2026,5,1),-1),IF('📋 سجل الأصول'!M491="",DATE(9999,12,31),'📋 سجل الأصول'!M491))-'📋 سجل الأصول'!G491+1))),0))</f>
        <v/>
      </c>
      <c r="L491" s="25" t="str">
        <f>IF('📋 سجل الأصول'!C491="","",IFERROR(MAX(0,MIN(('📋 سجل الأصول'!H491-IF('📋 سجل الأصول'!I491="",0,'📋 سجل الأصول'!I491)),('📋 سجل الأصول'!H491-IF('📋 سجل الأصول'!I491="",0,'📋 سجل الأصول'!I491))*'📋 سجل الأصول'!J491/365*MAX(0,MIN(EOMONTH(DATE(2026,6,1),0),IF('📋 سجل الأصول'!M491="",DATE(9999,12,31),'📋 سجل الأصول'!M491))-'📋 سجل الأصول'!G491+1))-MIN(('📋 سجل الأصول'!H491-IF('📋 سجل الأصول'!I491="",0,'📋 سجل الأصول'!I491)),('📋 سجل الأصول'!H491-IF('📋 سجل الأصول'!I491="",0,'📋 سجل الأصول'!I491))*'📋 سجل الأصول'!J491/365*MAX(0,MIN(EOMONTH(DATE(2026,6,1),-1),IF('📋 سجل الأصول'!M491="",DATE(9999,12,31),'📋 سجل الأصول'!M491))-'📋 سجل الأصول'!G491+1))),0))</f>
        <v/>
      </c>
      <c r="M491" s="25" t="str">
        <f>IF('📋 سجل الأصول'!C491="","",IFERROR(MAX(0,MIN(('📋 سجل الأصول'!H491-IF('📋 سجل الأصول'!I491="",0,'📋 سجل الأصول'!I491)),('📋 سجل الأصول'!H491-IF('📋 سجل الأصول'!I491="",0,'📋 سجل الأصول'!I491))*'📋 سجل الأصول'!J491/365*MAX(0,MIN(EOMONTH(DATE(2026,7,1),0),IF('📋 سجل الأصول'!M491="",DATE(9999,12,31),'📋 سجل الأصول'!M491))-'📋 سجل الأصول'!G491+1))-MIN(('📋 سجل الأصول'!H491-IF('📋 سجل الأصول'!I491="",0,'📋 سجل الأصول'!I491)),('📋 سجل الأصول'!H491-IF('📋 سجل الأصول'!I491="",0,'📋 سجل الأصول'!I491))*'📋 سجل الأصول'!J491/365*MAX(0,MIN(EOMONTH(DATE(2026,7,1),-1),IF('📋 سجل الأصول'!M491="",DATE(9999,12,31),'📋 سجل الأصول'!M491))-'📋 سجل الأصول'!G491+1))),0))</f>
        <v/>
      </c>
      <c r="N491" s="25" t="str">
        <f>IF('📋 سجل الأصول'!C491="","",IFERROR(MAX(0,MIN(('📋 سجل الأصول'!H491-IF('📋 سجل الأصول'!I491="",0,'📋 سجل الأصول'!I491)),('📋 سجل الأصول'!H491-IF('📋 سجل الأصول'!I491="",0,'📋 سجل الأصول'!I491))*'📋 سجل الأصول'!J491/365*MAX(0,MIN(EOMONTH(DATE(2026,8,1),0),IF('📋 سجل الأصول'!M491="",DATE(9999,12,31),'📋 سجل الأصول'!M491))-'📋 سجل الأصول'!G491+1))-MIN(('📋 سجل الأصول'!H491-IF('📋 سجل الأصول'!I491="",0,'📋 سجل الأصول'!I491)),('📋 سجل الأصول'!H491-IF('📋 سجل الأصول'!I491="",0,'📋 سجل الأصول'!I491))*'📋 سجل الأصول'!J491/365*MAX(0,MIN(EOMONTH(DATE(2026,8,1),-1),IF('📋 سجل الأصول'!M491="",DATE(9999,12,31),'📋 سجل الأصول'!M491))-'📋 سجل الأصول'!G491+1))),0))</f>
        <v/>
      </c>
      <c r="O491" s="25" t="str">
        <f>IF('📋 سجل الأصول'!C491="","",IFERROR(MAX(0,MIN(('📋 سجل الأصول'!H491-IF('📋 سجل الأصول'!I491="",0,'📋 سجل الأصول'!I491)),('📋 سجل الأصول'!H491-IF('📋 سجل الأصول'!I491="",0,'📋 سجل الأصول'!I491))*'📋 سجل الأصول'!J491/365*MAX(0,MIN(EOMONTH(DATE(2026,9,1),0),IF('📋 سجل الأصول'!M491="",DATE(9999,12,31),'📋 سجل الأصول'!M491))-'📋 سجل الأصول'!G491+1))-MIN(('📋 سجل الأصول'!H491-IF('📋 سجل الأصول'!I491="",0,'📋 سجل الأصول'!I491)),('📋 سجل الأصول'!H491-IF('📋 سجل الأصول'!I491="",0,'📋 سجل الأصول'!I491))*'📋 سجل الأصول'!J491/365*MAX(0,MIN(EOMONTH(DATE(2026,9,1),-1),IF('📋 سجل الأصول'!M491="",DATE(9999,12,31),'📋 سجل الأصول'!M491))-'📋 سجل الأصول'!G491+1))),0))</f>
        <v/>
      </c>
      <c r="P491" s="25" t="str">
        <f>IF('📋 سجل الأصول'!C491="","",IFERROR(MAX(0,MIN(('📋 سجل الأصول'!H491-IF('📋 سجل الأصول'!I491="",0,'📋 سجل الأصول'!I491)),('📋 سجل الأصول'!H491-IF('📋 سجل الأصول'!I491="",0,'📋 سجل الأصول'!I491))*'📋 سجل الأصول'!J491/365*MAX(0,MIN(EOMONTH(DATE(2026,10,1),0),IF('📋 سجل الأصول'!M491="",DATE(9999,12,31),'📋 سجل الأصول'!M491))-'📋 سجل الأصول'!G491+1))-MIN(('📋 سجل الأصول'!H491-IF('📋 سجل الأصول'!I491="",0,'📋 سجل الأصول'!I491)),('📋 سجل الأصول'!H491-IF('📋 سجل الأصول'!I491="",0,'📋 سجل الأصول'!I491))*'📋 سجل الأصول'!J491/365*MAX(0,MIN(EOMONTH(DATE(2026,10,1),-1),IF('📋 سجل الأصول'!M491="",DATE(9999,12,31),'📋 سجل الأصول'!M491))-'📋 سجل الأصول'!G491+1))),0))</f>
        <v/>
      </c>
      <c r="Q491" s="25" t="str">
        <f>IF('📋 سجل الأصول'!C491="","",IFERROR(MAX(0,MIN(('📋 سجل الأصول'!H491-IF('📋 سجل الأصول'!I491="",0,'📋 سجل الأصول'!I491)),('📋 سجل الأصول'!H491-IF('📋 سجل الأصول'!I491="",0,'📋 سجل الأصول'!I491))*'📋 سجل الأصول'!J491/365*MAX(0,MIN(EOMONTH(DATE(2026,11,1),0),IF('📋 سجل الأصول'!M491="",DATE(9999,12,31),'📋 سجل الأصول'!M491))-'📋 سجل الأصول'!G491+1))-MIN(('📋 سجل الأصول'!H491-IF('📋 سجل الأصول'!I491="",0,'📋 سجل الأصول'!I491)),('📋 سجل الأصول'!H491-IF('📋 سجل الأصول'!I491="",0,'📋 سجل الأصول'!I491))*'📋 سجل الأصول'!J491/365*MAX(0,MIN(EOMONTH(DATE(2026,11,1),-1),IF('📋 سجل الأصول'!M491="",DATE(9999,12,31),'📋 سجل الأصول'!M491))-'📋 سجل الأصول'!G491+1))),0))</f>
        <v/>
      </c>
      <c r="R491" s="25" t="str">
        <f>IF('📋 سجل الأصول'!C491="","",IFERROR(MAX(0,MIN(('📋 سجل الأصول'!H491-IF('📋 سجل الأصول'!I491="",0,'📋 سجل الأصول'!I491)),('📋 سجل الأصول'!H491-IF('📋 سجل الأصول'!I491="",0,'📋 سجل الأصول'!I491))*'📋 سجل الأصول'!J491/365*MAX(0,MIN(EOMONTH(DATE(2026,12,1),0),IF('📋 سجل الأصول'!M491="",DATE(9999,12,31),'📋 سجل الأصول'!M491))-'📋 سجل الأصول'!G491+1))-MIN(('📋 سجل الأصول'!H491-IF('📋 سجل الأصول'!I491="",0,'📋 سجل الأصول'!I491)),('📋 سجل الأصول'!H491-IF('📋 سجل الأصول'!I491="",0,'📋 سجل الأصول'!I491))*'📋 سجل الأصول'!J491/365*MAX(0,MIN(EOMONTH(DATE(2026,12,1),-1),IF('📋 سجل الأصول'!M491="",DATE(9999,12,31),'📋 سجل الأصول'!M491))-'📋 سجل الأصول'!G491+1))),0))</f>
        <v/>
      </c>
    </row>
    <row r="492" spans="1:18" ht="24.75" customHeight="1" x14ac:dyDescent="0.25">
      <c r="A492" s="26" t="str">
        <f>IF('📋 سجل الأصول'!C492="","",'📋 سجل الأصول'!A492)</f>
        <v/>
      </c>
      <c r="B492" s="26" t="str">
        <f>IF('📋 سجل الأصول'!C492="","",'📋 سجل الأصول'!B492)</f>
        <v/>
      </c>
      <c r="C492" s="38" t="str">
        <f>IF('📋 سجل الأصول'!C492="","",'📋 سجل الأصول'!C492)</f>
        <v/>
      </c>
      <c r="D492" s="26" t="str">
        <f>IF('📋 سجل الأصول'!C492="","",'📋 سجل الأصول'!E492)</f>
        <v/>
      </c>
      <c r="E492" s="39" t="str">
        <f>IF('📋 سجل الأصول'!C492="","",'📋 سجل الأصول'!G492)</f>
        <v/>
      </c>
      <c r="F492" s="33" t="str">
        <f>IF('📋 سجل الأصول'!C492="","",'📋 سجل الأصول'!H492)</f>
        <v/>
      </c>
      <c r="G492" s="33" t="str">
        <f>IF('📋 سجل الأصول'!C492="","",IFERROR(MAX(0,MIN(('📋 سجل الأصول'!H492-IF('📋 سجل الأصول'!I492="",0,'📋 سجل الأصول'!I492)),('📋 سجل الأصول'!H492-IF('📋 سجل الأصول'!I492="",0,'📋 سجل الأصول'!I492))*'📋 سجل الأصول'!J492/365*MAX(0,MIN(EOMONTH(DATE(2026,1,1),0),IF('📋 سجل الأصول'!M492="",DATE(9999,12,31),'📋 سجل الأصول'!M492))-'📋 سجل الأصول'!G492+1))-MIN(('📋 سجل الأصول'!H492-IF('📋 سجل الأصول'!I492="",0,'📋 سجل الأصول'!I492)),('📋 سجل الأصول'!H492-IF('📋 سجل الأصول'!I492="",0,'📋 سجل الأصول'!I492))*'📋 سجل الأصول'!J492/365*MAX(0,MIN(EOMONTH(DATE(2026,1,1),-1),IF('📋 سجل الأصول'!M492="",DATE(9999,12,31),'📋 سجل الأصول'!M492))-'📋 سجل الأصول'!G492+1))),0))</f>
        <v/>
      </c>
      <c r="H492" s="33" t="str">
        <f>IF('📋 سجل الأصول'!C492="","",IFERROR(MAX(0,MIN(('📋 سجل الأصول'!H492-IF('📋 سجل الأصول'!I492="",0,'📋 سجل الأصول'!I492)),('📋 سجل الأصول'!H492-IF('📋 سجل الأصول'!I492="",0,'📋 سجل الأصول'!I492))*'📋 سجل الأصول'!J492/365*MAX(0,MIN(EOMONTH(DATE(2026,2,1),0),IF('📋 سجل الأصول'!M492="",DATE(9999,12,31),'📋 سجل الأصول'!M492))-'📋 سجل الأصول'!G492+1))-MIN(('📋 سجل الأصول'!H492-IF('📋 سجل الأصول'!I492="",0,'📋 سجل الأصول'!I492)),('📋 سجل الأصول'!H492-IF('📋 سجل الأصول'!I492="",0,'📋 سجل الأصول'!I492))*'📋 سجل الأصول'!J492/365*MAX(0,MIN(EOMONTH(DATE(2026,2,1),-1),IF('📋 سجل الأصول'!M492="",DATE(9999,12,31),'📋 سجل الأصول'!M492))-'📋 سجل الأصول'!G492+1))),0))</f>
        <v/>
      </c>
      <c r="I492" s="33" t="str">
        <f>IF('📋 سجل الأصول'!C492="","",IFERROR(MAX(0,MIN(('📋 سجل الأصول'!H492-IF('📋 سجل الأصول'!I492="",0,'📋 سجل الأصول'!I492)),('📋 سجل الأصول'!H492-IF('📋 سجل الأصول'!I492="",0,'📋 سجل الأصول'!I492))*'📋 سجل الأصول'!J492/365*MAX(0,MIN(EOMONTH(DATE(2026,3,1),0),IF('📋 سجل الأصول'!M492="",DATE(9999,12,31),'📋 سجل الأصول'!M492))-'📋 سجل الأصول'!G492+1))-MIN(('📋 سجل الأصول'!H492-IF('📋 سجل الأصول'!I492="",0,'📋 سجل الأصول'!I492)),('📋 سجل الأصول'!H492-IF('📋 سجل الأصول'!I492="",0,'📋 سجل الأصول'!I492))*'📋 سجل الأصول'!J492/365*MAX(0,MIN(EOMONTH(DATE(2026,3,1),-1),IF('📋 سجل الأصول'!M492="",DATE(9999,12,31),'📋 سجل الأصول'!M492))-'📋 سجل الأصول'!G492+1))),0))</f>
        <v/>
      </c>
      <c r="J492" s="33" t="str">
        <f>IF('📋 سجل الأصول'!C492="","",IFERROR(MAX(0,MIN(('📋 سجل الأصول'!H492-IF('📋 سجل الأصول'!I492="",0,'📋 سجل الأصول'!I492)),('📋 سجل الأصول'!H492-IF('📋 سجل الأصول'!I492="",0,'📋 سجل الأصول'!I492))*'📋 سجل الأصول'!J492/365*MAX(0,MIN(EOMONTH(DATE(2026,4,1),0),IF('📋 سجل الأصول'!M492="",DATE(9999,12,31),'📋 سجل الأصول'!M492))-'📋 سجل الأصول'!G492+1))-MIN(('📋 سجل الأصول'!H492-IF('📋 سجل الأصول'!I492="",0,'📋 سجل الأصول'!I492)),('📋 سجل الأصول'!H492-IF('📋 سجل الأصول'!I492="",0,'📋 سجل الأصول'!I492))*'📋 سجل الأصول'!J492/365*MAX(0,MIN(EOMONTH(DATE(2026,4,1),-1),IF('📋 سجل الأصول'!M492="",DATE(9999,12,31),'📋 سجل الأصول'!M492))-'📋 سجل الأصول'!G492+1))),0))</f>
        <v/>
      </c>
      <c r="K492" s="33" t="str">
        <f>IF('📋 سجل الأصول'!C492="","",IFERROR(MAX(0,MIN(('📋 سجل الأصول'!H492-IF('📋 سجل الأصول'!I492="",0,'📋 سجل الأصول'!I492)),('📋 سجل الأصول'!H492-IF('📋 سجل الأصول'!I492="",0,'📋 سجل الأصول'!I492))*'📋 سجل الأصول'!J492/365*MAX(0,MIN(EOMONTH(DATE(2026,5,1),0),IF('📋 سجل الأصول'!M492="",DATE(9999,12,31),'📋 سجل الأصول'!M492))-'📋 سجل الأصول'!G492+1))-MIN(('📋 سجل الأصول'!H492-IF('📋 سجل الأصول'!I492="",0,'📋 سجل الأصول'!I492)),('📋 سجل الأصول'!H492-IF('📋 سجل الأصول'!I492="",0,'📋 سجل الأصول'!I492))*'📋 سجل الأصول'!J492/365*MAX(0,MIN(EOMONTH(DATE(2026,5,1),-1),IF('📋 سجل الأصول'!M492="",DATE(9999,12,31),'📋 سجل الأصول'!M492))-'📋 سجل الأصول'!G492+1))),0))</f>
        <v/>
      </c>
      <c r="L492" s="33" t="str">
        <f>IF('📋 سجل الأصول'!C492="","",IFERROR(MAX(0,MIN(('📋 سجل الأصول'!H492-IF('📋 سجل الأصول'!I492="",0,'📋 سجل الأصول'!I492)),('📋 سجل الأصول'!H492-IF('📋 سجل الأصول'!I492="",0,'📋 سجل الأصول'!I492))*'📋 سجل الأصول'!J492/365*MAX(0,MIN(EOMONTH(DATE(2026,6,1),0),IF('📋 سجل الأصول'!M492="",DATE(9999,12,31),'📋 سجل الأصول'!M492))-'📋 سجل الأصول'!G492+1))-MIN(('📋 سجل الأصول'!H492-IF('📋 سجل الأصول'!I492="",0,'📋 سجل الأصول'!I492)),('📋 سجل الأصول'!H492-IF('📋 سجل الأصول'!I492="",0,'📋 سجل الأصول'!I492))*'📋 سجل الأصول'!J492/365*MAX(0,MIN(EOMONTH(DATE(2026,6,1),-1),IF('📋 سجل الأصول'!M492="",DATE(9999,12,31),'📋 سجل الأصول'!M492))-'📋 سجل الأصول'!G492+1))),0))</f>
        <v/>
      </c>
      <c r="M492" s="33" t="str">
        <f>IF('📋 سجل الأصول'!C492="","",IFERROR(MAX(0,MIN(('📋 سجل الأصول'!H492-IF('📋 سجل الأصول'!I492="",0,'📋 سجل الأصول'!I492)),('📋 سجل الأصول'!H492-IF('📋 سجل الأصول'!I492="",0,'📋 سجل الأصول'!I492))*'📋 سجل الأصول'!J492/365*MAX(0,MIN(EOMONTH(DATE(2026,7,1),0),IF('📋 سجل الأصول'!M492="",DATE(9999,12,31),'📋 سجل الأصول'!M492))-'📋 سجل الأصول'!G492+1))-MIN(('📋 سجل الأصول'!H492-IF('📋 سجل الأصول'!I492="",0,'📋 سجل الأصول'!I492)),('📋 سجل الأصول'!H492-IF('📋 سجل الأصول'!I492="",0,'📋 سجل الأصول'!I492))*'📋 سجل الأصول'!J492/365*MAX(0,MIN(EOMONTH(DATE(2026,7,1),-1),IF('📋 سجل الأصول'!M492="",DATE(9999,12,31),'📋 سجل الأصول'!M492))-'📋 سجل الأصول'!G492+1))),0))</f>
        <v/>
      </c>
      <c r="N492" s="33" t="str">
        <f>IF('📋 سجل الأصول'!C492="","",IFERROR(MAX(0,MIN(('📋 سجل الأصول'!H492-IF('📋 سجل الأصول'!I492="",0,'📋 سجل الأصول'!I492)),('📋 سجل الأصول'!H492-IF('📋 سجل الأصول'!I492="",0,'📋 سجل الأصول'!I492))*'📋 سجل الأصول'!J492/365*MAX(0,MIN(EOMONTH(DATE(2026,8,1),0),IF('📋 سجل الأصول'!M492="",DATE(9999,12,31),'📋 سجل الأصول'!M492))-'📋 سجل الأصول'!G492+1))-MIN(('📋 سجل الأصول'!H492-IF('📋 سجل الأصول'!I492="",0,'📋 سجل الأصول'!I492)),('📋 سجل الأصول'!H492-IF('📋 سجل الأصول'!I492="",0,'📋 سجل الأصول'!I492))*'📋 سجل الأصول'!J492/365*MAX(0,MIN(EOMONTH(DATE(2026,8,1),-1),IF('📋 سجل الأصول'!M492="",DATE(9999,12,31),'📋 سجل الأصول'!M492))-'📋 سجل الأصول'!G492+1))),0))</f>
        <v/>
      </c>
      <c r="O492" s="33" t="str">
        <f>IF('📋 سجل الأصول'!C492="","",IFERROR(MAX(0,MIN(('📋 سجل الأصول'!H492-IF('📋 سجل الأصول'!I492="",0,'📋 سجل الأصول'!I492)),('📋 سجل الأصول'!H492-IF('📋 سجل الأصول'!I492="",0,'📋 سجل الأصول'!I492))*'📋 سجل الأصول'!J492/365*MAX(0,MIN(EOMONTH(DATE(2026,9,1),0),IF('📋 سجل الأصول'!M492="",DATE(9999,12,31),'📋 سجل الأصول'!M492))-'📋 سجل الأصول'!G492+1))-MIN(('📋 سجل الأصول'!H492-IF('📋 سجل الأصول'!I492="",0,'📋 سجل الأصول'!I492)),('📋 سجل الأصول'!H492-IF('📋 سجل الأصول'!I492="",0,'📋 سجل الأصول'!I492))*'📋 سجل الأصول'!J492/365*MAX(0,MIN(EOMONTH(DATE(2026,9,1),-1),IF('📋 سجل الأصول'!M492="",DATE(9999,12,31),'📋 سجل الأصول'!M492))-'📋 سجل الأصول'!G492+1))),0))</f>
        <v/>
      </c>
      <c r="P492" s="33" t="str">
        <f>IF('📋 سجل الأصول'!C492="","",IFERROR(MAX(0,MIN(('📋 سجل الأصول'!H492-IF('📋 سجل الأصول'!I492="",0,'📋 سجل الأصول'!I492)),('📋 سجل الأصول'!H492-IF('📋 سجل الأصول'!I492="",0,'📋 سجل الأصول'!I492))*'📋 سجل الأصول'!J492/365*MAX(0,MIN(EOMONTH(DATE(2026,10,1),0),IF('📋 سجل الأصول'!M492="",DATE(9999,12,31),'📋 سجل الأصول'!M492))-'📋 سجل الأصول'!G492+1))-MIN(('📋 سجل الأصول'!H492-IF('📋 سجل الأصول'!I492="",0,'📋 سجل الأصول'!I492)),('📋 سجل الأصول'!H492-IF('📋 سجل الأصول'!I492="",0,'📋 سجل الأصول'!I492))*'📋 سجل الأصول'!J492/365*MAX(0,MIN(EOMONTH(DATE(2026,10,1),-1),IF('📋 سجل الأصول'!M492="",DATE(9999,12,31),'📋 سجل الأصول'!M492))-'📋 سجل الأصول'!G492+1))),0))</f>
        <v/>
      </c>
      <c r="Q492" s="33" t="str">
        <f>IF('📋 سجل الأصول'!C492="","",IFERROR(MAX(0,MIN(('📋 سجل الأصول'!H492-IF('📋 سجل الأصول'!I492="",0,'📋 سجل الأصول'!I492)),('📋 سجل الأصول'!H492-IF('📋 سجل الأصول'!I492="",0,'📋 سجل الأصول'!I492))*'📋 سجل الأصول'!J492/365*MAX(0,MIN(EOMONTH(DATE(2026,11,1),0),IF('📋 سجل الأصول'!M492="",DATE(9999,12,31),'📋 سجل الأصول'!M492))-'📋 سجل الأصول'!G492+1))-MIN(('📋 سجل الأصول'!H492-IF('📋 سجل الأصول'!I492="",0,'📋 سجل الأصول'!I492)),('📋 سجل الأصول'!H492-IF('📋 سجل الأصول'!I492="",0,'📋 سجل الأصول'!I492))*'📋 سجل الأصول'!J492/365*MAX(0,MIN(EOMONTH(DATE(2026,11,1),-1),IF('📋 سجل الأصول'!M492="",DATE(9999,12,31),'📋 سجل الأصول'!M492))-'📋 سجل الأصول'!G492+1))),0))</f>
        <v/>
      </c>
      <c r="R492" s="33" t="str">
        <f>IF('📋 سجل الأصول'!C492="","",IFERROR(MAX(0,MIN(('📋 سجل الأصول'!H492-IF('📋 سجل الأصول'!I492="",0,'📋 سجل الأصول'!I492)),('📋 سجل الأصول'!H492-IF('📋 سجل الأصول'!I492="",0,'📋 سجل الأصول'!I492))*'📋 سجل الأصول'!J492/365*MAX(0,MIN(EOMONTH(DATE(2026,12,1),0),IF('📋 سجل الأصول'!M492="",DATE(9999,12,31),'📋 سجل الأصول'!M492))-'📋 سجل الأصول'!G492+1))-MIN(('📋 سجل الأصول'!H492-IF('📋 سجل الأصول'!I492="",0,'📋 سجل الأصول'!I492)),('📋 سجل الأصول'!H492-IF('📋 سجل الأصول'!I492="",0,'📋 سجل الأصول'!I492))*'📋 سجل الأصول'!J492/365*MAX(0,MIN(EOMONTH(DATE(2026,12,1),-1),IF('📋 سجل الأصول'!M492="",DATE(9999,12,31),'📋 سجل الأصول'!M492))-'📋 سجل الأصول'!G492+1))),0))</f>
        <v/>
      </c>
    </row>
    <row r="493" spans="1:18" ht="24.75" customHeight="1" x14ac:dyDescent="0.25">
      <c r="A493" s="18" t="str">
        <f>IF('📋 سجل الأصول'!C493="","",'📋 سجل الأصول'!A493)</f>
        <v/>
      </c>
      <c r="B493" s="18" t="str">
        <f>IF('📋 سجل الأصول'!C493="","",'📋 سجل الأصول'!B493)</f>
        <v/>
      </c>
      <c r="C493" s="36" t="str">
        <f>IF('📋 سجل الأصول'!C493="","",'📋 سجل الأصول'!C493)</f>
        <v/>
      </c>
      <c r="D493" s="18" t="str">
        <f>IF('📋 سجل الأصول'!C493="","",'📋 سجل الأصول'!E493)</f>
        <v/>
      </c>
      <c r="E493" s="37" t="str">
        <f>IF('📋 سجل الأصول'!C493="","",'📋 سجل الأصول'!G493)</f>
        <v/>
      </c>
      <c r="F493" s="25" t="str">
        <f>IF('📋 سجل الأصول'!C493="","",'📋 سجل الأصول'!H493)</f>
        <v/>
      </c>
      <c r="G493" s="25" t="str">
        <f>IF('📋 سجل الأصول'!C493="","",IFERROR(MAX(0,MIN(('📋 سجل الأصول'!H493-IF('📋 سجل الأصول'!I493="",0,'📋 سجل الأصول'!I493)),('📋 سجل الأصول'!H493-IF('📋 سجل الأصول'!I493="",0,'📋 سجل الأصول'!I493))*'📋 سجل الأصول'!J493/365*MAX(0,MIN(EOMONTH(DATE(2026,1,1),0),IF('📋 سجل الأصول'!M493="",DATE(9999,12,31),'📋 سجل الأصول'!M493))-'📋 سجل الأصول'!G493+1))-MIN(('📋 سجل الأصول'!H493-IF('📋 سجل الأصول'!I493="",0,'📋 سجل الأصول'!I493)),('📋 سجل الأصول'!H493-IF('📋 سجل الأصول'!I493="",0,'📋 سجل الأصول'!I493))*'📋 سجل الأصول'!J493/365*MAX(0,MIN(EOMONTH(DATE(2026,1,1),-1),IF('📋 سجل الأصول'!M493="",DATE(9999,12,31),'📋 سجل الأصول'!M493))-'📋 سجل الأصول'!G493+1))),0))</f>
        <v/>
      </c>
      <c r="H493" s="25" t="str">
        <f>IF('📋 سجل الأصول'!C493="","",IFERROR(MAX(0,MIN(('📋 سجل الأصول'!H493-IF('📋 سجل الأصول'!I493="",0,'📋 سجل الأصول'!I493)),('📋 سجل الأصول'!H493-IF('📋 سجل الأصول'!I493="",0,'📋 سجل الأصول'!I493))*'📋 سجل الأصول'!J493/365*MAX(0,MIN(EOMONTH(DATE(2026,2,1),0),IF('📋 سجل الأصول'!M493="",DATE(9999,12,31),'📋 سجل الأصول'!M493))-'📋 سجل الأصول'!G493+1))-MIN(('📋 سجل الأصول'!H493-IF('📋 سجل الأصول'!I493="",0,'📋 سجل الأصول'!I493)),('📋 سجل الأصول'!H493-IF('📋 سجل الأصول'!I493="",0,'📋 سجل الأصول'!I493))*'📋 سجل الأصول'!J493/365*MAX(0,MIN(EOMONTH(DATE(2026,2,1),-1),IF('📋 سجل الأصول'!M493="",DATE(9999,12,31),'📋 سجل الأصول'!M493))-'📋 سجل الأصول'!G493+1))),0))</f>
        <v/>
      </c>
      <c r="I493" s="25" t="str">
        <f>IF('📋 سجل الأصول'!C493="","",IFERROR(MAX(0,MIN(('📋 سجل الأصول'!H493-IF('📋 سجل الأصول'!I493="",0,'📋 سجل الأصول'!I493)),('📋 سجل الأصول'!H493-IF('📋 سجل الأصول'!I493="",0,'📋 سجل الأصول'!I493))*'📋 سجل الأصول'!J493/365*MAX(0,MIN(EOMONTH(DATE(2026,3,1),0),IF('📋 سجل الأصول'!M493="",DATE(9999,12,31),'📋 سجل الأصول'!M493))-'📋 سجل الأصول'!G493+1))-MIN(('📋 سجل الأصول'!H493-IF('📋 سجل الأصول'!I493="",0,'📋 سجل الأصول'!I493)),('📋 سجل الأصول'!H493-IF('📋 سجل الأصول'!I493="",0,'📋 سجل الأصول'!I493))*'📋 سجل الأصول'!J493/365*MAX(0,MIN(EOMONTH(DATE(2026,3,1),-1),IF('📋 سجل الأصول'!M493="",DATE(9999,12,31),'📋 سجل الأصول'!M493))-'📋 سجل الأصول'!G493+1))),0))</f>
        <v/>
      </c>
      <c r="J493" s="25" t="str">
        <f>IF('📋 سجل الأصول'!C493="","",IFERROR(MAX(0,MIN(('📋 سجل الأصول'!H493-IF('📋 سجل الأصول'!I493="",0,'📋 سجل الأصول'!I493)),('📋 سجل الأصول'!H493-IF('📋 سجل الأصول'!I493="",0,'📋 سجل الأصول'!I493))*'📋 سجل الأصول'!J493/365*MAX(0,MIN(EOMONTH(DATE(2026,4,1),0),IF('📋 سجل الأصول'!M493="",DATE(9999,12,31),'📋 سجل الأصول'!M493))-'📋 سجل الأصول'!G493+1))-MIN(('📋 سجل الأصول'!H493-IF('📋 سجل الأصول'!I493="",0,'📋 سجل الأصول'!I493)),('📋 سجل الأصول'!H493-IF('📋 سجل الأصول'!I493="",0,'📋 سجل الأصول'!I493))*'📋 سجل الأصول'!J493/365*MAX(0,MIN(EOMONTH(DATE(2026,4,1),-1),IF('📋 سجل الأصول'!M493="",DATE(9999,12,31),'📋 سجل الأصول'!M493))-'📋 سجل الأصول'!G493+1))),0))</f>
        <v/>
      </c>
      <c r="K493" s="25" t="str">
        <f>IF('📋 سجل الأصول'!C493="","",IFERROR(MAX(0,MIN(('📋 سجل الأصول'!H493-IF('📋 سجل الأصول'!I493="",0,'📋 سجل الأصول'!I493)),('📋 سجل الأصول'!H493-IF('📋 سجل الأصول'!I493="",0,'📋 سجل الأصول'!I493))*'📋 سجل الأصول'!J493/365*MAX(0,MIN(EOMONTH(DATE(2026,5,1),0),IF('📋 سجل الأصول'!M493="",DATE(9999,12,31),'📋 سجل الأصول'!M493))-'📋 سجل الأصول'!G493+1))-MIN(('📋 سجل الأصول'!H493-IF('📋 سجل الأصول'!I493="",0,'📋 سجل الأصول'!I493)),('📋 سجل الأصول'!H493-IF('📋 سجل الأصول'!I493="",0,'📋 سجل الأصول'!I493))*'📋 سجل الأصول'!J493/365*MAX(0,MIN(EOMONTH(DATE(2026,5,1),-1),IF('📋 سجل الأصول'!M493="",DATE(9999,12,31),'📋 سجل الأصول'!M493))-'📋 سجل الأصول'!G493+1))),0))</f>
        <v/>
      </c>
      <c r="L493" s="25" t="str">
        <f>IF('📋 سجل الأصول'!C493="","",IFERROR(MAX(0,MIN(('📋 سجل الأصول'!H493-IF('📋 سجل الأصول'!I493="",0,'📋 سجل الأصول'!I493)),('📋 سجل الأصول'!H493-IF('📋 سجل الأصول'!I493="",0,'📋 سجل الأصول'!I493))*'📋 سجل الأصول'!J493/365*MAX(0,MIN(EOMONTH(DATE(2026,6,1),0),IF('📋 سجل الأصول'!M493="",DATE(9999,12,31),'📋 سجل الأصول'!M493))-'📋 سجل الأصول'!G493+1))-MIN(('📋 سجل الأصول'!H493-IF('📋 سجل الأصول'!I493="",0,'📋 سجل الأصول'!I493)),('📋 سجل الأصول'!H493-IF('📋 سجل الأصول'!I493="",0,'📋 سجل الأصول'!I493))*'📋 سجل الأصول'!J493/365*MAX(0,MIN(EOMONTH(DATE(2026,6,1),-1),IF('📋 سجل الأصول'!M493="",DATE(9999,12,31),'📋 سجل الأصول'!M493))-'📋 سجل الأصول'!G493+1))),0))</f>
        <v/>
      </c>
      <c r="M493" s="25" t="str">
        <f>IF('📋 سجل الأصول'!C493="","",IFERROR(MAX(0,MIN(('📋 سجل الأصول'!H493-IF('📋 سجل الأصول'!I493="",0,'📋 سجل الأصول'!I493)),('📋 سجل الأصول'!H493-IF('📋 سجل الأصول'!I493="",0,'📋 سجل الأصول'!I493))*'📋 سجل الأصول'!J493/365*MAX(0,MIN(EOMONTH(DATE(2026,7,1),0),IF('📋 سجل الأصول'!M493="",DATE(9999,12,31),'📋 سجل الأصول'!M493))-'📋 سجل الأصول'!G493+1))-MIN(('📋 سجل الأصول'!H493-IF('📋 سجل الأصول'!I493="",0,'📋 سجل الأصول'!I493)),('📋 سجل الأصول'!H493-IF('📋 سجل الأصول'!I493="",0,'📋 سجل الأصول'!I493))*'📋 سجل الأصول'!J493/365*MAX(0,MIN(EOMONTH(DATE(2026,7,1),-1),IF('📋 سجل الأصول'!M493="",DATE(9999,12,31),'📋 سجل الأصول'!M493))-'📋 سجل الأصول'!G493+1))),0))</f>
        <v/>
      </c>
      <c r="N493" s="25" t="str">
        <f>IF('📋 سجل الأصول'!C493="","",IFERROR(MAX(0,MIN(('📋 سجل الأصول'!H493-IF('📋 سجل الأصول'!I493="",0,'📋 سجل الأصول'!I493)),('📋 سجل الأصول'!H493-IF('📋 سجل الأصول'!I493="",0,'📋 سجل الأصول'!I493))*'📋 سجل الأصول'!J493/365*MAX(0,MIN(EOMONTH(DATE(2026,8,1),0),IF('📋 سجل الأصول'!M493="",DATE(9999,12,31),'📋 سجل الأصول'!M493))-'📋 سجل الأصول'!G493+1))-MIN(('📋 سجل الأصول'!H493-IF('📋 سجل الأصول'!I493="",0,'📋 سجل الأصول'!I493)),('📋 سجل الأصول'!H493-IF('📋 سجل الأصول'!I493="",0,'📋 سجل الأصول'!I493))*'📋 سجل الأصول'!J493/365*MAX(0,MIN(EOMONTH(DATE(2026,8,1),-1),IF('📋 سجل الأصول'!M493="",DATE(9999,12,31),'📋 سجل الأصول'!M493))-'📋 سجل الأصول'!G493+1))),0))</f>
        <v/>
      </c>
      <c r="O493" s="25" t="str">
        <f>IF('📋 سجل الأصول'!C493="","",IFERROR(MAX(0,MIN(('📋 سجل الأصول'!H493-IF('📋 سجل الأصول'!I493="",0,'📋 سجل الأصول'!I493)),('📋 سجل الأصول'!H493-IF('📋 سجل الأصول'!I493="",0,'📋 سجل الأصول'!I493))*'📋 سجل الأصول'!J493/365*MAX(0,MIN(EOMONTH(DATE(2026,9,1),0),IF('📋 سجل الأصول'!M493="",DATE(9999,12,31),'📋 سجل الأصول'!M493))-'📋 سجل الأصول'!G493+1))-MIN(('📋 سجل الأصول'!H493-IF('📋 سجل الأصول'!I493="",0,'📋 سجل الأصول'!I493)),('📋 سجل الأصول'!H493-IF('📋 سجل الأصول'!I493="",0,'📋 سجل الأصول'!I493))*'📋 سجل الأصول'!J493/365*MAX(0,MIN(EOMONTH(DATE(2026,9,1),-1),IF('📋 سجل الأصول'!M493="",DATE(9999,12,31),'📋 سجل الأصول'!M493))-'📋 سجل الأصول'!G493+1))),0))</f>
        <v/>
      </c>
      <c r="P493" s="25" t="str">
        <f>IF('📋 سجل الأصول'!C493="","",IFERROR(MAX(0,MIN(('📋 سجل الأصول'!H493-IF('📋 سجل الأصول'!I493="",0,'📋 سجل الأصول'!I493)),('📋 سجل الأصول'!H493-IF('📋 سجل الأصول'!I493="",0,'📋 سجل الأصول'!I493))*'📋 سجل الأصول'!J493/365*MAX(0,MIN(EOMONTH(DATE(2026,10,1),0),IF('📋 سجل الأصول'!M493="",DATE(9999,12,31),'📋 سجل الأصول'!M493))-'📋 سجل الأصول'!G493+1))-MIN(('📋 سجل الأصول'!H493-IF('📋 سجل الأصول'!I493="",0,'📋 سجل الأصول'!I493)),('📋 سجل الأصول'!H493-IF('📋 سجل الأصول'!I493="",0,'📋 سجل الأصول'!I493))*'📋 سجل الأصول'!J493/365*MAX(0,MIN(EOMONTH(DATE(2026,10,1),-1),IF('📋 سجل الأصول'!M493="",DATE(9999,12,31),'📋 سجل الأصول'!M493))-'📋 سجل الأصول'!G493+1))),0))</f>
        <v/>
      </c>
      <c r="Q493" s="25" t="str">
        <f>IF('📋 سجل الأصول'!C493="","",IFERROR(MAX(0,MIN(('📋 سجل الأصول'!H493-IF('📋 سجل الأصول'!I493="",0,'📋 سجل الأصول'!I493)),('📋 سجل الأصول'!H493-IF('📋 سجل الأصول'!I493="",0,'📋 سجل الأصول'!I493))*'📋 سجل الأصول'!J493/365*MAX(0,MIN(EOMONTH(DATE(2026,11,1),0),IF('📋 سجل الأصول'!M493="",DATE(9999,12,31),'📋 سجل الأصول'!M493))-'📋 سجل الأصول'!G493+1))-MIN(('📋 سجل الأصول'!H493-IF('📋 سجل الأصول'!I493="",0,'📋 سجل الأصول'!I493)),('📋 سجل الأصول'!H493-IF('📋 سجل الأصول'!I493="",0,'📋 سجل الأصول'!I493))*'📋 سجل الأصول'!J493/365*MAX(0,MIN(EOMONTH(DATE(2026,11,1),-1),IF('📋 سجل الأصول'!M493="",DATE(9999,12,31),'📋 سجل الأصول'!M493))-'📋 سجل الأصول'!G493+1))),0))</f>
        <v/>
      </c>
      <c r="R493" s="25" t="str">
        <f>IF('📋 سجل الأصول'!C493="","",IFERROR(MAX(0,MIN(('📋 سجل الأصول'!H493-IF('📋 سجل الأصول'!I493="",0,'📋 سجل الأصول'!I493)),('📋 سجل الأصول'!H493-IF('📋 سجل الأصول'!I493="",0,'📋 سجل الأصول'!I493))*'📋 سجل الأصول'!J493/365*MAX(0,MIN(EOMONTH(DATE(2026,12,1),0),IF('📋 سجل الأصول'!M493="",DATE(9999,12,31),'📋 سجل الأصول'!M493))-'📋 سجل الأصول'!G493+1))-MIN(('📋 سجل الأصول'!H493-IF('📋 سجل الأصول'!I493="",0,'📋 سجل الأصول'!I493)),('📋 سجل الأصول'!H493-IF('📋 سجل الأصول'!I493="",0,'📋 سجل الأصول'!I493))*'📋 سجل الأصول'!J493/365*MAX(0,MIN(EOMONTH(DATE(2026,12,1),-1),IF('📋 سجل الأصول'!M493="",DATE(9999,12,31),'📋 سجل الأصول'!M493))-'📋 سجل الأصول'!G493+1))),0))</f>
        <v/>
      </c>
    </row>
    <row r="494" spans="1:18" ht="24.75" customHeight="1" x14ac:dyDescent="0.25">
      <c r="A494" s="26" t="str">
        <f>IF('📋 سجل الأصول'!C494="","",'📋 سجل الأصول'!A494)</f>
        <v/>
      </c>
      <c r="B494" s="26" t="str">
        <f>IF('📋 سجل الأصول'!C494="","",'📋 سجل الأصول'!B494)</f>
        <v/>
      </c>
      <c r="C494" s="38" t="str">
        <f>IF('📋 سجل الأصول'!C494="","",'📋 سجل الأصول'!C494)</f>
        <v/>
      </c>
      <c r="D494" s="26" t="str">
        <f>IF('📋 سجل الأصول'!C494="","",'📋 سجل الأصول'!E494)</f>
        <v/>
      </c>
      <c r="E494" s="39" t="str">
        <f>IF('📋 سجل الأصول'!C494="","",'📋 سجل الأصول'!G494)</f>
        <v/>
      </c>
      <c r="F494" s="33" t="str">
        <f>IF('📋 سجل الأصول'!C494="","",'📋 سجل الأصول'!H494)</f>
        <v/>
      </c>
      <c r="G494" s="33" t="str">
        <f>IF('📋 سجل الأصول'!C494="","",IFERROR(MAX(0,MIN(('📋 سجل الأصول'!H494-IF('📋 سجل الأصول'!I494="",0,'📋 سجل الأصول'!I494)),('📋 سجل الأصول'!H494-IF('📋 سجل الأصول'!I494="",0,'📋 سجل الأصول'!I494))*'📋 سجل الأصول'!J494/365*MAX(0,MIN(EOMONTH(DATE(2026,1,1),0),IF('📋 سجل الأصول'!M494="",DATE(9999,12,31),'📋 سجل الأصول'!M494))-'📋 سجل الأصول'!G494+1))-MIN(('📋 سجل الأصول'!H494-IF('📋 سجل الأصول'!I494="",0,'📋 سجل الأصول'!I494)),('📋 سجل الأصول'!H494-IF('📋 سجل الأصول'!I494="",0,'📋 سجل الأصول'!I494))*'📋 سجل الأصول'!J494/365*MAX(0,MIN(EOMONTH(DATE(2026,1,1),-1),IF('📋 سجل الأصول'!M494="",DATE(9999,12,31),'📋 سجل الأصول'!M494))-'📋 سجل الأصول'!G494+1))),0))</f>
        <v/>
      </c>
      <c r="H494" s="33" t="str">
        <f>IF('📋 سجل الأصول'!C494="","",IFERROR(MAX(0,MIN(('📋 سجل الأصول'!H494-IF('📋 سجل الأصول'!I494="",0,'📋 سجل الأصول'!I494)),('📋 سجل الأصول'!H494-IF('📋 سجل الأصول'!I494="",0,'📋 سجل الأصول'!I494))*'📋 سجل الأصول'!J494/365*MAX(0,MIN(EOMONTH(DATE(2026,2,1),0),IF('📋 سجل الأصول'!M494="",DATE(9999,12,31),'📋 سجل الأصول'!M494))-'📋 سجل الأصول'!G494+1))-MIN(('📋 سجل الأصول'!H494-IF('📋 سجل الأصول'!I494="",0,'📋 سجل الأصول'!I494)),('📋 سجل الأصول'!H494-IF('📋 سجل الأصول'!I494="",0,'📋 سجل الأصول'!I494))*'📋 سجل الأصول'!J494/365*MAX(0,MIN(EOMONTH(DATE(2026,2,1),-1),IF('📋 سجل الأصول'!M494="",DATE(9999,12,31),'📋 سجل الأصول'!M494))-'📋 سجل الأصول'!G494+1))),0))</f>
        <v/>
      </c>
      <c r="I494" s="33" t="str">
        <f>IF('📋 سجل الأصول'!C494="","",IFERROR(MAX(0,MIN(('📋 سجل الأصول'!H494-IF('📋 سجل الأصول'!I494="",0,'📋 سجل الأصول'!I494)),('📋 سجل الأصول'!H494-IF('📋 سجل الأصول'!I494="",0,'📋 سجل الأصول'!I494))*'📋 سجل الأصول'!J494/365*MAX(0,MIN(EOMONTH(DATE(2026,3,1),0),IF('📋 سجل الأصول'!M494="",DATE(9999,12,31),'📋 سجل الأصول'!M494))-'📋 سجل الأصول'!G494+1))-MIN(('📋 سجل الأصول'!H494-IF('📋 سجل الأصول'!I494="",0,'📋 سجل الأصول'!I494)),('📋 سجل الأصول'!H494-IF('📋 سجل الأصول'!I494="",0,'📋 سجل الأصول'!I494))*'📋 سجل الأصول'!J494/365*MAX(0,MIN(EOMONTH(DATE(2026,3,1),-1),IF('📋 سجل الأصول'!M494="",DATE(9999,12,31),'📋 سجل الأصول'!M494))-'📋 سجل الأصول'!G494+1))),0))</f>
        <v/>
      </c>
      <c r="J494" s="33" t="str">
        <f>IF('📋 سجل الأصول'!C494="","",IFERROR(MAX(0,MIN(('📋 سجل الأصول'!H494-IF('📋 سجل الأصول'!I494="",0,'📋 سجل الأصول'!I494)),('📋 سجل الأصول'!H494-IF('📋 سجل الأصول'!I494="",0,'📋 سجل الأصول'!I494))*'📋 سجل الأصول'!J494/365*MAX(0,MIN(EOMONTH(DATE(2026,4,1),0),IF('📋 سجل الأصول'!M494="",DATE(9999,12,31),'📋 سجل الأصول'!M494))-'📋 سجل الأصول'!G494+1))-MIN(('📋 سجل الأصول'!H494-IF('📋 سجل الأصول'!I494="",0,'📋 سجل الأصول'!I494)),('📋 سجل الأصول'!H494-IF('📋 سجل الأصول'!I494="",0,'📋 سجل الأصول'!I494))*'📋 سجل الأصول'!J494/365*MAX(0,MIN(EOMONTH(DATE(2026,4,1),-1),IF('📋 سجل الأصول'!M494="",DATE(9999,12,31),'📋 سجل الأصول'!M494))-'📋 سجل الأصول'!G494+1))),0))</f>
        <v/>
      </c>
      <c r="K494" s="33" t="str">
        <f>IF('📋 سجل الأصول'!C494="","",IFERROR(MAX(0,MIN(('📋 سجل الأصول'!H494-IF('📋 سجل الأصول'!I494="",0,'📋 سجل الأصول'!I494)),('📋 سجل الأصول'!H494-IF('📋 سجل الأصول'!I494="",0,'📋 سجل الأصول'!I494))*'📋 سجل الأصول'!J494/365*MAX(0,MIN(EOMONTH(DATE(2026,5,1),0),IF('📋 سجل الأصول'!M494="",DATE(9999,12,31),'📋 سجل الأصول'!M494))-'📋 سجل الأصول'!G494+1))-MIN(('📋 سجل الأصول'!H494-IF('📋 سجل الأصول'!I494="",0,'📋 سجل الأصول'!I494)),('📋 سجل الأصول'!H494-IF('📋 سجل الأصول'!I494="",0,'📋 سجل الأصول'!I494))*'📋 سجل الأصول'!J494/365*MAX(0,MIN(EOMONTH(DATE(2026,5,1),-1),IF('📋 سجل الأصول'!M494="",DATE(9999,12,31),'📋 سجل الأصول'!M494))-'📋 سجل الأصول'!G494+1))),0))</f>
        <v/>
      </c>
      <c r="L494" s="33" t="str">
        <f>IF('📋 سجل الأصول'!C494="","",IFERROR(MAX(0,MIN(('📋 سجل الأصول'!H494-IF('📋 سجل الأصول'!I494="",0,'📋 سجل الأصول'!I494)),('📋 سجل الأصول'!H494-IF('📋 سجل الأصول'!I494="",0,'📋 سجل الأصول'!I494))*'📋 سجل الأصول'!J494/365*MAX(0,MIN(EOMONTH(DATE(2026,6,1),0),IF('📋 سجل الأصول'!M494="",DATE(9999,12,31),'📋 سجل الأصول'!M494))-'📋 سجل الأصول'!G494+1))-MIN(('📋 سجل الأصول'!H494-IF('📋 سجل الأصول'!I494="",0,'📋 سجل الأصول'!I494)),('📋 سجل الأصول'!H494-IF('📋 سجل الأصول'!I494="",0,'📋 سجل الأصول'!I494))*'📋 سجل الأصول'!J494/365*MAX(0,MIN(EOMONTH(DATE(2026,6,1),-1),IF('📋 سجل الأصول'!M494="",DATE(9999,12,31),'📋 سجل الأصول'!M494))-'📋 سجل الأصول'!G494+1))),0))</f>
        <v/>
      </c>
      <c r="M494" s="33" t="str">
        <f>IF('📋 سجل الأصول'!C494="","",IFERROR(MAX(0,MIN(('📋 سجل الأصول'!H494-IF('📋 سجل الأصول'!I494="",0,'📋 سجل الأصول'!I494)),('📋 سجل الأصول'!H494-IF('📋 سجل الأصول'!I494="",0,'📋 سجل الأصول'!I494))*'📋 سجل الأصول'!J494/365*MAX(0,MIN(EOMONTH(DATE(2026,7,1),0),IF('📋 سجل الأصول'!M494="",DATE(9999,12,31),'📋 سجل الأصول'!M494))-'📋 سجل الأصول'!G494+1))-MIN(('📋 سجل الأصول'!H494-IF('📋 سجل الأصول'!I494="",0,'📋 سجل الأصول'!I494)),('📋 سجل الأصول'!H494-IF('📋 سجل الأصول'!I494="",0,'📋 سجل الأصول'!I494))*'📋 سجل الأصول'!J494/365*MAX(0,MIN(EOMONTH(DATE(2026,7,1),-1),IF('📋 سجل الأصول'!M494="",DATE(9999,12,31),'📋 سجل الأصول'!M494))-'📋 سجل الأصول'!G494+1))),0))</f>
        <v/>
      </c>
      <c r="N494" s="33" t="str">
        <f>IF('📋 سجل الأصول'!C494="","",IFERROR(MAX(0,MIN(('📋 سجل الأصول'!H494-IF('📋 سجل الأصول'!I494="",0,'📋 سجل الأصول'!I494)),('📋 سجل الأصول'!H494-IF('📋 سجل الأصول'!I494="",0,'📋 سجل الأصول'!I494))*'📋 سجل الأصول'!J494/365*MAX(0,MIN(EOMONTH(DATE(2026,8,1),0),IF('📋 سجل الأصول'!M494="",DATE(9999,12,31),'📋 سجل الأصول'!M494))-'📋 سجل الأصول'!G494+1))-MIN(('📋 سجل الأصول'!H494-IF('📋 سجل الأصول'!I494="",0,'📋 سجل الأصول'!I494)),('📋 سجل الأصول'!H494-IF('📋 سجل الأصول'!I494="",0,'📋 سجل الأصول'!I494))*'📋 سجل الأصول'!J494/365*MAX(0,MIN(EOMONTH(DATE(2026,8,1),-1),IF('📋 سجل الأصول'!M494="",DATE(9999,12,31),'📋 سجل الأصول'!M494))-'📋 سجل الأصول'!G494+1))),0))</f>
        <v/>
      </c>
      <c r="O494" s="33" t="str">
        <f>IF('📋 سجل الأصول'!C494="","",IFERROR(MAX(0,MIN(('📋 سجل الأصول'!H494-IF('📋 سجل الأصول'!I494="",0,'📋 سجل الأصول'!I494)),('📋 سجل الأصول'!H494-IF('📋 سجل الأصول'!I494="",0,'📋 سجل الأصول'!I494))*'📋 سجل الأصول'!J494/365*MAX(0,MIN(EOMONTH(DATE(2026,9,1),0),IF('📋 سجل الأصول'!M494="",DATE(9999,12,31),'📋 سجل الأصول'!M494))-'📋 سجل الأصول'!G494+1))-MIN(('📋 سجل الأصول'!H494-IF('📋 سجل الأصول'!I494="",0,'📋 سجل الأصول'!I494)),('📋 سجل الأصول'!H494-IF('📋 سجل الأصول'!I494="",0,'📋 سجل الأصول'!I494))*'📋 سجل الأصول'!J494/365*MAX(0,MIN(EOMONTH(DATE(2026,9,1),-1),IF('📋 سجل الأصول'!M494="",DATE(9999,12,31),'📋 سجل الأصول'!M494))-'📋 سجل الأصول'!G494+1))),0))</f>
        <v/>
      </c>
      <c r="P494" s="33" t="str">
        <f>IF('📋 سجل الأصول'!C494="","",IFERROR(MAX(0,MIN(('📋 سجل الأصول'!H494-IF('📋 سجل الأصول'!I494="",0,'📋 سجل الأصول'!I494)),('📋 سجل الأصول'!H494-IF('📋 سجل الأصول'!I494="",0,'📋 سجل الأصول'!I494))*'📋 سجل الأصول'!J494/365*MAX(0,MIN(EOMONTH(DATE(2026,10,1),0),IF('📋 سجل الأصول'!M494="",DATE(9999,12,31),'📋 سجل الأصول'!M494))-'📋 سجل الأصول'!G494+1))-MIN(('📋 سجل الأصول'!H494-IF('📋 سجل الأصول'!I494="",0,'📋 سجل الأصول'!I494)),('📋 سجل الأصول'!H494-IF('📋 سجل الأصول'!I494="",0,'📋 سجل الأصول'!I494))*'📋 سجل الأصول'!J494/365*MAX(0,MIN(EOMONTH(DATE(2026,10,1),-1),IF('📋 سجل الأصول'!M494="",DATE(9999,12,31),'📋 سجل الأصول'!M494))-'📋 سجل الأصول'!G494+1))),0))</f>
        <v/>
      </c>
      <c r="Q494" s="33" t="str">
        <f>IF('📋 سجل الأصول'!C494="","",IFERROR(MAX(0,MIN(('📋 سجل الأصول'!H494-IF('📋 سجل الأصول'!I494="",0,'📋 سجل الأصول'!I494)),('📋 سجل الأصول'!H494-IF('📋 سجل الأصول'!I494="",0,'📋 سجل الأصول'!I494))*'📋 سجل الأصول'!J494/365*MAX(0,MIN(EOMONTH(DATE(2026,11,1),0),IF('📋 سجل الأصول'!M494="",DATE(9999,12,31),'📋 سجل الأصول'!M494))-'📋 سجل الأصول'!G494+1))-MIN(('📋 سجل الأصول'!H494-IF('📋 سجل الأصول'!I494="",0,'📋 سجل الأصول'!I494)),('📋 سجل الأصول'!H494-IF('📋 سجل الأصول'!I494="",0,'📋 سجل الأصول'!I494))*'📋 سجل الأصول'!J494/365*MAX(0,MIN(EOMONTH(DATE(2026,11,1),-1),IF('📋 سجل الأصول'!M494="",DATE(9999,12,31),'📋 سجل الأصول'!M494))-'📋 سجل الأصول'!G494+1))),0))</f>
        <v/>
      </c>
      <c r="R494" s="33" t="str">
        <f>IF('📋 سجل الأصول'!C494="","",IFERROR(MAX(0,MIN(('📋 سجل الأصول'!H494-IF('📋 سجل الأصول'!I494="",0,'📋 سجل الأصول'!I494)),('📋 سجل الأصول'!H494-IF('📋 سجل الأصول'!I494="",0,'📋 سجل الأصول'!I494))*'📋 سجل الأصول'!J494/365*MAX(0,MIN(EOMONTH(DATE(2026,12,1),0),IF('📋 سجل الأصول'!M494="",DATE(9999,12,31),'📋 سجل الأصول'!M494))-'📋 سجل الأصول'!G494+1))-MIN(('📋 سجل الأصول'!H494-IF('📋 سجل الأصول'!I494="",0,'📋 سجل الأصول'!I494)),('📋 سجل الأصول'!H494-IF('📋 سجل الأصول'!I494="",0,'📋 سجل الأصول'!I494))*'📋 سجل الأصول'!J494/365*MAX(0,MIN(EOMONTH(DATE(2026,12,1),-1),IF('📋 سجل الأصول'!M494="",DATE(9999,12,31),'📋 سجل الأصول'!M494))-'📋 سجل الأصول'!G494+1))),0))</f>
        <v/>
      </c>
    </row>
    <row r="495" spans="1:18" ht="24.75" customHeight="1" x14ac:dyDescent="0.25">
      <c r="A495" s="18" t="str">
        <f>IF('📋 سجل الأصول'!C495="","",'📋 سجل الأصول'!A495)</f>
        <v/>
      </c>
      <c r="B495" s="18" t="str">
        <f>IF('📋 سجل الأصول'!C495="","",'📋 سجل الأصول'!B495)</f>
        <v/>
      </c>
      <c r="C495" s="36" t="str">
        <f>IF('📋 سجل الأصول'!C495="","",'📋 سجل الأصول'!C495)</f>
        <v/>
      </c>
      <c r="D495" s="18" t="str">
        <f>IF('📋 سجل الأصول'!C495="","",'📋 سجل الأصول'!E495)</f>
        <v/>
      </c>
      <c r="E495" s="37" t="str">
        <f>IF('📋 سجل الأصول'!C495="","",'📋 سجل الأصول'!G495)</f>
        <v/>
      </c>
      <c r="F495" s="25" t="str">
        <f>IF('📋 سجل الأصول'!C495="","",'📋 سجل الأصول'!H495)</f>
        <v/>
      </c>
      <c r="G495" s="25" t="str">
        <f>IF('📋 سجل الأصول'!C495="","",IFERROR(MAX(0,MIN(('📋 سجل الأصول'!H495-IF('📋 سجل الأصول'!I495="",0,'📋 سجل الأصول'!I495)),('📋 سجل الأصول'!H495-IF('📋 سجل الأصول'!I495="",0,'📋 سجل الأصول'!I495))*'📋 سجل الأصول'!J495/365*MAX(0,MIN(EOMONTH(DATE(2026,1,1),0),IF('📋 سجل الأصول'!M495="",DATE(9999,12,31),'📋 سجل الأصول'!M495))-'📋 سجل الأصول'!G495+1))-MIN(('📋 سجل الأصول'!H495-IF('📋 سجل الأصول'!I495="",0,'📋 سجل الأصول'!I495)),('📋 سجل الأصول'!H495-IF('📋 سجل الأصول'!I495="",0,'📋 سجل الأصول'!I495))*'📋 سجل الأصول'!J495/365*MAX(0,MIN(EOMONTH(DATE(2026,1,1),-1),IF('📋 سجل الأصول'!M495="",DATE(9999,12,31),'📋 سجل الأصول'!M495))-'📋 سجل الأصول'!G495+1))),0))</f>
        <v/>
      </c>
      <c r="H495" s="25" t="str">
        <f>IF('📋 سجل الأصول'!C495="","",IFERROR(MAX(0,MIN(('📋 سجل الأصول'!H495-IF('📋 سجل الأصول'!I495="",0,'📋 سجل الأصول'!I495)),('📋 سجل الأصول'!H495-IF('📋 سجل الأصول'!I495="",0,'📋 سجل الأصول'!I495))*'📋 سجل الأصول'!J495/365*MAX(0,MIN(EOMONTH(DATE(2026,2,1),0),IF('📋 سجل الأصول'!M495="",DATE(9999,12,31),'📋 سجل الأصول'!M495))-'📋 سجل الأصول'!G495+1))-MIN(('📋 سجل الأصول'!H495-IF('📋 سجل الأصول'!I495="",0,'📋 سجل الأصول'!I495)),('📋 سجل الأصول'!H495-IF('📋 سجل الأصول'!I495="",0,'📋 سجل الأصول'!I495))*'📋 سجل الأصول'!J495/365*MAX(0,MIN(EOMONTH(DATE(2026,2,1),-1),IF('📋 سجل الأصول'!M495="",DATE(9999,12,31),'📋 سجل الأصول'!M495))-'📋 سجل الأصول'!G495+1))),0))</f>
        <v/>
      </c>
      <c r="I495" s="25" t="str">
        <f>IF('📋 سجل الأصول'!C495="","",IFERROR(MAX(0,MIN(('📋 سجل الأصول'!H495-IF('📋 سجل الأصول'!I495="",0,'📋 سجل الأصول'!I495)),('📋 سجل الأصول'!H495-IF('📋 سجل الأصول'!I495="",0,'📋 سجل الأصول'!I495))*'📋 سجل الأصول'!J495/365*MAX(0,MIN(EOMONTH(DATE(2026,3,1),0),IF('📋 سجل الأصول'!M495="",DATE(9999,12,31),'📋 سجل الأصول'!M495))-'📋 سجل الأصول'!G495+1))-MIN(('📋 سجل الأصول'!H495-IF('📋 سجل الأصول'!I495="",0,'📋 سجل الأصول'!I495)),('📋 سجل الأصول'!H495-IF('📋 سجل الأصول'!I495="",0,'📋 سجل الأصول'!I495))*'📋 سجل الأصول'!J495/365*MAX(0,MIN(EOMONTH(DATE(2026,3,1),-1),IF('📋 سجل الأصول'!M495="",DATE(9999,12,31),'📋 سجل الأصول'!M495))-'📋 سجل الأصول'!G495+1))),0))</f>
        <v/>
      </c>
      <c r="J495" s="25" t="str">
        <f>IF('📋 سجل الأصول'!C495="","",IFERROR(MAX(0,MIN(('📋 سجل الأصول'!H495-IF('📋 سجل الأصول'!I495="",0,'📋 سجل الأصول'!I495)),('📋 سجل الأصول'!H495-IF('📋 سجل الأصول'!I495="",0,'📋 سجل الأصول'!I495))*'📋 سجل الأصول'!J495/365*MAX(0,MIN(EOMONTH(DATE(2026,4,1),0),IF('📋 سجل الأصول'!M495="",DATE(9999,12,31),'📋 سجل الأصول'!M495))-'📋 سجل الأصول'!G495+1))-MIN(('📋 سجل الأصول'!H495-IF('📋 سجل الأصول'!I495="",0,'📋 سجل الأصول'!I495)),('📋 سجل الأصول'!H495-IF('📋 سجل الأصول'!I495="",0,'📋 سجل الأصول'!I495))*'📋 سجل الأصول'!J495/365*MAX(0,MIN(EOMONTH(DATE(2026,4,1),-1),IF('📋 سجل الأصول'!M495="",DATE(9999,12,31),'📋 سجل الأصول'!M495))-'📋 سجل الأصول'!G495+1))),0))</f>
        <v/>
      </c>
      <c r="K495" s="25" t="str">
        <f>IF('📋 سجل الأصول'!C495="","",IFERROR(MAX(0,MIN(('📋 سجل الأصول'!H495-IF('📋 سجل الأصول'!I495="",0,'📋 سجل الأصول'!I495)),('📋 سجل الأصول'!H495-IF('📋 سجل الأصول'!I495="",0,'📋 سجل الأصول'!I495))*'📋 سجل الأصول'!J495/365*MAX(0,MIN(EOMONTH(DATE(2026,5,1),0),IF('📋 سجل الأصول'!M495="",DATE(9999,12,31),'📋 سجل الأصول'!M495))-'📋 سجل الأصول'!G495+1))-MIN(('📋 سجل الأصول'!H495-IF('📋 سجل الأصول'!I495="",0,'📋 سجل الأصول'!I495)),('📋 سجل الأصول'!H495-IF('📋 سجل الأصول'!I495="",0,'📋 سجل الأصول'!I495))*'📋 سجل الأصول'!J495/365*MAX(0,MIN(EOMONTH(DATE(2026,5,1),-1),IF('📋 سجل الأصول'!M495="",DATE(9999,12,31),'📋 سجل الأصول'!M495))-'📋 سجل الأصول'!G495+1))),0))</f>
        <v/>
      </c>
      <c r="L495" s="25" t="str">
        <f>IF('📋 سجل الأصول'!C495="","",IFERROR(MAX(0,MIN(('📋 سجل الأصول'!H495-IF('📋 سجل الأصول'!I495="",0,'📋 سجل الأصول'!I495)),('📋 سجل الأصول'!H495-IF('📋 سجل الأصول'!I495="",0,'📋 سجل الأصول'!I495))*'📋 سجل الأصول'!J495/365*MAX(0,MIN(EOMONTH(DATE(2026,6,1),0),IF('📋 سجل الأصول'!M495="",DATE(9999,12,31),'📋 سجل الأصول'!M495))-'📋 سجل الأصول'!G495+1))-MIN(('📋 سجل الأصول'!H495-IF('📋 سجل الأصول'!I495="",0,'📋 سجل الأصول'!I495)),('📋 سجل الأصول'!H495-IF('📋 سجل الأصول'!I495="",0,'📋 سجل الأصول'!I495))*'📋 سجل الأصول'!J495/365*MAX(0,MIN(EOMONTH(DATE(2026,6,1),-1),IF('📋 سجل الأصول'!M495="",DATE(9999,12,31),'📋 سجل الأصول'!M495))-'📋 سجل الأصول'!G495+1))),0))</f>
        <v/>
      </c>
      <c r="M495" s="25" t="str">
        <f>IF('📋 سجل الأصول'!C495="","",IFERROR(MAX(0,MIN(('📋 سجل الأصول'!H495-IF('📋 سجل الأصول'!I495="",0,'📋 سجل الأصول'!I495)),('📋 سجل الأصول'!H495-IF('📋 سجل الأصول'!I495="",0,'📋 سجل الأصول'!I495))*'📋 سجل الأصول'!J495/365*MAX(0,MIN(EOMONTH(DATE(2026,7,1),0),IF('📋 سجل الأصول'!M495="",DATE(9999,12,31),'📋 سجل الأصول'!M495))-'📋 سجل الأصول'!G495+1))-MIN(('📋 سجل الأصول'!H495-IF('📋 سجل الأصول'!I495="",0,'📋 سجل الأصول'!I495)),('📋 سجل الأصول'!H495-IF('📋 سجل الأصول'!I495="",0,'📋 سجل الأصول'!I495))*'📋 سجل الأصول'!J495/365*MAX(0,MIN(EOMONTH(DATE(2026,7,1),-1),IF('📋 سجل الأصول'!M495="",DATE(9999,12,31),'📋 سجل الأصول'!M495))-'📋 سجل الأصول'!G495+1))),0))</f>
        <v/>
      </c>
      <c r="N495" s="25" t="str">
        <f>IF('📋 سجل الأصول'!C495="","",IFERROR(MAX(0,MIN(('📋 سجل الأصول'!H495-IF('📋 سجل الأصول'!I495="",0,'📋 سجل الأصول'!I495)),('📋 سجل الأصول'!H495-IF('📋 سجل الأصول'!I495="",0,'📋 سجل الأصول'!I495))*'📋 سجل الأصول'!J495/365*MAX(0,MIN(EOMONTH(DATE(2026,8,1),0),IF('📋 سجل الأصول'!M495="",DATE(9999,12,31),'📋 سجل الأصول'!M495))-'📋 سجل الأصول'!G495+1))-MIN(('📋 سجل الأصول'!H495-IF('📋 سجل الأصول'!I495="",0,'📋 سجل الأصول'!I495)),('📋 سجل الأصول'!H495-IF('📋 سجل الأصول'!I495="",0,'📋 سجل الأصول'!I495))*'📋 سجل الأصول'!J495/365*MAX(0,MIN(EOMONTH(DATE(2026,8,1),-1),IF('📋 سجل الأصول'!M495="",DATE(9999,12,31),'📋 سجل الأصول'!M495))-'📋 سجل الأصول'!G495+1))),0))</f>
        <v/>
      </c>
      <c r="O495" s="25" t="str">
        <f>IF('📋 سجل الأصول'!C495="","",IFERROR(MAX(0,MIN(('📋 سجل الأصول'!H495-IF('📋 سجل الأصول'!I495="",0,'📋 سجل الأصول'!I495)),('📋 سجل الأصول'!H495-IF('📋 سجل الأصول'!I495="",0,'📋 سجل الأصول'!I495))*'📋 سجل الأصول'!J495/365*MAX(0,MIN(EOMONTH(DATE(2026,9,1),0),IF('📋 سجل الأصول'!M495="",DATE(9999,12,31),'📋 سجل الأصول'!M495))-'📋 سجل الأصول'!G495+1))-MIN(('📋 سجل الأصول'!H495-IF('📋 سجل الأصول'!I495="",0,'📋 سجل الأصول'!I495)),('📋 سجل الأصول'!H495-IF('📋 سجل الأصول'!I495="",0,'📋 سجل الأصول'!I495))*'📋 سجل الأصول'!J495/365*MAX(0,MIN(EOMONTH(DATE(2026,9,1),-1),IF('📋 سجل الأصول'!M495="",DATE(9999,12,31),'📋 سجل الأصول'!M495))-'📋 سجل الأصول'!G495+1))),0))</f>
        <v/>
      </c>
      <c r="P495" s="25" t="str">
        <f>IF('📋 سجل الأصول'!C495="","",IFERROR(MAX(0,MIN(('📋 سجل الأصول'!H495-IF('📋 سجل الأصول'!I495="",0,'📋 سجل الأصول'!I495)),('📋 سجل الأصول'!H495-IF('📋 سجل الأصول'!I495="",0,'📋 سجل الأصول'!I495))*'📋 سجل الأصول'!J495/365*MAX(0,MIN(EOMONTH(DATE(2026,10,1),0),IF('📋 سجل الأصول'!M495="",DATE(9999,12,31),'📋 سجل الأصول'!M495))-'📋 سجل الأصول'!G495+1))-MIN(('📋 سجل الأصول'!H495-IF('📋 سجل الأصول'!I495="",0,'📋 سجل الأصول'!I495)),('📋 سجل الأصول'!H495-IF('📋 سجل الأصول'!I495="",0,'📋 سجل الأصول'!I495))*'📋 سجل الأصول'!J495/365*MAX(0,MIN(EOMONTH(DATE(2026,10,1),-1),IF('📋 سجل الأصول'!M495="",DATE(9999,12,31),'📋 سجل الأصول'!M495))-'📋 سجل الأصول'!G495+1))),0))</f>
        <v/>
      </c>
      <c r="Q495" s="25" t="str">
        <f>IF('📋 سجل الأصول'!C495="","",IFERROR(MAX(0,MIN(('📋 سجل الأصول'!H495-IF('📋 سجل الأصول'!I495="",0,'📋 سجل الأصول'!I495)),('📋 سجل الأصول'!H495-IF('📋 سجل الأصول'!I495="",0,'📋 سجل الأصول'!I495))*'📋 سجل الأصول'!J495/365*MAX(0,MIN(EOMONTH(DATE(2026,11,1),0),IF('📋 سجل الأصول'!M495="",DATE(9999,12,31),'📋 سجل الأصول'!M495))-'📋 سجل الأصول'!G495+1))-MIN(('📋 سجل الأصول'!H495-IF('📋 سجل الأصول'!I495="",0,'📋 سجل الأصول'!I495)),('📋 سجل الأصول'!H495-IF('📋 سجل الأصول'!I495="",0,'📋 سجل الأصول'!I495))*'📋 سجل الأصول'!J495/365*MAX(0,MIN(EOMONTH(DATE(2026,11,1),-1),IF('📋 سجل الأصول'!M495="",DATE(9999,12,31),'📋 سجل الأصول'!M495))-'📋 سجل الأصول'!G495+1))),0))</f>
        <v/>
      </c>
      <c r="R495" s="25" t="str">
        <f>IF('📋 سجل الأصول'!C495="","",IFERROR(MAX(0,MIN(('📋 سجل الأصول'!H495-IF('📋 سجل الأصول'!I495="",0,'📋 سجل الأصول'!I495)),('📋 سجل الأصول'!H495-IF('📋 سجل الأصول'!I495="",0,'📋 سجل الأصول'!I495))*'📋 سجل الأصول'!J495/365*MAX(0,MIN(EOMONTH(DATE(2026,12,1),0),IF('📋 سجل الأصول'!M495="",DATE(9999,12,31),'📋 سجل الأصول'!M495))-'📋 سجل الأصول'!G495+1))-MIN(('📋 سجل الأصول'!H495-IF('📋 سجل الأصول'!I495="",0,'📋 سجل الأصول'!I495)),('📋 سجل الأصول'!H495-IF('📋 سجل الأصول'!I495="",0,'📋 سجل الأصول'!I495))*'📋 سجل الأصول'!J495/365*MAX(0,MIN(EOMONTH(DATE(2026,12,1),-1),IF('📋 سجل الأصول'!M495="",DATE(9999,12,31),'📋 سجل الأصول'!M495))-'📋 سجل الأصول'!G495+1))),0))</f>
        <v/>
      </c>
    </row>
    <row r="496" spans="1:18" ht="24.75" customHeight="1" x14ac:dyDescent="0.25">
      <c r="A496" s="26" t="str">
        <f>IF('📋 سجل الأصول'!C496="","",'📋 سجل الأصول'!A496)</f>
        <v/>
      </c>
      <c r="B496" s="26" t="str">
        <f>IF('📋 سجل الأصول'!C496="","",'📋 سجل الأصول'!B496)</f>
        <v/>
      </c>
      <c r="C496" s="38" t="str">
        <f>IF('📋 سجل الأصول'!C496="","",'📋 سجل الأصول'!C496)</f>
        <v/>
      </c>
      <c r="D496" s="26" t="str">
        <f>IF('📋 سجل الأصول'!C496="","",'📋 سجل الأصول'!E496)</f>
        <v/>
      </c>
      <c r="E496" s="39" t="str">
        <f>IF('📋 سجل الأصول'!C496="","",'📋 سجل الأصول'!G496)</f>
        <v/>
      </c>
      <c r="F496" s="33" t="str">
        <f>IF('📋 سجل الأصول'!C496="","",'📋 سجل الأصول'!H496)</f>
        <v/>
      </c>
      <c r="G496" s="33" t="str">
        <f>IF('📋 سجل الأصول'!C496="","",IFERROR(MAX(0,MIN(('📋 سجل الأصول'!H496-IF('📋 سجل الأصول'!I496="",0,'📋 سجل الأصول'!I496)),('📋 سجل الأصول'!H496-IF('📋 سجل الأصول'!I496="",0,'📋 سجل الأصول'!I496))*'📋 سجل الأصول'!J496/365*MAX(0,MIN(EOMONTH(DATE(2026,1,1),0),IF('📋 سجل الأصول'!M496="",DATE(9999,12,31),'📋 سجل الأصول'!M496))-'📋 سجل الأصول'!G496+1))-MIN(('📋 سجل الأصول'!H496-IF('📋 سجل الأصول'!I496="",0,'📋 سجل الأصول'!I496)),('📋 سجل الأصول'!H496-IF('📋 سجل الأصول'!I496="",0,'📋 سجل الأصول'!I496))*'📋 سجل الأصول'!J496/365*MAX(0,MIN(EOMONTH(DATE(2026,1,1),-1),IF('📋 سجل الأصول'!M496="",DATE(9999,12,31),'📋 سجل الأصول'!M496))-'📋 سجل الأصول'!G496+1))),0))</f>
        <v/>
      </c>
      <c r="H496" s="33" t="str">
        <f>IF('📋 سجل الأصول'!C496="","",IFERROR(MAX(0,MIN(('📋 سجل الأصول'!H496-IF('📋 سجل الأصول'!I496="",0,'📋 سجل الأصول'!I496)),('📋 سجل الأصول'!H496-IF('📋 سجل الأصول'!I496="",0,'📋 سجل الأصول'!I496))*'📋 سجل الأصول'!J496/365*MAX(0,MIN(EOMONTH(DATE(2026,2,1),0),IF('📋 سجل الأصول'!M496="",DATE(9999,12,31),'📋 سجل الأصول'!M496))-'📋 سجل الأصول'!G496+1))-MIN(('📋 سجل الأصول'!H496-IF('📋 سجل الأصول'!I496="",0,'📋 سجل الأصول'!I496)),('📋 سجل الأصول'!H496-IF('📋 سجل الأصول'!I496="",0,'📋 سجل الأصول'!I496))*'📋 سجل الأصول'!J496/365*MAX(0,MIN(EOMONTH(DATE(2026,2,1),-1),IF('📋 سجل الأصول'!M496="",DATE(9999,12,31),'📋 سجل الأصول'!M496))-'📋 سجل الأصول'!G496+1))),0))</f>
        <v/>
      </c>
      <c r="I496" s="33" t="str">
        <f>IF('📋 سجل الأصول'!C496="","",IFERROR(MAX(0,MIN(('📋 سجل الأصول'!H496-IF('📋 سجل الأصول'!I496="",0,'📋 سجل الأصول'!I496)),('📋 سجل الأصول'!H496-IF('📋 سجل الأصول'!I496="",0,'📋 سجل الأصول'!I496))*'📋 سجل الأصول'!J496/365*MAX(0,MIN(EOMONTH(DATE(2026,3,1),0),IF('📋 سجل الأصول'!M496="",DATE(9999,12,31),'📋 سجل الأصول'!M496))-'📋 سجل الأصول'!G496+1))-MIN(('📋 سجل الأصول'!H496-IF('📋 سجل الأصول'!I496="",0,'📋 سجل الأصول'!I496)),('📋 سجل الأصول'!H496-IF('📋 سجل الأصول'!I496="",0,'📋 سجل الأصول'!I496))*'📋 سجل الأصول'!J496/365*MAX(0,MIN(EOMONTH(DATE(2026,3,1),-1),IF('📋 سجل الأصول'!M496="",DATE(9999,12,31),'📋 سجل الأصول'!M496))-'📋 سجل الأصول'!G496+1))),0))</f>
        <v/>
      </c>
      <c r="J496" s="33" t="str">
        <f>IF('📋 سجل الأصول'!C496="","",IFERROR(MAX(0,MIN(('📋 سجل الأصول'!H496-IF('📋 سجل الأصول'!I496="",0,'📋 سجل الأصول'!I496)),('📋 سجل الأصول'!H496-IF('📋 سجل الأصول'!I496="",0,'📋 سجل الأصول'!I496))*'📋 سجل الأصول'!J496/365*MAX(0,MIN(EOMONTH(DATE(2026,4,1),0),IF('📋 سجل الأصول'!M496="",DATE(9999,12,31),'📋 سجل الأصول'!M496))-'📋 سجل الأصول'!G496+1))-MIN(('📋 سجل الأصول'!H496-IF('📋 سجل الأصول'!I496="",0,'📋 سجل الأصول'!I496)),('📋 سجل الأصول'!H496-IF('📋 سجل الأصول'!I496="",0,'📋 سجل الأصول'!I496))*'📋 سجل الأصول'!J496/365*MAX(0,MIN(EOMONTH(DATE(2026,4,1),-1),IF('📋 سجل الأصول'!M496="",DATE(9999,12,31),'📋 سجل الأصول'!M496))-'📋 سجل الأصول'!G496+1))),0))</f>
        <v/>
      </c>
      <c r="K496" s="33" t="str">
        <f>IF('📋 سجل الأصول'!C496="","",IFERROR(MAX(0,MIN(('📋 سجل الأصول'!H496-IF('📋 سجل الأصول'!I496="",0,'📋 سجل الأصول'!I496)),('📋 سجل الأصول'!H496-IF('📋 سجل الأصول'!I496="",0,'📋 سجل الأصول'!I496))*'📋 سجل الأصول'!J496/365*MAX(0,MIN(EOMONTH(DATE(2026,5,1),0),IF('📋 سجل الأصول'!M496="",DATE(9999,12,31),'📋 سجل الأصول'!M496))-'📋 سجل الأصول'!G496+1))-MIN(('📋 سجل الأصول'!H496-IF('📋 سجل الأصول'!I496="",0,'📋 سجل الأصول'!I496)),('📋 سجل الأصول'!H496-IF('📋 سجل الأصول'!I496="",0,'📋 سجل الأصول'!I496))*'📋 سجل الأصول'!J496/365*MAX(0,MIN(EOMONTH(DATE(2026,5,1),-1),IF('📋 سجل الأصول'!M496="",DATE(9999,12,31),'📋 سجل الأصول'!M496))-'📋 سجل الأصول'!G496+1))),0))</f>
        <v/>
      </c>
      <c r="L496" s="33" t="str">
        <f>IF('📋 سجل الأصول'!C496="","",IFERROR(MAX(0,MIN(('📋 سجل الأصول'!H496-IF('📋 سجل الأصول'!I496="",0,'📋 سجل الأصول'!I496)),('📋 سجل الأصول'!H496-IF('📋 سجل الأصول'!I496="",0,'📋 سجل الأصول'!I496))*'📋 سجل الأصول'!J496/365*MAX(0,MIN(EOMONTH(DATE(2026,6,1),0),IF('📋 سجل الأصول'!M496="",DATE(9999,12,31),'📋 سجل الأصول'!M496))-'📋 سجل الأصول'!G496+1))-MIN(('📋 سجل الأصول'!H496-IF('📋 سجل الأصول'!I496="",0,'📋 سجل الأصول'!I496)),('📋 سجل الأصول'!H496-IF('📋 سجل الأصول'!I496="",0,'📋 سجل الأصول'!I496))*'📋 سجل الأصول'!J496/365*MAX(0,MIN(EOMONTH(DATE(2026,6,1),-1),IF('📋 سجل الأصول'!M496="",DATE(9999,12,31),'📋 سجل الأصول'!M496))-'📋 سجل الأصول'!G496+1))),0))</f>
        <v/>
      </c>
      <c r="M496" s="33" t="str">
        <f>IF('📋 سجل الأصول'!C496="","",IFERROR(MAX(0,MIN(('📋 سجل الأصول'!H496-IF('📋 سجل الأصول'!I496="",0,'📋 سجل الأصول'!I496)),('📋 سجل الأصول'!H496-IF('📋 سجل الأصول'!I496="",0,'📋 سجل الأصول'!I496))*'📋 سجل الأصول'!J496/365*MAX(0,MIN(EOMONTH(DATE(2026,7,1),0),IF('📋 سجل الأصول'!M496="",DATE(9999,12,31),'📋 سجل الأصول'!M496))-'📋 سجل الأصول'!G496+1))-MIN(('📋 سجل الأصول'!H496-IF('📋 سجل الأصول'!I496="",0,'📋 سجل الأصول'!I496)),('📋 سجل الأصول'!H496-IF('📋 سجل الأصول'!I496="",0,'📋 سجل الأصول'!I496))*'📋 سجل الأصول'!J496/365*MAX(0,MIN(EOMONTH(DATE(2026,7,1),-1),IF('📋 سجل الأصول'!M496="",DATE(9999,12,31),'📋 سجل الأصول'!M496))-'📋 سجل الأصول'!G496+1))),0))</f>
        <v/>
      </c>
      <c r="N496" s="33" t="str">
        <f>IF('📋 سجل الأصول'!C496="","",IFERROR(MAX(0,MIN(('📋 سجل الأصول'!H496-IF('📋 سجل الأصول'!I496="",0,'📋 سجل الأصول'!I496)),('📋 سجل الأصول'!H496-IF('📋 سجل الأصول'!I496="",0,'📋 سجل الأصول'!I496))*'📋 سجل الأصول'!J496/365*MAX(0,MIN(EOMONTH(DATE(2026,8,1),0),IF('📋 سجل الأصول'!M496="",DATE(9999,12,31),'📋 سجل الأصول'!M496))-'📋 سجل الأصول'!G496+1))-MIN(('📋 سجل الأصول'!H496-IF('📋 سجل الأصول'!I496="",0,'📋 سجل الأصول'!I496)),('📋 سجل الأصول'!H496-IF('📋 سجل الأصول'!I496="",0,'📋 سجل الأصول'!I496))*'📋 سجل الأصول'!J496/365*MAX(0,MIN(EOMONTH(DATE(2026,8,1),-1),IF('📋 سجل الأصول'!M496="",DATE(9999,12,31),'📋 سجل الأصول'!M496))-'📋 سجل الأصول'!G496+1))),0))</f>
        <v/>
      </c>
      <c r="O496" s="33" t="str">
        <f>IF('📋 سجل الأصول'!C496="","",IFERROR(MAX(0,MIN(('📋 سجل الأصول'!H496-IF('📋 سجل الأصول'!I496="",0,'📋 سجل الأصول'!I496)),('📋 سجل الأصول'!H496-IF('📋 سجل الأصول'!I496="",0,'📋 سجل الأصول'!I496))*'📋 سجل الأصول'!J496/365*MAX(0,MIN(EOMONTH(DATE(2026,9,1),0),IF('📋 سجل الأصول'!M496="",DATE(9999,12,31),'📋 سجل الأصول'!M496))-'📋 سجل الأصول'!G496+1))-MIN(('📋 سجل الأصول'!H496-IF('📋 سجل الأصول'!I496="",0,'📋 سجل الأصول'!I496)),('📋 سجل الأصول'!H496-IF('📋 سجل الأصول'!I496="",0,'📋 سجل الأصول'!I496))*'📋 سجل الأصول'!J496/365*MAX(0,MIN(EOMONTH(DATE(2026,9,1),-1),IF('📋 سجل الأصول'!M496="",DATE(9999,12,31),'📋 سجل الأصول'!M496))-'📋 سجل الأصول'!G496+1))),0))</f>
        <v/>
      </c>
      <c r="P496" s="33" t="str">
        <f>IF('📋 سجل الأصول'!C496="","",IFERROR(MAX(0,MIN(('📋 سجل الأصول'!H496-IF('📋 سجل الأصول'!I496="",0,'📋 سجل الأصول'!I496)),('📋 سجل الأصول'!H496-IF('📋 سجل الأصول'!I496="",0,'📋 سجل الأصول'!I496))*'📋 سجل الأصول'!J496/365*MAX(0,MIN(EOMONTH(DATE(2026,10,1),0),IF('📋 سجل الأصول'!M496="",DATE(9999,12,31),'📋 سجل الأصول'!M496))-'📋 سجل الأصول'!G496+1))-MIN(('📋 سجل الأصول'!H496-IF('📋 سجل الأصول'!I496="",0,'📋 سجل الأصول'!I496)),('📋 سجل الأصول'!H496-IF('📋 سجل الأصول'!I496="",0,'📋 سجل الأصول'!I496))*'📋 سجل الأصول'!J496/365*MAX(0,MIN(EOMONTH(DATE(2026,10,1),-1),IF('📋 سجل الأصول'!M496="",DATE(9999,12,31),'📋 سجل الأصول'!M496))-'📋 سجل الأصول'!G496+1))),0))</f>
        <v/>
      </c>
      <c r="Q496" s="33" t="str">
        <f>IF('📋 سجل الأصول'!C496="","",IFERROR(MAX(0,MIN(('📋 سجل الأصول'!H496-IF('📋 سجل الأصول'!I496="",0,'📋 سجل الأصول'!I496)),('📋 سجل الأصول'!H496-IF('📋 سجل الأصول'!I496="",0,'📋 سجل الأصول'!I496))*'📋 سجل الأصول'!J496/365*MAX(0,MIN(EOMONTH(DATE(2026,11,1),0),IF('📋 سجل الأصول'!M496="",DATE(9999,12,31),'📋 سجل الأصول'!M496))-'📋 سجل الأصول'!G496+1))-MIN(('📋 سجل الأصول'!H496-IF('📋 سجل الأصول'!I496="",0,'📋 سجل الأصول'!I496)),('📋 سجل الأصول'!H496-IF('📋 سجل الأصول'!I496="",0,'📋 سجل الأصول'!I496))*'📋 سجل الأصول'!J496/365*MAX(0,MIN(EOMONTH(DATE(2026,11,1),-1),IF('📋 سجل الأصول'!M496="",DATE(9999,12,31),'📋 سجل الأصول'!M496))-'📋 سجل الأصول'!G496+1))),0))</f>
        <v/>
      </c>
      <c r="R496" s="33" t="str">
        <f>IF('📋 سجل الأصول'!C496="","",IFERROR(MAX(0,MIN(('📋 سجل الأصول'!H496-IF('📋 سجل الأصول'!I496="",0,'📋 سجل الأصول'!I496)),('📋 سجل الأصول'!H496-IF('📋 سجل الأصول'!I496="",0,'📋 سجل الأصول'!I496))*'📋 سجل الأصول'!J496/365*MAX(0,MIN(EOMONTH(DATE(2026,12,1),0),IF('📋 سجل الأصول'!M496="",DATE(9999,12,31),'📋 سجل الأصول'!M496))-'📋 سجل الأصول'!G496+1))-MIN(('📋 سجل الأصول'!H496-IF('📋 سجل الأصول'!I496="",0,'📋 سجل الأصول'!I496)),('📋 سجل الأصول'!H496-IF('📋 سجل الأصول'!I496="",0,'📋 سجل الأصول'!I496))*'📋 سجل الأصول'!J496/365*MAX(0,MIN(EOMONTH(DATE(2026,12,1),-1),IF('📋 سجل الأصول'!M496="",DATE(9999,12,31),'📋 سجل الأصول'!M496))-'📋 سجل الأصول'!G496+1))),0))</f>
        <v/>
      </c>
    </row>
    <row r="497" spans="1:18" ht="24.75" customHeight="1" x14ac:dyDescent="0.25">
      <c r="A497" s="18" t="str">
        <f>IF('📋 سجل الأصول'!C497="","",'📋 سجل الأصول'!A497)</f>
        <v/>
      </c>
      <c r="B497" s="18" t="str">
        <f>IF('📋 سجل الأصول'!C497="","",'📋 سجل الأصول'!B497)</f>
        <v/>
      </c>
      <c r="C497" s="36" t="str">
        <f>IF('📋 سجل الأصول'!C497="","",'📋 سجل الأصول'!C497)</f>
        <v/>
      </c>
      <c r="D497" s="18" t="str">
        <f>IF('📋 سجل الأصول'!C497="","",'📋 سجل الأصول'!E497)</f>
        <v/>
      </c>
      <c r="E497" s="37" t="str">
        <f>IF('📋 سجل الأصول'!C497="","",'📋 سجل الأصول'!G497)</f>
        <v/>
      </c>
      <c r="F497" s="25" t="str">
        <f>IF('📋 سجل الأصول'!C497="","",'📋 سجل الأصول'!H497)</f>
        <v/>
      </c>
      <c r="G497" s="25" t="str">
        <f>IF('📋 سجل الأصول'!C497="","",IFERROR(MAX(0,MIN(('📋 سجل الأصول'!H497-IF('📋 سجل الأصول'!I497="",0,'📋 سجل الأصول'!I497)),('📋 سجل الأصول'!H497-IF('📋 سجل الأصول'!I497="",0,'📋 سجل الأصول'!I497))*'📋 سجل الأصول'!J497/365*MAX(0,MIN(EOMONTH(DATE(2026,1,1),0),IF('📋 سجل الأصول'!M497="",DATE(9999,12,31),'📋 سجل الأصول'!M497))-'📋 سجل الأصول'!G497+1))-MIN(('📋 سجل الأصول'!H497-IF('📋 سجل الأصول'!I497="",0,'📋 سجل الأصول'!I497)),('📋 سجل الأصول'!H497-IF('📋 سجل الأصول'!I497="",0,'📋 سجل الأصول'!I497))*'📋 سجل الأصول'!J497/365*MAX(0,MIN(EOMONTH(DATE(2026,1,1),-1),IF('📋 سجل الأصول'!M497="",DATE(9999,12,31),'📋 سجل الأصول'!M497))-'📋 سجل الأصول'!G497+1))),0))</f>
        <v/>
      </c>
      <c r="H497" s="25" t="str">
        <f>IF('📋 سجل الأصول'!C497="","",IFERROR(MAX(0,MIN(('📋 سجل الأصول'!H497-IF('📋 سجل الأصول'!I497="",0,'📋 سجل الأصول'!I497)),('📋 سجل الأصول'!H497-IF('📋 سجل الأصول'!I497="",0,'📋 سجل الأصول'!I497))*'📋 سجل الأصول'!J497/365*MAX(0,MIN(EOMONTH(DATE(2026,2,1),0),IF('📋 سجل الأصول'!M497="",DATE(9999,12,31),'📋 سجل الأصول'!M497))-'📋 سجل الأصول'!G497+1))-MIN(('📋 سجل الأصول'!H497-IF('📋 سجل الأصول'!I497="",0,'📋 سجل الأصول'!I497)),('📋 سجل الأصول'!H497-IF('📋 سجل الأصول'!I497="",0,'📋 سجل الأصول'!I497))*'📋 سجل الأصول'!J497/365*MAX(0,MIN(EOMONTH(DATE(2026,2,1),-1),IF('📋 سجل الأصول'!M497="",DATE(9999,12,31),'📋 سجل الأصول'!M497))-'📋 سجل الأصول'!G497+1))),0))</f>
        <v/>
      </c>
      <c r="I497" s="25" t="str">
        <f>IF('📋 سجل الأصول'!C497="","",IFERROR(MAX(0,MIN(('📋 سجل الأصول'!H497-IF('📋 سجل الأصول'!I497="",0,'📋 سجل الأصول'!I497)),('📋 سجل الأصول'!H497-IF('📋 سجل الأصول'!I497="",0,'📋 سجل الأصول'!I497))*'📋 سجل الأصول'!J497/365*MAX(0,MIN(EOMONTH(DATE(2026,3,1),0),IF('📋 سجل الأصول'!M497="",DATE(9999,12,31),'📋 سجل الأصول'!M497))-'📋 سجل الأصول'!G497+1))-MIN(('📋 سجل الأصول'!H497-IF('📋 سجل الأصول'!I497="",0,'📋 سجل الأصول'!I497)),('📋 سجل الأصول'!H497-IF('📋 سجل الأصول'!I497="",0,'📋 سجل الأصول'!I497))*'📋 سجل الأصول'!J497/365*MAX(0,MIN(EOMONTH(DATE(2026,3,1),-1),IF('📋 سجل الأصول'!M497="",DATE(9999,12,31),'📋 سجل الأصول'!M497))-'📋 سجل الأصول'!G497+1))),0))</f>
        <v/>
      </c>
      <c r="J497" s="25" t="str">
        <f>IF('📋 سجل الأصول'!C497="","",IFERROR(MAX(0,MIN(('📋 سجل الأصول'!H497-IF('📋 سجل الأصول'!I497="",0,'📋 سجل الأصول'!I497)),('📋 سجل الأصول'!H497-IF('📋 سجل الأصول'!I497="",0,'📋 سجل الأصول'!I497))*'📋 سجل الأصول'!J497/365*MAX(0,MIN(EOMONTH(DATE(2026,4,1),0),IF('📋 سجل الأصول'!M497="",DATE(9999,12,31),'📋 سجل الأصول'!M497))-'📋 سجل الأصول'!G497+1))-MIN(('📋 سجل الأصول'!H497-IF('📋 سجل الأصول'!I497="",0,'📋 سجل الأصول'!I497)),('📋 سجل الأصول'!H497-IF('📋 سجل الأصول'!I497="",0,'📋 سجل الأصول'!I497))*'📋 سجل الأصول'!J497/365*MAX(0,MIN(EOMONTH(DATE(2026,4,1),-1),IF('📋 سجل الأصول'!M497="",DATE(9999,12,31),'📋 سجل الأصول'!M497))-'📋 سجل الأصول'!G497+1))),0))</f>
        <v/>
      </c>
      <c r="K497" s="25" t="str">
        <f>IF('📋 سجل الأصول'!C497="","",IFERROR(MAX(0,MIN(('📋 سجل الأصول'!H497-IF('📋 سجل الأصول'!I497="",0,'📋 سجل الأصول'!I497)),('📋 سجل الأصول'!H497-IF('📋 سجل الأصول'!I497="",0,'📋 سجل الأصول'!I497))*'📋 سجل الأصول'!J497/365*MAX(0,MIN(EOMONTH(DATE(2026,5,1),0),IF('📋 سجل الأصول'!M497="",DATE(9999,12,31),'📋 سجل الأصول'!M497))-'📋 سجل الأصول'!G497+1))-MIN(('📋 سجل الأصول'!H497-IF('📋 سجل الأصول'!I497="",0,'📋 سجل الأصول'!I497)),('📋 سجل الأصول'!H497-IF('📋 سجل الأصول'!I497="",0,'📋 سجل الأصول'!I497))*'📋 سجل الأصول'!J497/365*MAX(0,MIN(EOMONTH(DATE(2026,5,1),-1),IF('📋 سجل الأصول'!M497="",DATE(9999,12,31),'📋 سجل الأصول'!M497))-'📋 سجل الأصول'!G497+1))),0))</f>
        <v/>
      </c>
      <c r="L497" s="25" t="str">
        <f>IF('📋 سجل الأصول'!C497="","",IFERROR(MAX(0,MIN(('📋 سجل الأصول'!H497-IF('📋 سجل الأصول'!I497="",0,'📋 سجل الأصول'!I497)),('📋 سجل الأصول'!H497-IF('📋 سجل الأصول'!I497="",0,'📋 سجل الأصول'!I497))*'📋 سجل الأصول'!J497/365*MAX(0,MIN(EOMONTH(DATE(2026,6,1),0),IF('📋 سجل الأصول'!M497="",DATE(9999,12,31),'📋 سجل الأصول'!M497))-'📋 سجل الأصول'!G497+1))-MIN(('📋 سجل الأصول'!H497-IF('📋 سجل الأصول'!I497="",0,'📋 سجل الأصول'!I497)),('📋 سجل الأصول'!H497-IF('📋 سجل الأصول'!I497="",0,'📋 سجل الأصول'!I497))*'📋 سجل الأصول'!J497/365*MAX(0,MIN(EOMONTH(DATE(2026,6,1),-1),IF('📋 سجل الأصول'!M497="",DATE(9999,12,31),'📋 سجل الأصول'!M497))-'📋 سجل الأصول'!G497+1))),0))</f>
        <v/>
      </c>
      <c r="M497" s="25" t="str">
        <f>IF('📋 سجل الأصول'!C497="","",IFERROR(MAX(0,MIN(('📋 سجل الأصول'!H497-IF('📋 سجل الأصول'!I497="",0,'📋 سجل الأصول'!I497)),('📋 سجل الأصول'!H497-IF('📋 سجل الأصول'!I497="",0,'📋 سجل الأصول'!I497))*'📋 سجل الأصول'!J497/365*MAX(0,MIN(EOMONTH(DATE(2026,7,1),0),IF('📋 سجل الأصول'!M497="",DATE(9999,12,31),'📋 سجل الأصول'!M497))-'📋 سجل الأصول'!G497+1))-MIN(('📋 سجل الأصول'!H497-IF('📋 سجل الأصول'!I497="",0,'📋 سجل الأصول'!I497)),('📋 سجل الأصول'!H497-IF('📋 سجل الأصول'!I497="",0,'📋 سجل الأصول'!I497))*'📋 سجل الأصول'!J497/365*MAX(0,MIN(EOMONTH(DATE(2026,7,1),-1),IF('📋 سجل الأصول'!M497="",DATE(9999,12,31),'📋 سجل الأصول'!M497))-'📋 سجل الأصول'!G497+1))),0))</f>
        <v/>
      </c>
      <c r="N497" s="25" t="str">
        <f>IF('📋 سجل الأصول'!C497="","",IFERROR(MAX(0,MIN(('📋 سجل الأصول'!H497-IF('📋 سجل الأصول'!I497="",0,'📋 سجل الأصول'!I497)),('📋 سجل الأصول'!H497-IF('📋 سجل الأصول'!I497="",0,'📋 سجل الأصول'!I497))*'📋 سجل الأصول'!J497/365*MAX(0,MIN(EOMONTH(DATE(2026,8,1),0),IF('📋 سجل الأصول'!M497="",DATE(9999,12,31),'📋 سجل الأصول'!M497))-'📋 سجل الأصول'!G497+1))-MIN(('📋 سجل الأصول'!H497-IF('📋 سجل الأصول'!I497="",0,'📋 سجل الأصول'!I497)),('📋 سجل الأصول'!H497-IF('📋 سجل الأصول'!I497="",0,'📋 سجل الأصول'!I497))*'📋 سجل الأصول'!J497/365*MAX(0,MIN(EOMONTH(DATE(2026,8,1),-1),IF('📋 سجل الأصول'!M497="",DATE(9999,12,31),'📋 سجل الأصول'!M497))-'📋 سجل الأصول'!G497+1))),0))</f>
        <v/>
      </c>
      <c r="O497" s="25" t="str">
        <f>IF('📋 سجل الأصول'!C497="","",IFERROR(MAX(0,MIN(('📋 سجل الأصول'!H497-IF('📋 سجل الأصول'!I497="",0,'📋 سجل الأصول'!I497)),('📋 سجل الأصول'!H497-IF('📋 سجل الأصول'!I497="",0,'📋 سجل الأصول'!I497))*'📋 سجل الأصول'!J497/365*MAX(0,MIN(EOMONTH(DATE(2026,9,1),0),IF('📋 سجل الأصول'!M497="",DATE(9999,12,31),'📋 سجل الأصول'!M497))-'📋 سجل الأصول'!G497+1))-MIN(('📋 سجل الأصول'!H497-IF('📋 سجل الأصول'!I497="",0,'📋 سجل الأصول'!I497)),('📋 سجل الأصول'!H497-IF('📋 سجل الأصول'!I497="",0,'📋 سجل الأصول'!I497))*'📋 سجل الأصول'!J497/365*MAX(0,MIN(EOMONTH(DATE(2026,9,1),-1),IF('📋 سجل الأصول'!M497="",DATE(9999,12,31),'📋 سجل الأصول'!M497))-'📋 سجل الأصول'!G497+1))),0))</f>
        <v/>
      </c>
      <c r="P497" s="25" t="str">
        <f>IF('📋 سجل الأصول'!C497="","",IFERROR(MAX(0,MIN(('📋 سجل الأصول'!H497-IF('📋 سجل الأصول'!I497="",0,'📋 سجل الأصول'!I497)),('📋 سجل الأصول'!H497-IF('📋 سجل الأصول'!I497="",0,'📋 سجل الأصول'!I497))*'📋 سجل الأصول'!J497/365*MAX(0,MIN(EOMONTH(DATE(2026,10,1),0),IF('📋 سجل الأصول'!M497="",DATE(9999,12,31),'📋 سجل الأصول'!M497))-'📋 سجل الأصول'!G497+1))-MIN(('📋 سجل الأصول'!H497-IF('📋 سجل الأصول'!I497="",0,'📋 سجل الأصول'!I497)),('📋 سجل الأصول'!H497-IF('📋 سجل الأصول'!I497="",0,'📋 سجل الأصول'!I497))*'📋 سجل الأصول'!J497/365*MAX(0,MIN(EOMONTH(DATE(2026,10,1),-1),IF('📋 سجل الأصول'!M497="",DATE(9999,12,31),'📋 سجل الأصول'!M497))-'📋 سجل الأصول'!G497+1))),0))</f>
        <v/>
      </c>
      <c r="Q497" s="25" t="str">
        <f>IF('📋 سجل الأصول'!C497="","",IFERROR(MAX(0,MIN(('📋 سجل الأصول'!H497-IF('📋 سجل الأصول'!I497="",0,'📋 سجل الأصول'!I497)),('📋 سجل الأصول'!H497-IF('📋 سجل الأصول'!I497="",0,'📋 سجل الأصول'!I497))*'📋 سجل الأصول'!J497/365*MAX(0,MIN(EOMONTH(DATE(2026,11,1),0),IF('📋 سجل الأصول'!M497="",DATE(9999,12,31),'📋 سجل الأصول'!M497))-'📋 سجل الأصول'!G497+1))-MIN(('📋 سجل الأصول'!H497-IF('📋 سجل الأصول'!I497="",0,'📋 سجل الأصول'!I497)),('📋 سجل الأصول'!H497-IF('📋 سجل الأصول'!I497="",0,'📋 سجل الأصول'!I497))*'📋 سجل الأصول'!J497/365*MAX(0,MIN(EOMONTH(DATE(2026,11,1),-1),IF('📋 سجل الأصول'!M497="",DATE(9999,12,31),'📋 سجل الأصول'!M497))-'📋 سجل الأصول'!G497+1))),0))</f>
        <v/>
      </c>
      <c r="R497" s="25" t="str">
        <f>IF('📋 سجل الأصول'!C497="","",IFERROR(MAX(0,MIN(('📋 سجل الأصول'!H497-IF('📋 سجل الأصول'!I497="",0,'📋 سجل الأصول'!I497)),('📋 سجل الأصول'!H497-IF('📋 سجل الأصول'!I497="",0,'📋 سجل الأصول'!I497))*'📋 سجل الأصول'!J497/365*MAX(0,MIN(EOMONTH(DATE(2026,12,1),0),IF('📋 سجل الأصول'!M497="",DATE(9999,12,31),'📋 سجل الأصول'!M497))-'📋 سجل الأصول'!G497+1))-MIN(('📋 سجل الأصول'!H497-IF('📋 سجل الأصول'!I497="",0,'📋 سجل الأصول'!I497)),('📋 سجل الأصول'!H497-IF('📋 سجل الأصول'!I497="",0,'📋 سجل الأصول'!I497))*'📋 سجل الأصول'!J497/365*MAX(0,MIN(EOMONTH(DATE(2026,12,1),-1),IF('📋 سجل الأصول'!M497="",DATE(9999,12,31),'📋 سجل الأصول'!M497))-'📋 سجل الأصول'!G497+1))),0))</f>
        <v/>
      </c>
    </row>
    <row r="498" spans="1:18" ht="24.75" customHeight="1" x14ac:dyDescent="0.25">
      <c r="A498" s="26" t="str">
        <f>IF('📋 سجل الأصول'!C498="","",'📋 سجل الأصول'!A498)</f>
        <v/>
      </c>
      <c r="B498" s="26" t="str">
        <f>IF('📋 سجل الأصول'!C498="","",'📋 سجل الأصول'!B498)</f>
        <v/>
      </c>
      <c r="C498" s="38" t="str">
        <f>IF('📋 سجل الأصول'!C498="","",'📋 سجل الأصول'!C498)</f>
        <v/>
      </c>
      <c r="D498" s="26" t="str">
        <f>IF('📋 سجل الأصول'!C498="","",'📋 سجل الأصول'!E498)</f>
        <v/>
      </c>
      <c r="E498" s="39" t="str">
        <f>IF('📋 سجل الأصول'!C498="","",'📋 سجل الأصول'!G498)</f>
        <v/>
      </c>
      <c r="F498" s="33" t="str">
        <f>IF('📋 سجل الأصول'!C498="","",'📋 سجل الأصول'!H498)</f>
        <v/>
      </c>
      <c r="G498" s="33" t="str">
        <f>IF('📋 سجل الأصول'!C498="","",IFERROR(MAX(0,MIN(('📋 سجل الأصول'!H498-IF('📋 سجل الأصول'!I498="",0,'📋 سجل الأصول'!I498)),('📋 سجل الأصول'!H498-IF('📋 سجل الأصول'!I498="",0,'📋 سجل الأصول'!I498))*'📋 سجل الأصول'!J498/365*MAX(0,MIN(EOMONTH(DATE(2026,1,1),0),IF('📋 سجل الأصول'!M498="",DATE(9999,12,31),'📋 سجل الأصول'!M498))-'📋 سجل الأصول'!G498+1))-MIN(('📋 سجل الأصول'!H498-IF('📋 سجل الأصول'!I498="",0,'📋 سجل الأصول'!I498)),('📋 سجل الأصول'!H498-IF('📋 سجل الأصول'!I498="",0,'📋 سجل الأصول'!I498))*'📋 سجل الأصول'!J498/365*MAX(0,MIN(EOMONTH(DATE(2026,1,1),-1),IF('📋 سجل الأصول'!M498="",DATE(9999,12,31),'📋 سجل الأصول'!M498))-'📋 سجل الأصول'!G498+1))),0))</f>
        <v/>
      </c>
      <c r="H498" s="33" t="str">
        <f>IF('📋 سجل الأصول'!C498="","",IFERROR(MAX(0,MIN(('📋 سجل الأصول'!H498-IF('📋 سجل الأصول'!I498="",0,'📋 سجل الأصول'!I498)),('📋 سجل الأصول'!H498-IF('📋 سجل الأصول'!I498="",0,'📋 سجل الأصول'!I498))*'📋 سجل الأصول'!J498/365*MAX(0,MIN(EOMONTH(DATE(2026,2,1),0),IF('📋 سجل الأصول'!M498="",DATE(9999,12,31),'📋 سجل الأصول'!M498))-'📋 سجل الأصول'!G498+1))-MIN(('📋 سجل الأصول'!H498-IF('📋 سجل الأصول'!I498="",0,'📋 سجل الأصول'!I498)),('📋 سجل الأصول'!H498-IF('📋 سجل الأصول'!I498="",0,'📋 سجل الأصول'!I498))*'📋 سجل الأصول'!J498/365*MAX(0,MIN(EOMONTH(DATE(2026,2,1),-1),IF('📋 سجل الأصول'!M498="",DATE(9999,12,31),'📋 سجل الأصول'!M498))-'📋 سجل الأصول'!G498+1))),0))</f>
        <v/>
      </c>
      <c r="I498" s="33" t="str">
        <f>IF('📋 سجل الأصول'!C498="","",IFERROR(MAX(0,MIN(('📋 سجل الأصول'!H498-IF('📋 سجل الأصول'!I498="",0,'📋 سجل الأصول'!I498)),('📋 سجل الأصول'!H498-IF('📋 سجل الأصول'!I498="",0,'📋 سجل الأصول'!I498))*'📋 سجل الأصول'!J498/365*MAX(0,MIN(EOMONTH(DATE(2026,3,1),0),IF('📋 سجل الأصول'!M498="",DATE(9999,12,31),'📋 سجل الأصول'!M498))-'📋 سجل الأصول'!G498+1))-MIN(('📋 سجل الأصول'!H498-IF('📋 سجل الأصول'!I498="",0,'📋 سجل الأصول'!I498)),('📋 سجل الأصول'!H498-IF('📋 سجل الأصول'!I498="",0,'📋 سجل الأصول'!I498))*'📋 سجل الأصول'!J498/365*MAX(0,MIN(EOMONTH(DATE(2026,3,1),-1),IF('📋 سجل الأصول'!M498="",DATE(9999,12,31),'📋 سجل الأصول'!M498))-'📋 سجل الأصول'!G498+1))),0))</f>
        <v/>
      </c>
      <c r="J498" s="33" t="str">
        <f>IF('📋 سجل الأصول'!C498="","",IFERROR(MAX(0,MIN(('📋 سجل الأصول'!H498-IF('📋 سجل الأصول'!I498="",0,'📋 سجل الأصول'!I498)),('📋 سجل الأصول'!H498-IF('📋 سجل الأصول'!I498="",0,'📋 سجل الأصول'!I498))*'📋 سجل الأصول'!J498/365*MAX(0,MIN(EOMONTH(DATE(2026,4,1),0),IF('📋 سجل الأصول'!M498="",DATE(9999,12,31),'📋 سجل الأصول'!M498))-'📋 سجل الأصول'!G498+1))-MIN(('📋 سجل الأصول'!H498-IF('📋 سجل الأصول'!I498="",0,'📋 سجل الأصول'!I498)),('📋 سجل الأصول'!H498-IF('📋 سجل الأصول'!I498="",0,'📋 سجل الأصول'!I498))*'📋 سجل الأصول'!J498/365*MAX(0,MIN(EOMONTH(DATE(2026,4,1),-1),IF('📋 سجل الأصول'!M498="",DATE(9999,12,31),'📋 سجل الأصول'!M498))-'📋 سجل الأصول'!G498+1))),0))</f>
        <v/>
      </c>
      <c r="K498" s="33" t="str">
        <f>IF('📋 سجل الأصول'!C498="","",IFERROR(MAX(0,MIN(('📋 سجل الأصول'!H498-IF('📋 سجل الأصول'!I498="",0,'📋 سجل الأصول'!I498)),('📋 سجل الأصول'!H498-IF('📋 سجل الأصول'!I498="",0,'📋 سجل الأصول'!I498))*'📋 سجل الأصول'!J498/365*MAX(0,MIN(EOMONTH(DATE(2026,5,1),0),IF('📋 سجل الأصول'!M498="",DATE(9999,12,31),'📋 سجل الأصول'!M498))-'📋 سجل الأصول'!G498+1))-MIN(('📋 سجل الأصول'!H498-IF('📋 سجل الأصول'!I498="",0,'📋 سجل الأصول'!I498)),('📋 سجل الأصول'!H498-IF('📋 سجل الأصول'!I498="",0,'📋 سجل الأصول'!I498))*'📋 سجل الأصول'!J498/365*MAX(0,MIN(EOMONTH(DATE(2026,5,1),-1),IF('📋 سجل الأصول'!M498="",DATE(9999,12,31),'📋 سجل الأصول'!M498))-'📋 سجل الأصول'!G498+1))),0))</f>
        <v/>
      </c>
      <c r="L498" s="33" t="str">
        <f>IF('📋 سجل الأصول'!C498="","",IFERROR(MAX(0,MIN(('📋 سجل الأصول'!H498-IF('📋 سجل الأصول'!I498="",0,'📋 سجل الأصول'!I498)),('📋 سجل الأصول'!H498-IF('📋 سجل الأصول'!I498="",0,'📋 سجل الأصول'!I498))*'📋 سجل الأصول'!J498/365*MAX(0,MIN(EOMONTH(DATE(2026,6,1),0),IF('📋 سجل الأصول'!M498="",DATE(9999,12,31),'📋 سجل الأصول'!M498))-'📋 سجل الأصول'!G498+1))-MIN(('📋 سجل الأصول'!H498-IF('📋 سجل الأصول'!I498="",0,'📋 سجل الأصول'!I498)),('📋 سجل الأصول'!H498-IF('📋 سجل الأصول'!I498="",0,'📋 سجل الأصول'!I498))*'📋 سجل الأصول'!J498/365*MAX(0,MIN(EOMONTH(DATE(2026,6,1),-1),IF('📋 سجل الأصول'!M498="",DATE(9999,12,31),'📋 سجل الأصول'!M498))-'📋 سجل الأصول'!G498+1))),0))</f>
        <v/>
      </c>
      <c r="M498" s="33" t="str">
        <f>IF('📋 سجل الأصول'!C498="","",IFERROR(MAX(0,MIN(('📋 سجل الأصول'!H498-IF('📋 سجل الأصول'!I498="",0,'📋 سجل الأصول'!I498)),('📋 سجل الأصول'!H498-IF('📋 سجل الأصول'!I498="",0,'📋 سجل الأصول'!I498))*'📋 سجل الأصول'!J498/365*MAX(0,MIN(EOMONTH(DATE(2026,7,1),0),IF('📋 سجل الأصول'!M498="",DATE(9999,12,31),'📋 سجل الأصول'!M498))-'📋 سجل الأصول'!G498+1))-MIN(('📋 سجل الأصول'!H498-IF('📋 سجل الأصول'!I498="",0,'📋 سجل الأصول'!I498)),('📋 سجل الأصول'!H498-IF('📋 سجل الأصول'!I498="",0,'📋 سجل الأصول'!I498))*'📋 سجل الأصول'!J498/365*MAX(0,MIN(EOMONTH(DATE(2026,7,1),-1),IF('📋 سجل الأصول'!M498="",DATE(9999,12,31),'📋 سجل الأصول'!M498))-'📋 سجل الأصول'!G498+1))),0))</f>
        <v/>
      </c>
      <c r="N498" s="33" t="str">
        <f>IF('📋 سجل الأصول'!C498="","",IFERROR(MAX(0,MIN(('📋 سجل الأصول'!H498-IF('📋 سجل الأصول'!I498="",0,'📋 سجل الأصول'!I498)),('📋 سجل الأصول'!H498-IF('📋 سجل الأصول'!I498="",0,'📋 سجل الأصول'!I498))*'📋 سجل الأصول'!J498/365*MAX(0,MIN(EOMONTH(DATE(2026,8,1),0),IF('📋 سجل الأصول'!M498="",DATE(9999,12,31),'📋 سجل الأصول'!M498))-'📋 سجل الأصول'!G498+1))-MIN(('📋 سجل الأصول'!H498-IF('📋 سجل الأصول'!I498="",0,'📋 سجل الأصول'!I498)),('📋 سجل الأصول'!H498-IF('📋 سجل الأصول'!I498="",0,'📋 سجل الأصول'!I498))*'📋 سجل الأصول'!J498/365*MAX(0,MIN(EOMONTH(DATE(2026,8,1),-1),IF('📋 سجل الأصول'!M498="",DATE(9999,12,31),'📋 سجل الأصول'!M498))-'📋 سجل الأصول'!G498+1))),0))</f>
        <v/>
      </c>
      <c r="O498" s="33" t="str">
        <f>IF('📋 سجل الأصول'!C498="","",IFERROR(MAX(0,MIN(('📋 سجل الأصول'!H498-IF('📋 سجل الأصول'!I498="",0,'📋 سجل الأصول'!I498)),('📋 سجل الأصول'!H498-IF('📋 سجل الأصول'!I498="",0,'📋 سجل الأصول'!I498))*'📋 سجل الأصول'!J498/365*MAX(0,MIN(EOMONTH(DATE(2026,9,1),0),IF('📋 سجل الأصول'!M498="",DATE(9999,12,31),'📋 سجل الأصول'!M498))-'📋 سجل الأصول'!G498+1))-MIN(('📋 سجل الأصول'!H498-IF('📋 سجل الأصول'!I498="",0,'📋 سجل الأصول'!I498)),('📋 سجل الأصول'!H498-IF('📋 سجل الأصول'!I498="",0,'📋 سجل الأصول'!I498))*'📋 سجل الأصول'!J498/365*MAX(0,MIN(EOMONTH(DATE(2026,9,1),-1),IF('📋 سجل الأصول'!M498="",DATE(9999,12,31),'📋 سجل الأصول'!M498))-'📋 سجل الأصول'!G498+1))),0))</f>
        <v/>
      </c>
      <c r="P498" s="33" t="str">
        <f>IF('📋 سجل الأصول'!C498="","",IFERROR(MAX(0,MIN(('📋 سجل الأصول'!H498-IF('📋 سجل الأصول'!I498="",0,'📋 سجل الأصول'!I498)),('📋 سجل الأصول'!H498-IF('📋 سجل الأصول'!I498="",0,'📋 سجل الأصول'!I498))*'📋 سجل الأصول'!J498/365*MAX(0,MIN(EOMONTH(DATE(2026,10,1),0),IF('📋 سجل الأصول'!M498="",DATE(9999,12,31),'📋 سجل الأصول'!M498))-'📋 سجل الأصول'!G498+1))-MIN(('📋 سجل الأصول'!H498-IF('📋 سجل الأصول'!I498="",0,'📋 سجل الأصول'!I498)),('📋 سجل الأصول'!H498-IF('📋 سجل الأصول'!I498="",0,'📋 سجل الأصول'!I498))*'📋 سجل الأصول'!J498/365*MAX(0,MIN(EOMONTH(DATE(2026,10,1),-1),IF('📋 سجل الأصول'!M498="",DATE(9999,12,31),'📋 سجل الأصول'!M498))-'📋 سجل الأصول'!G498+1))),0))</f>
        <v/>
      </c>
      <c r="Q498" s="33" t="str">
        <f>IF('📋 سجل الأصول'!C498="","",IFERROR(MAX(0,MIN(('📋 سجل الأصول'!H498-IF('📋 سجل الأصول'!I498="",0,'📋 سجل الأصول'!I498)),('📋 سجل الأصول'!H498-IF('📋 سجل الأصول'!I498="",0,'📋 سجل الأصول'!I498))*'📋 سجل الأصول'!J498/365*MAX(0,MIN(EOMONTH(DATE(2026,11,1),0),IF('📋 سجل الأصول'!M498="",DATE(9999,12,31),'📋 سجل الأصول'!M498))-'📋 سجل الأصول'!G498+1))-MIN(('📋 سجل الأصول'!H498-IF('📋 سجل الأصول'!I498="",0,'📋 سجل الأصول'!I498)),('📋 سجل الأصول'!H498-IF('📋 سجل الأصول'!I498="",0,'📋 سجل الأصول'!I498))*'📋 سجل الأصول'!J498/365*MAX(0,MIN(EOMONTH(DATE(2026,11,1),-1),IF('📋 سجل الأصول'!M498="",DATE(9999,12,31),'📋 سجل الأصول'!M498))-'📋 سجل الأصول'!G498+1))),0))</f>
        <v/>
      </c>
      <c r="R498" s="33" t="str">
        <f>IF('📋 سجل الأصول'!C498="","",IFERROR(MAX(0,MIN(('📋 سجل الأصول'!H498-IF('📋 سجل الأصول'!I498="",0,'📋 سجل الأصول'!I498)),('📋 سجل الأصول'!H498-IF('📋 سجل الأصول'!I498="",0,'📋 سجل الأصول'!I498))*'📋 سجل الأصول'!J498/365*MAX(0,MIN(EOMONTH(DATE(2026,12,1),0),IF('📋 سجل الأصول'!M498="",DATE(9999,12,31),'📋 سجل الأصول'!M498))-'📋 سجل الأصول'!G498+1))-MIN(('📋 سجل الأصول'!H498-IF('📋 سجل الأصول'!I498="",0,'📋 سجل الأصول'!I498)),('📋 سجل الأصول'!H498-IF('📋 سجل الأصول'!I498="",0,'📋 سجل الأصول'!I498))*'📋 سجل الأصول'!J498/365*MAX(0,MIN(EOMONTH(DATE(2026,12,1),-1),IF('📋 سجل الأصول'!M498="",DATE(9999,12,31),'📋 سجل الأصول'!M498))-'📋 سجل الأصول'!G498+1))),0))</f>
        <v/>
      </c>
    </row>
    <row r="499" spans="1:18" ht="24.75" customHeight="1" x14ac:dyDescent="0.25">
      <c r="A499" s="18" t="str">
        <f>IF('📋 سجل الأصول'!C499="","",'📋 سجل الأصول'!A499)</f>
        <v/>
      </c>
      <c r="B499" s="18" t="str">
        <f>IF('📋 سجل الأصول'!C499="","",'📋 سجل الأصول'!B499)</f>
        <v/>
      </c>
      <c r="C499" s="36" t="str">
        <f>IF('📋 سجل الأصول'!C499="","",'📋 سجل الأصول'!C499)</f>
        <v/>
      </c>
      <c r="D499" s="18" t="str">
        <f>IF('📋 سجل الأصول'!C499="","",'📋 سجل الأصول'!E499)</f>
        <v/>
      </c>
      <c r="E499" s="37" t="str">
        <f>IF('📋 سجل الأصول'!C499="","",'📋 سجل الأصول'!G499)</f>
        <v/>
      </c>
      <c r="F499" s="25" t="str">
        <f>IF('📋 سجل الأصول'!C499="","",'📋 سجل الأصول'!H499)</f>
        <v/>
      </c>
      <c r="G499" s="25" t="str">
        <f>IF('📋 سجل الأصول'!C499="","",IFERROR(MAX(0,MIN(('📋 سجل الأصول'!H499-IF('📋 سجل الأصول'!I499="",0,'📋 سجل الأصول'!I499)),('📋 سجل الأصول'!H499-IF('📋 سجل الأصول'!I499="",0,'📋 سجل الأصول'!I499))*'📋 سجل الأصول'!J499/365*MAX(0,MIN(EOMONTH(DATE(2026,1,1),0),IF('📋 سجل الأصول'!M499="",DATE(9999,12,31),'📋 سجل الأصول'!M499))-'📋 سجل الأصول'!G499+1))-MIN(('📋 سجل الأصول'!H499-IF('📋 سجل الأصول'!I499="",0,'📋 سجل الأصول'!I499)),('📋 سجل الأصول'!H499-IF('📋 سجل الأصول'!I499="",0,'📋 سجل الأصول'!I499))*'📋 سجل الأصول'!J499/365*MAX(0,MIN(EOMONTH(DATE(2026,1,1),-1),IF('📋 سجل الأصول'!M499="",DATE(9999,12,31),'📋 سجل الأصول'!M499))-'📋 سجل الأصول'!G499+1))),0))</f>
        <v/>
      </c>
      <c r="H499" s="25" t="str">
        <f>IF('📋 سجل الأصول'!C499="","",IFERROR(MAX(0,MIN(('📋 سجل الأصول'!H499-IF('📋 سجل الأصول'!I499="",0,'📋 سجل الأصول'!I499)),('📋 سجل الأصول'!H499-IF('📋 سجل الأصول'!I499="",0,'📋 سجل الأصول'!I499))*'📋 سجل الأصول'!J499/365*MAX(0,MIN(EOMONTH(DATE(2026,2,1),0),IF('📋 سجل الأصول'!M499="",DATE(9999,12,31),'📋 سجل الأصول'!M499))-'📋 سجل الأصول'!G499+1))-MIN(('📋 سجل الأصول'!H499-IF('📋 سجل الأصول'!I499="",0,'📋 سجل الأصول'!I499)),('📋 سجل الأصول'!H499-IF('📋 سجل الأصول'!I499="",0,'📋 سجل الأصول'!I499))*'📋 سجل الأصول'!J499/365*MAX(0,MIN(EOMONTH(DATE(2026,2,1),-1),IF('📋 سجل الأصول'!M499="",DATE(9999,12,31),'📋 سجل الأصول'!M499))-'📋 سجل الأصول'!G499+1))),0))</f>
        <v/>
      </c>
      <c r="I499" s="25" t="str">
        <f>IF('📋 سجل الأصول'!C499="","",IFERROR(MAX(0,MIN(('📋 سجل الأصول'!H499-IF('📋 سجل الأصول'!I499="",0,'📋 سجل الأصول'!I499)),('📋 سجل الأصول'!H499-IF('📋 سجل الأصول'!I499="",0,'📋 سجل الأصول'!I499))*'📋 سجل الأصول'!J499/365*MAX(0,MIN(EOMONTH(DATE(2026,3,1),0),IF('📋 سجل الأصول'!M499="",DATE(9999,12,31),'📋 سجل الأصول'!M499))-'📋 سجل الأصول'!G499+1))-MIN(('📋 سجل الأصول'!H499-IF('📋 سجل الأصول'!I499="",0,'📋 سجل الأصول'!I499)),('📋 سجل الأصول'!H499-IF('📋 سجل الأصول'!I499="",0,'📋 سجل الأصول'!I499))*'📋 سجل الأصول'!J499/365*MAX(0,MIN(EOMONTH(DATE(2026,3,1),-1),IF('📋 سجل الأصول'!M499="",DATE(9999,12,31),'📋 سجل الأصول'!M499))-'📋 سجل الأصول'!G499+1))),0))</f>
        <v/>
      </c>
      <c r="J499" s="25" t="str">
        <f>IF('📋 سجل الأصول'!C499="","",IFERROR(MAX(0,MIN(('📋 سجل الأصول'!H499-IF('📋 سجل الأصول'!I499="",0,'📋 سجل الأصول'!I499)),('📋 سجل الأصول'!H499-IF('📋 سجل الأصول'!I499="",0,'📋 سجل الأصول'!I499))*'📋 سجل الأصول'!J499/365*MAX(0,MIN(EOMONTH(DATE(2026,4,1),0),IF('📋 سجل الأصول'!M499="",DATE(9999,12,31),'📋 سجل الأصول'!M499))-'📋 سجل الأصول'!G499+1))-MIN(('📋 سجل الأصول'!H499-IF('📋 سجل الأصول'!I499="",0,'📋 سجل الأصول'!I499)),('📋 سجل الأصول'!H499-IF('📋 سجل الأصول'!I499="",0,'📋 سجل الأصول'!I499))*'📋 سجل الأصول'!J499/365*MAX(0,MIN(EOMONTH(DATE(2026,4,1),-1),IF('📋 سجل الأصول'!M499="",DATE(9999,12,31),'📋 سجل الأصول'!M499))-'📋 سجل الأصول'!G499+1))),0))</f>
        <v/>
      </c>
      <c r="K499" s="25" t="str">
        <f>IF('📋 سجل الأصول'!C499="","",IFERROR(MAX(0,MIN(('📋 سجل الأصول'!H499-IF('📋 سجل الأصول'!I499="",0,'📋 سجل الأصول'!I499)),('📋 سجل الأصول'!H499-IF('📋 سجل الأصول'!I499="",0,'📋 سجل الأصول'!I499))*'📋 سجل الأصول'!J499/365*MAX(0,MIN(EOMONTH(DATE(2026,5,1),0),IF('📋 سجل الأصول'!M499="",DATE(9999,12,31),'📋 سجل الأصول'!M499))-'📋 سجل الأصول'!G499+1))-MIN(('📋 سجل الأصول'!H499-IF('📋 سجل الأصول'!I499="",0,'📋 سجل الأصول'!I499)),('📋 سجل الأصول'!H499-IF('📋 سجل الأصول'!I499="",0,'📋 سجل الأصول'!I499))*'📋 سجل الأصول'!J499/365*MAX(0,MIN(EOMONTH(DATE(2026,5,1),-1),IF('📋 سجل الأصول'!M499="",DATE(9999,12,31),'📋 سجل الأصول'!M499))-'📋 سجل الأصول'!G499+1))),0))</f>
        <v/>
      </c>
      <c r="L499" s="25" t="str">
        <f>IF('📋 سجل الأصول'!C499="","",IFERROR(MAX(0,MIN(('📋 سجل الأصول'!H499-IF('📋 سجل الأصول'!I499="",0,'📋 سجل الأصول'!I499)),('📋 سجل الأصول'!H499-IF('📋 سجل الأصول'!I499="",0,'📋 سجل الأصول'!I499))*'📋 سجل الأصول'!J499/365*MAX(0,MIN(EOMONTH(DATE(2026,6,1),0),IF('📋 سجل الأصول'!M499="",DATE(9999,12,31),'📋 سجل الأصول'!M499))-'📋 سجل الأصول'!G499+1))-MIN(('📋 سجل الأصول'!H499-IF('📋 سجل الأصول'!I499="",0,'📋 سجل الأصول'!I499)),('📋 سجل الأصول'!H499-IF('📋 سجل الأصول'!I499="",0,'📋 سجل الأصول'!I499))*'📋 سجل الأصول'!J499/365*MAX(0,MIN(EOMONTH(DATE(2026,6,1),-1),IF('📋 سجل الأصول'!M499="",DATE(9999,12,31),'📋 سجل الأصول'!M499))-'📋 سجل الأصول'!G499+1))),0))</f>
        <v/>
      </c>
      <c r="M499" s="25" t="str">
        <f>IF('📋 سجل الأصول'!C499="","",IFERROR(MAX(0,MIN(('📋 سجل الأصول'!H499-IF('📋 سجل الأصول'!I499="",0,'📋 سجل الأصول'!I499)),('📋 سجل الأصول'!H499-IF('📋 سجل الأصول'!I499="",0,'📋 سجل الأصول'!I499))*'📋 سجل الأصول'!J499/365*MAX(0,MIN(EOMONTH(DATE(2026,7,1),0),IF('📋 سجل الأصول'!M499="",DATE(9999,12,31),'📋 سجل الأصول'!M499))-'📋 سجل الأصول'!G499+1))-MIN(('📋 سجل الأصول'!H499-IF('📋 سجل الأصول'!I499="",0,'📋 سجل الأصول'!I499)),('📋 سجل الأصول'!H499-IF('📋 سجل الأصول'!I499="",0,'📋 سجل الأصول'!I499))*'📋 سجل الأصول'!J499/365*MAX(0,MIN(EOMONTH(DATE(2026,7,1),-1),IF('📋 سجل الأصول'!M499="",DATE(9999,12,31),'📋 سجل الأصول'!M499))-'📋 سجل الأصول'!G499+1))),0))</f>
        <v/>
      </c>
      <c r="N499" s="25" t="str">
        <f>IF('📋 سجل الأصول'!C499="","",IFERROR(MAX(0,MIN(('📋 سجل الأصول'!H499-IF('📋 سجل الأصول'!I499="",0,'📋 سجل الأصول'!I499)),('📋 سجل الأصول'!H499-IF('📋 سجل الأصول'!I499="",0,'📋 سجل الأصول'!I499))*'📋 سجل الأصول'!J499/365*MAX(0,MIN(EOMONTH(DATE(2026,8,1),0),IF('📋 سجل الأصول'!M499="",DATE(9999,12,31),'📋 سجل الأصول'!M499))-'📋 سجل الأصول'!G499+1))-MIN(('📋 سجل الأصول'!H499-IF('📋 سجل الأصول'!I499="",0,'📋 سجل الأصول'!I499)),('📋 سجل الأصول'!H499-IF('📋 سجل الأصول'!I499="",0,'📋 سجل الأصول'!I499))*'📋 سجل الأصول'!J499/365*MAX(0,MIN(EOMONTH(DATE(2026,8,1),-1),IF('📋 سجل الأصول'!M499="",DATE(9999,12,31),'📋 سجل الأصول'!M499))-'📋 سجل الأصول'!G499+1))),0))</f>
        <v/>
      </c>
      <c r="O499" s="25" t="str">
        <f>IF('📋 سجل الأصول'!C499="","",IFERROR(MAX(0,MIN(('📋 سجل الأصول'!H499-IF('📋 سجل الأصول'!I499="",0,'📋 سجل الأصول'!I499)),('📋 سجل الأصول'!H499-IF('📋 سجل الأصول'!I499="",0,'📋 سجل الأصول'!I499))*'📋 سجل الأصول'!J499/365*MAX(0,MIN(EOMONTH(DATE(2026,9,1),0),IF('📋 سجل الأصول'!M499="",DATE(9999,12,31),'📋 سجل الأصول'!M499))-'📋 سجل الأصول'!G499+1))-MIN(('📋 سجل الأصول'!H499-IF('📋 سجل الأصول'!I499="",0,'📋 سجل الأصول'!I499)),('📋 سجل الأصول'!H499-IF('📋 سجل الأصول'!I499="",0,'📋 سجل الأصول'!I499))*'📋 سجل الأصول'!J499/365*MAX(0,MIN(EOMONTH(DATE(2026,9,1),-1),IF('📋 سجل الأصول'!M499="",DATE(9999,12,31),'📋 سجل الأصول'!M499))-'📋 سجل الأصول'!G499+1))),0))</f>
        <v/>
      </c>
      <c r="P499" s="25" t="str">
        <f>IF('📋 سجل الأصول'!C499="","",IFERROR(MAX(0,MIN(('📋 سجل الأصول'!H499-IF('📋 سجل الأصول'!I499="",0,'📋 سجل الأصول'!I499)),('📋 سجل الأصول'!H499-IF('📋 سجل الأصول'!I499="",0,'📋 سجل الأصول'!I499))*'📋 سجل الأصول'!J499/365*MAX(0,MIN(EOMONTH(DATE(2026,10,1),0),IF('📋 سجل الأصول'!M499="",DATE(9999,12,31),'📋 سجل الأصول'!M499))-'📋 سجل الأصول'!G499+1))-MIN(('📋 سجل الأصول'!H499-IF('📋 سجل الأصول'!I499="",0,'📋 سجل الأصول'!I499)),('📋 سجل الأصول'!H499-IF('📋 سجل الأصول'!I499="",0,'📋 سجل الأصول'!I499))*'📋 سجل الأصول'!J499/365*MAX(0,MIN(EOMONTH(DATE(2026,10,1),-1),IF('📋 سجل الأصول'!M499="",DATE(9999,12,31),'📋 سجل الأصول'!M499))-'📋 سجل الأصول'!G499+1))),0))</f>
        <v/>
      </c>
      <c r="Q499" s="25" t="str">
        <f>IF('📋 سجل الأصول'!C499="","",IFERROR(MAX(0,MIN(('📋 سجل الأصول'!H499-IF('📋 سجل الأصول'!I499="",0,'📋 سجل الأصول'!I499)),('📋 سجل الأصول'!H499-IF('📋 سجل الأصول'!I499="",0,'📋 سجل الأصول'!I499))*'📋 سجل الأصول'!J499/365*MAX(0,MIN(EOMONTH(DATE(2026,11,1),0),IF('📋 سجل الأصول'!M499="",DATE(9999,12,31),'📋 سجل الأصول'!M499))-'📋 سجل الأصول'!G499+1))-MIN(('📋 سجل الأصول'!H499-IF('📋 سجل الأصول'!I499="",0,'📋 سجل الأصول'!I499)),('📋 سجل الأصول'!H499-IF('📋 سجل الأصول'!I499="",0,'📋 سجل الأصول'!I499))*'📋 سجل الأصول'!J499/365*MAX(0,MIN(EOMONTH(DATE(2026,11,1),-1),IF('📋 سجل الأصول'!M499="",DATE(9999,12,31),'📋 سجل الأصول'!M499))-'📋 سجل الأصول'!G499+1))),0))</f>
        <v/>
      </c>
      <c r="R499" s="25" t="str">
        <f>IF('📋 سجل الأصول'!C499="","",IFERROR(MAX(0,MIN(('📋 سجل الأصول'!H499-IF('📋 سجل الأصول'!I499="",0,'📋 سجل الأصول'!I499)),('📋 سجل الأصول'!H499-IF('📋 سجل الأصول'!I499="",0,'📋 سجل الأصول'!I499))*'📋 سجل الأصول'!J499/365*MAX(0,MIN(EOMONTH(DATE(2026,12,1),0),IF('📋 سجل الأصول'!M499="",DATE(9999,12,31),'📋 سجل الأصول'!M499))-'📋 سجل الأصول'!G499+1))-MIN(('📋 سجل الأصول'!H499-IF('📋 سجل الأصول'!I499="",0,'📋 سجل الأصول'!I499)),('📋 سجل الأصول'!H499-IF('📋 سجل الأصول'!I499="",0,'📋 سجل الأصول'!I499))*'📋 سجل الأصول'!J499/365*MAX(0,MIN(EOMONTH(DATE(2026,12,1),-1),IF('📋 سجل الأصول'!M499="",DATE(9999,12,31),'📋 سجل الأصول'!M499))-'📋 سجل الأصول'!G499+1))),0))</f>
        <v/>
      </c>
    </row>
    <row r="500" spans="1:18" ht="24.75" customHeight="1" x14ac:dyDescent="0.25">
      <c r="A500" s="26" t="str">
        <f>IF('📋 سجل الأصول'!C500="","",'📋 سجل الأصول'!A500)</f>
        <v/>
      </c>
      <c r="B500" s="26" t="str">
        <f>IF('📋 سجل الأصول'!C500="","",'📋 سجل الأصول'!B500)</f>
        <v/>
      </c>
      <c r="C500" s="38" t="str">
        <f>IF('📋 سجل الأصول'!C500="","",'📋 سجل الأصول'!C500)</f>
        <v/>
      </c>
      <c r="D500" s="26" t="str">
        <f>IF('📋 سجل الأصول'!C500="","",'📋 سجل الأصول'!E500)</f>
        <v/>
      </c>
      <c r="E500" s="39" t="str">
        <f>IF('📋 سجل الأصول'!C500="","",'📋 سجل الأصول'!G500)</f>
        <v/>
      </c>
      <c r="F500" s="33" t="str">
        <f>IF('📋 سجل الأصول'!C500="","",'📋 سجل الأصول'!H500)</f>
        <v/>
      </c>
      <c r="G500" s="33" t="str">
        <f>IF('📋 سجل الأصول'!C500="","",IFERROR(MAX(0,MIN(('📋 سجل الأصول'!H500-IF('📋 سجل الأصول'!I500="",0,'📋 سجل الأصول'!I500)),('📋 سجل الأصول'!H500-IF('📋 سجل الأصول'!I500="",0,'📋 سجل الأصول'!I500))*'📋 سجل الأصول'!J500/365*MAX(0,MIN(EOMONTH(DATE(2026,1,1),0),IF('📋 سجل الأصول'!M500="",DATE(9999,12,31),'📋 سجل الأصول'!M500))-'📋 سجل الأصول'!G500+1))-MIN(('📋 سجل الأصول'!H500-IF('📋 سجل الأصول'!I500="",0,'📋 سجل الأصول'!I500)),('📋 سجل الأصول'!H500-IF('📋 سجل الأصول'!I500="",0,'📋 سجل الأصول'!I500))*'📋 سجل الأصول'!J500/365*MAX(0,MIN(EOMONTH(DATE(2026,1,1),-1),IF('📋 سجل الأصول'!M500="",DATE(9999,12,31),'📋 سجل الأصول'!M500))-'📋 سجل الأصول'!G500+1))),0))</f>
        <v/>
      </c>
      <c r="H500" s="33" t="str">
        <f>IF('📋 سجل الأصول'!C500="","",IFERROR(MAX(0,MIN(('📋 سجل الأصول'!H500-IF('📋 سجل الأصول'!I500="",0,'📋 سجل الأصول'!I500)),('📋 سجل الأصول'!H500-IF('📋 سجل الأصول'!I500="",0,'📋 سجل الأصول'!I500))*'📋 سجل الأصول'!J500/365*MAX(0,MIN(EOMONTH(DATE(2026,2,1),0),IF('📋 سجل الأصول'!M500="",DATE(9999,12,31),'📋 سجل الأصول'!M500))-'📋 سجل الأصول'!G500+1))-MIN(('📋 سجل الأصول'!H500-IF('📋 سجل الأصول'!I500="",0,'📋 سجل الأصول'!I500)),('📋 سجل الأصول'!H500-IF('📋 سجل الأصول'!I500="",0,'📋 سجل الأصول'!I500))*'📋 سجل الأصول'!J500/365*MAX(0,MIN(EOMONTH(DATE(2026,2,1),-1),IF('📋 سجل الأصول'!M500="",DATE(9999,12,31),'📋 سجل الأصول'!M500))-'📋 سجل الأصول'!G500+1))),0))</f>
        <v/>
      </c>
      <c r="I500" s="33" t="str">
        <f>IF('📋 سجل الأصول'!C500="","",IFERROR(MAX(0,MIN(('📋 سجل الأصول'!H500-IF('📋 سجل الأصول'!I500="",0,'📋 سجل الأصول'!I500)),('📋 سجل الأصول'!H500-IF('📋 سجل الأصول'!I500="",0,'📋 سجل الأصول'!I500))*'📋 سجل الأصول'!J500/365*MAX(0,MIN(EOMONTH(DATE(2026,3,1),0),IF('📋 سجل الأصول'!M500="",DATE(9999,12,31),'📋 سجل الأصول'!M500))-'📋 سجل الأصول'!G500+1))-MIN(('📋 سجل الأصول'!H500-IF('📋 سجل الأصول'!I500="",0,'📋 سجل الأصول'!I500)),('📋 سجل الأصول'!H500-IF('📋 سجل الأصول'!I500="",0,'📋 سجل الأصول'!I500))*'📋 سجل الأصول'!J500/365*MAX(0,MIN(EOMONTH(DATE(2026,3,1),-1),IF('📋 سجل الأصول'!M500="",DATE(9999,12,31),'📋 سجل الأصول'!M500))-'📋 سجل الأصول'!G500+1))),0))</f>
        <v/>
      </c>
      <c r="J500" s="33" t="str">
        <f>IF('📋 سجل الأصول'!C500="","",IFERROR(MAX(0,MIN(('📋 سجل الأصول'!H500-IF('📋 سجل الأصول'!I500="",0,'📋 سجل الأصول'!I500)),('📋 سجل الأصول'!H500-IF('📋 سجل الأصول'!I500="",0,'📋 سجل الأصول'!I500))*'📋 سجل الأصول'!J500/365*MAX(0,MIN(EOMONTH(DATE(2026,4,1),0),IF('📋 سجل الأصول'!M500="",DATE(9999,12,31),'📋 سجل الأصول'!M500))-'📋 سجل الأصول'!G500+1))-MIN(('📋 سجل الأصول'!H500-IF('📋 سجل الأصول'!I500="",0,'📋 سجل الأصول'!I500)),('📋 سجل الأصول'!H500-IF('📋 سجل الأصول'!I500="",0,'📋 سجل الأصول'!I500))*'📋 سجل الأصول'!J500/365*MAX(0,MIN(EOMONTH(DATE(2026,4,1),-1),IF('📋 سجل الأصول'!M500="",DATE(9999,12,31),'📋 سجل الأصول'!M500))-'📋 سجل الأصول'!G500+1))),0))</f>
        <v/>
      </c>
      <c r="K500" s="33" t="str">
        <f>IF('📋 سجل الأصول'!C500="","",IFERROR(MAX(0,MIN(('📋 سجل الأصول'!H500-IF('📋 سجل الأصول'!I500="",0,'📋 سجل الأصول'!I500)),('📋 سجل الأصول'!H500-IF('📋 سجل الأصول'!I500="",0,'📋 سجل الأصول'!I500))*'📋 سجل الأصول'!J500/365*MAX(0,MIN(EOMONTH(DATE(2026,5,1),0),IF('📋 سجل الأصول'!M500="",DATE(9999,12,31),'📋 سجل الأصول'!M500))-'📋 سجل الأصول'!G500+1))-MIN(('📋 سجل الأصول'!H500-IF('📋 سجل الأصول'!I500="",0,'📋 سجل الأصول'!I500)),('📋 سجل الأصول'!H500-IF('📋 سجل الأصول'!I500="",0,'📋 سجل الأصول'!I500))*'📋 سجل الأصول'!J500/365*MAX(0,MIN(EOMONTH(DATE(2026,5,1),-1),IF('📋 سجل الأصول'!M500="",DATE(9999,12,31),'📋 سجل الأصول'!M500))-'📋 سجل الأصول'!G500+1))),0))</f>
        <v/>
      </c>
      <c r="L500" s="33" t="str">
        <f>IF('📋 سجل الأصول'!C500="","",IFERROR(MAX(0,MIN(('📋 سجل الأصول'!H500-IF('📋 سجل الأصول'!I500="",0,'📋 سجل الأصول'!I500)),('📋 سجل الأصول'!H500-IF('📋 سجل الأصول'!I500="",0,'📋 سجل الأصول'!I500))*'📋 سجل الأصول'!J500/365*MAX(0,MIN(EOMONTH(DATE(2026,6,1),0),IF('📋 سجل الأصول'!M500="",DATE(9999,12,31),'📋 سجل الأصول'!M500))-'📋 سجل الأصول'!G500+1))-MIN(('📋 سجل الأصول'!H500-IF('📋 سجل الأصول'!I500="",0,'📋 سجل الأصول'!I500)),('📋 سجل الأصول'!H500-IF('📋 سجل الأصول'!I500="",0,'📋 سجل الأصول'!I500))*'📋 سجل الأصول'!J500/365*MAX(0,MIN(EOMONTH(DATE(2026,6,1),-1),IF('📋 سجل الأصول'!M500="",DATE(9999,12,31),'📋 سجل الأصول'!M500))-'📋 سجل الأصول'!G500+1))),0))</f>
        <v/>
      </c>
      <c r="M500" s="33" t="str">
        <f>IF('📋 سجل الأصول'!C500="","",IFERROR(MAX(0,MIN(('📋 سجل الأصول'!H500-IF('📋 سجل الأصول'!I500="",0,'📋 سجل الأصول'!I500)),('📋 سجل الأصول'!H500-IF('📋 سجل الأصول'!I500="",0,'📋 سجل الأصول'!I500))*'📋 سجل الأصول'!J500/365*MAX(0,MIN(EOMONTH(DATE(2026,7,1),0),IF('📋 سجل الأصول'!M500="",DATE(9999,12,31),'📋 سجل الأصول'!M500))-'📋 سجل الأصول'!G500+1))-MIN(('📋 سجل الأصول'!H500-IF('📋 سجل الأصول'!I500="",0,'📋 سجل الأصول'!I500)),('📋 سجل الأصول'!H500-IF('📋 سجل الأصول'!I500="",0,'📋 سجل الأصول'!I500))*'📋 سجل الأصول'!J500/365*MAX(0,MIN(EOMONTH(DATE(2026,7,1),-1),IF('📋 سجل الأصول'!M500="",DATE(9999,12,31),'📋 سجل الأصول'!M500))-'📋 سجل الأصول'!G500+1))),0))</f>
        <v/>
      </c>
      <c r="N500" s="33" t="str">
        <f>IF('📋 سجل الأصول'!C500="","",IFERROR(MAX(0,MIN(('📋 سجل الأصول'!H500-IF('📋 سجل الأصول'!I500="",0,'📋 سجل الأصول'!I500)),('📋 سجل الأصول'!H500-IF('📋 سجل الأصول'!I500="",0,'📋 سجل الأصول'!I500))*'📋 سجل الأصول'!J500/365*MAX(0,MIN(EOMONTH(DATE(2026,8,1),0),IF('📋 سجل الأصول'!M500="",DATE(9999,12,31),'📋 سجل الأصول'!M500))-'📋 سجل الأصول'!G500+1))-MIN(('📋 سجل الأصول'!H500-IF('📋 سجل الأصول'!I500="",0,'📋 سجل الأصول'!I500)),('📋 سجل الأصول'!H500-IF('📋 سجل الأصول'!I500="",0,'📋 سجل الأصول'!I500))*'📋 سجل الأصول'!J500/365*MAX(0,MIN(EOMONTH(DATE(2026,8,1),-1),IF('📋 سجل الأصول'!M500="",DATE(9999,12,31),'📋 سجل الأصول'!M500))-'📋 سجل الأصول'!G500+1))),0))</f>
        <v/>
      </c>
      <c r="O500" s="33" t="str">
        <f>IF('📋 سجل الأصول'!C500="","",IFERROR(MAX(0,MIN(('📋 سجل الأصول'!H500-IF('📋 سجل الأصول'!I500="",0,'📋 سجل الأصول'!I500)),('📋 سجل الأصول'!H500-IF('📋 سجل الأصول'!I500="",0,'📋 سجل الأصول'!I500))*'📋 سجل الأصول'!J500/365*MAX(0,MIN(EOMONTH(DATE(2026,9,1),0),IF('📋 سجل الأصول'!M500="",DATE(9999,12,31),'📋 سجل الأصول'!M500))-'📋 سجل الأصول'!G500+1))-MIN(('📋 سجل الأصول'!H500-IF('📋 سجل الأصول'!I500="",0,'📋 سجل الأصول'!I500)),('📋 سجل الأصول'!H500-IF('📋 سجل الأصول'!I500="",0,'📋 سجل الأصول'!I500))*'📋 سجل الأصول'!J500/365*MAX(0,MIN(EOMONTH(DATE(2026,9,1),-1),IF('📋 سجل الأصول'!M500="",DATE(9999,12,31),'📋 سجل الأصول'!M500))-'📋 سجل الأصول'!G500+1))),0))</f>
        <v/>
      </c>
      <c r="P500" s="33" t="str">
        <f>IF('📋 سجل الأصول'!C500="","",IFERROR(MAX(0,MIN(('📋 سجل الأصول'!H500-IF('📋 سجل الأصول'!I500="",0,'📋 سجل الأصول'!I500)),('📋 سجل الأصول'!H500-IF('📋 سجل الأصول'!I500="",0,'📋 سجل الأصول'!I500))*'📋 سجل الأصول'!J500/365*MAX(0,MIN(EOMONTH(DATE(2026,10,1),0),IF('📋 سجل الأصول'!M500="",DATE(9999,12,31),'📋 سجل الأصول'!M500))-'📋 سجل الأصول'!G500+1))-MIN(('📋 سجل الأصول'!H500-IF('📋 سجل الأصول'!I500="",0,'📋 سجل الأصول'!I500)),('📋 سجل الأصول'!H500-IF('📋 سجل الأصول'!I500="",0,'📋 سجل الأصول'!I500))*'📋 سجل الأصول'!J500/365*MAX(0,MIN(EOMONTH(DATE(2026,10,1),-1),IF('📋 سجل الأصول'!M500="",DATE(9999,12,31),'📋 سجل الأصول'!M500))-'📋 سجل الأصول'!G500+1))),0))</f>
        <v/>
      </c>
      <c r="Q500" s="33" t="str">
        <f>IF('📋 سجل الأصول'!C500="","",IFERROR(MAX(0,MIN(('📋 سجل الأصول'!H500-IF('📋 سجل الأصول'!I500="",0,'📋 سجل الأصول'!I500)),('📋 سجل الأصول'!H500-IF('📋 سجل الأصول'!I500="",0,'📋 سجل الأصول'!I500))*'📋 سجل الأصول'!J500/365*MAX(0,MIN(EOMONTH(DATE(2026,11,1),0),IF('📋 سجل الأصول'!M500="",DATE(9999,12,31),'📋 سجل الأصول'!M500))-'📋 سجل الأصول'!G500+1))-MIN(('📋 سجل الأصول'!H500-IF('📋 سجل الأصول'!I500="",0,'📋 سجل الأصول'!I500)),('📋 سجل الأصول'!H500-IF('📋 سجل الأصول'!I500="",0,'📋 سجل الأصول'!I500))*'📋 سجل الأصول'!J500/365*MAX(0,MIN(EOMONTH(DATE(2026,11,1),-1),IF('📋 سجل الأصول'!M500="",DATE(9999,12,31),'📋 سجل الأصول'!M500))-'📋 سجل الأصول'!G500+1))),0))</f>
        <v/>
      </c>
      <c r="R500" s="33" t="str">
        <f>IF('📋 سجل الأصول'!C500="","",IFERROR(MAX(0,MIN(('📋 سجل الأصول'!H500-IF('📋 سجل الأصول'!I500="",0,'📋 سجل الأصول'!I500)),('📋 سجل الأصول'!H500-IF('📋 سجل الأصول'!I500="",0,'📋 سجل الأصول'!I500))*'📋 سجل الأصول'!J500/365*MAX(0,MIN(EOMONTH(DATE(2026,12,1),0),IF('📋 سجل الأصول'!M500="",DATE(9999,12,31),'📋 سجل الأصول'!M500))-'📋 سجل الأصول'!G500+1))-MIN(('📋 سجل الأصول'!H500-IF('📋 سجل الأصول'!I500="",0,'📋 سجل الأصول'!I500)),('📋 سجل الأصول'!H500-IF('📋 سجل الأصول'!I500="",0,'📋 سجل الأصول'!I500))*'📋 سجل الأصول'!J500/365*MAX(0,MIN(EOMONTH(DATE(2026,12,1),-1),IF('📋 سجل الأصول'!M500="",DATE(9999,12,31),'📋 سجل الأصول'!M500))-'📋 سجل الأصول'!G500+1))),0))</f>
        <v/>
      </c>
    </row>
    <row r="501" spans="1:18" ht="24.75" customHeight="1" x14ac:dyDescent="0.25">
      <c r="A501" s="18" t="str">
        <f>IF('📋 سجل الأصول'!C501="","",'📋 سجل الأصول'!A501)</f>
        <v/>
      </c>
      <c r="B501" s="18" t="str">
        <f>IF('📋 سجل الأصول'!C501="","",'📋 سجل الأصول'!B501)</f>
        <v/>
      </c>
      <c r="C501" s="36" t="str">
        <f>IF('📋 سجل الأصول'!C501="","",'📋 سجل الأصول'!C501)</f>
        <v/>
      </c>
      <c r="D501" s="18" t="str">
        <f>IF('📋 سجل الأصول'!C501="","",'📋 سجل الأصول'!E501)</f>
        <v/>
      </c>
      <c r="E501" s="37" t="str">
        <f>IF('📋 سجل الأصول'!C501="","",'📋 سجل الأصول'!G501)</f>
        <v/>
      </c>
      <c r="F501" s="25" t="str">
        <f>IF('📋 سجل الأصول'!C501="","",'📋 سجل الأصول'!H501)</f>
        <v/>
      </c>
      <c r="G501" s="25" t="str">
        <f>IF('📋 سجل الأصول'!C501="","",IFERROR(MAX(0,MIN(('📋 سجل الأصول'!H501-IF('📋 سجل الأصول'!I501="",0,'📋 سجل الأصول'!I501)),('📋 سجل الأصول'!H501-IF('📋 سجل الأصول'!I501="",0,'📋 سجل الأصول'!I501))*'📋 سجل الأصول'!J501/365*MAX(0,MIN(EOMONTH(DATE(2026,1,1),0),IF('📋 سجل الأصول'!M501="",DATE(9999,12,31),'📋 سجل الأصول'!M501))-'📋 سجل الأصول'!G501+1))-MIN(('📋 سجل الأصول'!H501-IF('📋 سجل الأصول'!I501="",0,'📋 سجل الأصول'!I501)),('📋 سجل الأصول'!H501-IF('📋 سجل الأصول'!I501="",0,'📋 سجل الأصول'!I501))*'📋 سجل الأصول'!J501/365*MAX(0,MIN(EOMONTH(DATE(2026,1,1),-1),IF('📋 سجل الأصول'!M501="",DATE(9999,12,31),'📋 سجل الأصول'!M501))-'📋 سجل الأصول'!G501+1))),0))</f>
        <v/>
      </c>
      <c r="H501" s="25" t="str">
        <f>IF('📋 سجل الأصول'!C501="","",IFERROR(MAX(0,MIN(('📋 سجل الأصول'!H501-IF('📋 سجل الأصول'!I501="",0,'📋 سجل الأصول'!I501)),('📋 سجل الأصول'!H501-IF('📋 سجل الأصول'!I501="",0,'📋 سجل الأصول'!I501))*'📋 سجل الأصول'!J501/365*MAX(0,MIN(EOMONTH(DATE(2026,2,1),0),IF('📋 سجل الأصول'!M501="",DATE(9999,12,31),'📋 سجل الأصول'!M501))-'📋 سجل الأصول'!G501+1))-MIN(('📋 سجل الأصول'!H501-IF('📋 سجل الأصول'!I501="",0,'📋 سجل الأصول'!I501)),('📋 سجل الأصول'!H501-IF('📋 سجل الأصول'!I501="",0,'📋 سجل الأصول'!I501))*'📋 سجل الأصول'!J501/365*MAX(0,MIN(EOMONTH(DATE(2026,2,1),-1),IF('📋 سجل الأصول'!M501="",DATE(9999,12,31),'📋 سجل الأصول'!M501))-'📋 سجل الأصول'!G501+1))),0))</f>
        <v/>
      </c>
      <c r="I501" s="25" t="str">
        <f>IF('📋 سجل الأصول'!C501="","",IFERROR(MAX(0,MIN(('📋 سجل الأصول'!H501-IF('📋 سجل الأصول'!I501="",0,'📋 سجل الأصول'!I501)),('📋 سجل الأصول'!H501-IF('📋 سجل الأصول'!I501="",0,'📋 سجل الأصول'!I501))*'📋 سجل الأصول'!J501/365*MAX(0,MIN(EOMONTH(DATE(2026,3,1),0),IF('📋 سجل الأصول'!M501="",DATE(9999,12,31),'📋 سجل الأصول'!M501))-'📋 سجل الأصول'!G501+1))-MIN(('📋 سجل الأصول'!H501-IF('📋 سجل الأصول'!I501="",0,'📋 سجل الأصول'!I501)),('📋 سجل الأصول'!H501-IF('📋 سجل الأصول'!I501="",0,'📋 سجل الأصول'!I501))*'📋 سجل الأصول'!J501/365*MAX(0,MIN(EOMONTH(DATE(2026,3,1),-1),IF('📋 سجل الأصول'!M501="",DATE(9999,12,31),'📋 سجل الأصول'!M501))-'📋 سجل الأصول'!G501+1))),0))</f>
        <v/>
      </c>
      <c r="J501" s="25" t="str">
        <f>IF('📋 سجل الأصول'!C501="","",IFERROR(MAX(0,MIN(('📋 سجل الأصول'!H501-IF('📋 سجل الأصول'!I501="",0,'📋 سجل الأصول'!I501)),('📋 سجل الأصول'!H501-IF('📋 سجل الأصول'!I501="",0,'📋 سجل الأصول'!I501))*'📋 سجل الأصول'!J501/365*MAX(0,MIN(EOMONTH(DATE(2026,4,1),0),IF('📋 سجل الأصول'!M501="",DATE(9999,12,31),'📋 سجل الأصول'!M501))-'📋 سجل الأصول'!G501+1))-MIN(('📋 سجل الأصول'!H501-IF('📋 سجل الأصول'!I501="",0,'📋 سجل الأصول'!I501)),('📋 سجل الأصول'!H501-IF('📋 سجل الأصول'!I501="",0,'📋 سجل الأصول'!I501))*'📋 سجل الأصول'!J501/365*MAX(0,MIN(EOMONTH(DATE(2026,4,1),-1),IF('📋 سجل الأصول'!M501="",DATE(9999,12,31),'📋 سجل الأصول'!M501))-'📋 سجل الأصول'!G501+1))),0))</f>
        <v/>
      </c>
      <c r="K501" s="25" t="str">
        <f>IF('📋 سجل الأصول'!C501="","",IFERROR(MAX(0,MIN(('📋 سجل الأصول'!H501-IF('📋 سجل الأصول'!I501="",0,'📋 سجل الأصول'!I501)),('📋 سجل الأصول'!H501-IF('📋 سجل الأصول'!I501="",0,'📋 سجل الأصول'!I501))*'📋 سجل الأصول'!J501/365*MAX(0,MIN(EOMONTH(DATE(2026,5,1),0),IF('📋 سجل الأصول'!M501="",DATE(9999,12,31),'📋 سجل الأصول'!M501))-'📋 سجل الأصول'!G501+1))-MIN(('📋 سجل الأصول'!H501-IF('📋 سجل الأصول'!I501="",0,'📋 سجل الأصول'!I501)),('📋 سجل الأصول'!H501-IF('📋 سجل الأصول'!I501="",0,'📋 سجل الأصول'!I501))*'📋 سجل الأصول'!J501/365*MAX(0,MIN(EOMONTH(DATE(2026,5,1),-1),IF('📋 سجل الأصول'!M501="",DATE(9999,12,31),'📋 سجل الأصول'!M501))-'📋 سجل الأصول'!G501+1))),0))</f>
        <v/>
      </c>
      <c r="L501" s="25" t="str">
        <f>IF('📋 سجل الأصول'!C501="","",IFERROR(MAX(0,MIN(('📋 سجل الأصول'!H501-IF('📋 سجل الأصول'!I501="",0,'📋 سجل الأصول'!I501)),('📋 سجل الأصول'!H501-IF('📋 سجل الأصول'!I501="",0,'📋 سجل الأصول'!I501))*'📋 سجل الأصول'!J501/365*MAX(0,MIN(EOMONTH(DATE(2026,6,1),0),IF('📋 سجل الأصول'!M501="",DATE(9999,12,31),'📋 سجل الأصول'!M501))-'📋 سجل الأصول'!G501+1))-MIN(('📋 سجل الأصول'!H501-IF('📋 سجل الأصول'!I501="",0,'📋 سجل الأصول'!I501)),('📋 سجل الأصول'!H501-IF('📋 سجل الأصول'!I501="",0,'📋 سجل الأصول'!I501))*'📋 سجل الأصول'!J501/365*MAX(0,MIN(EOMONTH(DATE(2026,6,1),-1),IF('📋 سجل الأصول'!M501="",DATE(9999,12,31),'📋 سجل الأصول'!M501))-'📋 سجل الأصول'!G501+1))),0))</f>
        <v/>
      </c>
      <c r="M501" s="25" t="str">
        <f>IF('📋 سجل الأصول'!C501="","",IFERROR(MAX(0,MIN(('📋 سجل الأصول'!H501-IF('📋 سجل الأصول'!I501="",0,'📋 سجل الأصول'!I501)),('📋 سجل الأصول'!H501-IF('📋 سجل الأصول'!I501="",0,'📋 سجل الأصول'!I501))*'📋 سجل الأصول'!J501/365*MAX(0,MIN(EOMONTH(DATE(2026,7,1),0),IF('📋 سجل الأصول'!M501="",DATE(9999,12,31),'📋 سجل الأصول'!M501))-'📋 سجل الأصول'!G501+1))-MIN(('📋 سجل الأصول'!H501-IF('📋 سجل الأصول'!I501="",0,'📋 سجل الأصول'!I501)),('📋 سجل الأصول'!H501-IF('📋 سجل الأصول'!I501="",0,'📋 سجل الأصول'!I501))*'📋 سجل الأصول'!J501/365*MAX(0,MIN(EOMONTH(DATE(2026,7,1),-1),IF('📋 سجل الأصول'!M501="",DATE(9999,12,31),'📋 سجل الأصول'!M501))-'📋 سجل الأصول'!G501+1))),0))</f>
        <v/>
      </c>
      <c r="N501" s="25" t="str">
        <f>IF('📋 سجل الأصول'!C501="","",IFERROR(MAX(0,MIN(('📋 سجل الأصول'!H501-IF('📋 سجل الأصول'!I501="",0,'📋 سجل الأصول'!I501)),('📋 سجل الأصول'!H501-IF('📋 سجل الأصول'!I501="",0,'📋 سجل الأصول'!I501))*'📋 سجل الأصول'!J501/365*MAX(0,MIN(EOMONTH(DATE(2026,8,1),0),IF('📋 سجل الأصول'!M501="",DATE(9999,12,31),'📋 سجل الأصول'!M501))-'📋 سجل الأصول'!G501+1))-MIN(('📋 سجل الأصول'!H501-IF('📋 سجل الأصول'!I501="",0,'📋 سجل الأصول'!I501)),('📋 سجل الأصول'!H501-IF('📋 سجل الأصول'!I501="",0,'📋 سجل الأصول'!I501))*'📋 سجل الأصول'!J501/365*MAX(0,MIN(EOMONTH(DATE(2026,8,1),-1),IF('📋 سجل الأصول'!M501="",DATE(9999,12,31),'📋 سجل الأصول'!M501))-'📋 سجل الأصول'!G501+1))),0))</f>
        <v/>
      </c>
      <c r="O501" s="25" t="str">
        <f>IF('📋 سجل الأصول'!C501="","",IFERROR(MAX(0,MIN(('📋 سجل الأصول'!H501-IF('📋 سجل الأصول'!I501="",0,'📋 سجل الأصول'!I501)),('📋 سجل الأصول'!H501-IF('📋 سجل الأصول'!I501="",0,'📋 سجل الأصول'!I501))*'📋 سجل الأصول'!J501/365*MAX(0,MIN(EOMONTH(DATE(2026,9,1),0),IF('📋 سجل الأصول'!M501="",DATE(9999,12,31),'📋 سجل الأصول'!M501))-'📋 سجل الأصول'!G501+1))-MIN(('📋 سجل الأصول'!H501-IF('📋 سجل الأصول'!I501="",0,'📋 سجل الأصول'!I501)),('📋 سجل الأصول'!H501-IF('📋 سجل الأصول'!I501="",0,'📋 سجل الأصول'!I501))*'📋 سجل الأصول'!J501/365*MAX(0,MIN(EOMONTH(DATE(2026,9,1),-1),IF('📋 سجل الأصول'!M501="",DATE(9999,12,31),'📋 سجل الأصول'!M501))-'📋 سجل الأصول'!G501+1))),0))</f>
        <v/>
      </c>
      <c r="P501" s="25" t="str">
        <f>IF('📋 سجل الأصول'!C501="","",IFERROR(MAX(0,MIN(('📋 سجل الأصول'!H501-IF('📋 سجل الأصول'!I501="",0,'📋 سجل الأصول'!I501)),('📋 سجل الأصول'!H501-IF('📋 سجل الأصول'!I501="",0,'📋 سجل الأصول'!I501))*'📋 سجل الأصول'!J501/365*MAX(0,MIN(EOMONTH(DATE(2026,10,1),0),IF('📋 سجل الأصول'!M501="",DATE(9999,12,31),'📋 سجل الأصول'!M501))-'📋 سجل الأصول'!G501+1))-MIN(('📋 سجل الأصول'!H501-IF('📋 سجل الأصول'!I501="",0,'📋 سجل الأصول'!I501)),('📋 سجل الأصول'!H501-IF('📋 سجل الأصول'!I501="",0,'📋 سجل الأصول'!I501))*'📋 سجل الأصول'!J501/365*MAX(0,MIN(EOMONTH(DATE(2026,10,1),-1),IF('📋 سجل الأصول'!M501="",DATE(9999,12,31),'📋 سجل الأصول'!M501))-'📋 سجل الأصول'!G501+1))),0))</f>
        <v/>
      </c>
      <c r="Q501" s="25" t="str">
        <f>IF('📋 سجل الأصول'!C501="","",IFERROR(MAX(0,MIN(('📋 سجل الأصول'!H501-IF('📋 سجل الأصول'!I501="",0,'📋 سجل الأصول'!I501)),('📋 سجل الأصول'!H501-IF('📋 سجل الأصول'!I501="",0,'📋 سجل الأصول'!I501))*'📋 سجل الأصول'!J501/365*MAX(0,MIN(EOMONTH(DATE(2026,11,1),0),IF('📋 سجل الأصول'!M501="",DATE(9999,12,31),'📋 سجل الأصول'!M501))-'📋 سجل الأصول'!G501+1))-MIN(('📋 سجل الأصول'!H501-IF('📋 سجل الأصول'!I501="",0,'📋 سجل الأصول'!I501)),('📋 سجل الأصول'!H501-IF('📋 سجل الأصول'!I501="",0,'📋 سجل الأصول'!I501))*'📋 سجل الأصول'!J501/365*MAX(0,MIN(EOMONTH(DATE(2026,11,1),-1),IF('📋 سجل الأصول'!M501="",DATE(9999,12,31),'📋 سجل الأصول'!M501))-'📋 سجل الأصول'!G501+1))),0))</f>
        <v/>
      </c>
      <c r="R501" s="25" t="str">
        <f>IF('📋 سجل الأصول'!C501="","",IFERROR(MAX(0,MIN(('📋 سجل الأصول'!H501-IF('📋 سجل الأصول'!I501="",0,'📋 سجل الأصول'!I501)),('📋 سجل الأصول'!H501-IF('📋 سجل الأصول'!I501="",0,'📋 سجل الأصول'!I501))*'📋 سجل الأصول'!J501/365*MAX(0,MIN(EOMONTH(DATE(2026,12,1),0),IF('📋 سجل الأصول'!M501="",DATE(9999,12,31),'📋 سجل الأصول'!M501))-'📋 سجل الأصول'!G501+1))-MIN(('📋 سجل الأصول'!H501-IF('📋 سجل الأصول'!I501="",0,'📋 سجل الأصول'!I501)),('📋 سجل الأصول'!H501-IF('📋 سجل الأصول'!I501="",0,'📋 سجل الأصول'!I501))*'📋 سجل الأصول'!J501/365*MAX(0,MIN(EOMONTH(DATE(2026,12,1),-1),IF('📋 سجل الأصول'!M501="",DATE(9999,12,31),'📋 سجل الأصول'!M501))-'📋 سجل الأصول'!G501+1))),0))</f>
        <v/>
      </c>
    </row>
    <row r="502" spans="1:18" ht="24.75" customHeight="1" x14ac:dyDescent="0.25">
      <c r="A502" s="26" t="str">
        <f>IF('📋 سجل الأصول'!C502="","",'📋 سجل الأصول'!A502)</f>
        <v/>
      </c>
      <c r="B502" s="26" t="str">
        <f>IF('📋 سجل الأصول'!C502="","",'📋 سجل الأصول'!B502)</f>
        <v/>
      </c>
      <c r="C502" s="38" t="str">
        <f>IF('📋 سجل الأصول'!C502="","",'📋 سجل الأصول'!C502)</f>
        <v/>
      </c>
      <c r="D502" s="26" t="str">
        <f>IF('📋 سجل الأصول'!C502="","",'📋 سجل الأصول'!E502)</f>
        <v/>
      </c>
      <c r="E502" s="39" t="str">
        <f>IF('📋 سجل الأصول'!C502="","",'📋 سجل الأصول'!G502)</f>
        <v/>
      </c>
      <c r="F502" s="33" t="str">
        <f>IF('📋 سجل الأصول'!C502="","",'📋 سجل الأصول'!H502)</f>
        <v/>
      </c>
      <c r="G502" s="33" t="str">
        <f>IF('📋 سجل الأصول'!C502="","",IFERROR(MAX(0,MIN(('📋 سجل الأصول'!H502-IF('📋 سجل الأصول'!I502="",0,'📋 سجل الأصول'!I502)),('📋 سجل الأصول'!H502-IF('📋 سجل الأصول'!I502="",0,'📋 سجل الأصول'!I502))*'📋 سجل الأصول'!J502/365*MAX(0,MIN(EOMONTH(DATE(2026,1,1),0),IF('📋 سجل الأصول'!M502="",DATE(9999,12,31),'📋 سجل الأصول'!M502))-'📋 سجل الأصول'!G502+1))-MIN(('📋 سجل الأصول'!H502-IF('📋 سجل الأصول'!I502="",0,'📋 سجل الأصول'!I502)),('📋 سجل الأصول'!H502-IF('📋 سجل الأصول'!I502="",0,'📋 سجل الأصول'!I502))*'📋 سجل الأصول'!J502/365*MAX(0,MIN(EOMONTH(DATE(2026,1,1),-1),IF('📋 سجل الأصول'!M502="",DATE(9999,12,31),'📋 سجل الأصول'!M502))-'📋 سجل الأصول'!G502+1))),0))</f>
        <v/>
      </c>
      <c r="H502" s="33" t="str">
        <f>IF('📋 سجل الأصول'!C502="","",IFERROR(MAX(0,MIN(('📋 سجل الأصول'!H502-IF('📋 سجل الأصول'!I502="",0,'📋 سجل الأصول'!I502)),('📋 سجل الأصول'!H502-IF('📋 سجل الأصول'!I502="",0,'📋 سجل الأصول'!I502))*'📋 سجل الأصول'!J502/365*MAX(0,MIN(EOMONTH(DATE(2026,2,1),0),IF('📋 سجل الأصول'!M502="",DATE(9999,12,31),'📋 سجل الأصول'!M502))-'📋 سجل الأصول'!G502+1))-MIN(('📋 سجل الأصول'!H502-IF('📋 سجل الأصول'!I502="",0,'📋 سجل الأصول'!I502)),('📋 سجل الأصول'!H502-IF('📋 سجل الأصول'!I502="",0,'📋 سجل الأصول'!I502))*'📋 سجل الأصول'!J502/365*MAX(0,MIN(EOMONTH(DATE(2026,2,1),-1),IF('📋 سجل الأصول'!M502="",DATE(9999,12,31),'📋 سجل الأصول'!M502))-'📋 سجل الأصول'!G502+1))),0))</f>
        <v/>
      </c>
      <c r="I502" s="33" t="str">
        <f>IF('📋 سجل الأصول'!C502="","",IFERROR(MAX(0,MIN(('📋 سجل الأصول'!H502-IF('📋 سجل الأصول'!I502="",0,'📋 سجل الأصول'!I502)),('📋 سجل الأصول'!H502-IF('📋 سجل الأصول'!I502="",0,'📋 سجل الأصول'!I502))*'📋 سجل الأصول'!J502/365*MAX(0,MIN(EOMONTH(DATE(2026,3,1),0),IF('📋 سجل الأصول'!M502="",DATE(9999,12,31),'📋 سجل الأصول'!M502))-'📋 سجل الأصول'!G502+1))-MIN(('📋 سجل الأصول'!H502-IF('📋 سجل الأصول'!I502="",0,'📋 سجل الأصول'!I502)),('📋 سجل الأصول'!H502-IF('📋 سجل الأصول'!I502="",0,'📋 سجل الأصول'!I502))*'📋 سجل الأصول'!J502/365*MAX(0,MIN(EOMONTH(DATE(2026,3,1),-1),IF('📋 سجل الأصول'!M502="",DATE(9999,12,31),'📋 سجل الأصول'!M502))-'📋 سجل الأصول'!G502+1))),0))</f>
        <v/>
      </c>
      <c r="J502" s="33" t="str">
        <f>IF('📋 سجل الأصول'!C502="","",IFERROR(MAX(0,MIN(('📋 سجل الأصول'!H502-IF('📋 سجل الأصول'!I502="",0,'📋 سجل الأصول'!I502)),('📋 سجل الأصول'!H502-IF('📋 سجل الأصول'!I502="",0,'📋 سجل الأصول'!I502))*'📋 سجل الأصول'!J502/365*MAX(0,MIN(EOMONTH(DATE(2026,4,1),0),IF('📋 سجل الأصول'!M502="",DATE(9999,12,31),'📋 سجل الأصول'!M502))-'📋 سجل الأصول'!G502+1))-MIN(('📋 سجل الأصول'!H502-IF('📋 سجل الأصول'!I502="",0,'📋 سجل الأصول'!I502)),('📋 سجل الأصول'!H502-IF('📋 سجل الأصول'!I502="",0,'📋 سجل الأصول'!I502))*'📋 سجل الأصول'!J502/365*MAX(0,MIN(EOMONTH(DATE(2026,4,1),-1),IF('📋 سجل الأصول'!M502="",DATE(9999,12,31),'📋 سجل الأصول'!M502))-'📋 سجل الأصول'!G502+1))),0))</f>
        <v/>
      </c>
      <c r="K502" s="33" t="str">
        <f>IF('📋 سجل الأصول'!C502="","",IFERROR(MAX(0,MIN(('📋 سجل الأصول'!H502-IF('📋 سجل الأصول'!I502="",0,'📋 سجل الأصول'!I502)),('📋 سجل الأصول'!H502-IF('📋 سجل الأصول'!I502="",0,'📋 سجل الأصول'!I502))*'📋 سجل الأصول'!J502/365*MAX(0,MIN(EOMONTH(DATE(2026,5,1),0),IF('📋 سجل الأصول'!M502="",DATE(9999,12,31),'📋 سجل الأصول'!M502))-'📋 سجل الأصول'!G502+1))-MIN(('📋 سجل الأصول'!H502-IF('📋 سجل الأصول'!I502="",0,'📋 سجل الأصول'!I502)),('📋 سجل الأصول'!H502-IF('📋 سجل الأصول'!I502="",0,'📋 سجل الأصول'!I502))*'📋 سجل الأصول'!J502/365*MAX(0,MIN(EOMONTH(DATE(2026,5,1),-1),IF('📋 سجل الأصول'!M502="",DATE(9999,12,31),'📋 سجل الأصول'!M502))-'📋 سجل الأصول'!G502+1))),0))</f>
        <v/>
      </c>
      <c r="L502" s="33" t="str">
        <f>IF('📋 سجل الأصول'!C502="","",IFERROR(MAX(0,MIN(('📋 سجل الأصول'!H502-IF('📋 سجل الأصول'!I502="",0,'📋 سجل الأصول'!I502)),('📋 سجل الأصول'!H502-IF('📋 سجل الأصول'!I502="",0,'📋 سجل الأصول'!I502))*'📋 سجل الأصول'!J502/365*MAX(0,MIN(EOMONTH(DATE(2026,6,1),0),IF('📋 سجل الأصول'!M502="",DATE(9999,12,31),'📋 سجل الأصول'!M502))-'📋 سجل الأصول'!G502+1))-MIN(('📋 سجل الأصول'!H502-IF('📋 سجل الأصول'!I502="",0,'📋 سجل الأصول'!I502)),('📋 سجل الأصول'!H502-IF('📋 سجل الأصول'!I502="",0,'📋 سجل الأصول'!I502))*'📋 سجل الأصول'!J502/365*MAX(0,MIN(EOMONTH(DATE(2026,6,1),-1),IF('📋 سجل الأصول'!M502="",DATE(9999,12,31),'📋 سجل الأصول'!M502))-'📋 سجل الأصول'!G502+1))),0))</f>
        <v/>
      </c>
      <c r="M502" s="33" t="str">
        <f>IF('📋 سجل الأصول'!C502="","",IFERROR(MAX(0,MIN(('📋 سجل الأصول'!H502-IF('📋 سجل الأصول'!I502="",0,'📋 سجل الأصول'!I502)),('📋 سجل الأصول'!H502-IF('📋 سجل الأصول'!I502="",0,'📋 سجل الأصول'!I502))*'📋 سجل الأصول'!J502/365*MAX(0,MIN(EOMONTH(DATE(2026,7,1),0),IF('📋 سجل الأصول'!M502="",DATE(9999,12,31),'📋 سجل الأصول'!M502))-'📋 سجل الأصول'!G502+1))-MIN(('📋 سجل الأصول'!H502-IF('📋 سجل الأصول'!I502="",0,'📋 سجل الأصول'!I502)),('📋 سجل الأصول'!H502-IF('📋 سجل الأصول'!I502="",0,'📋 سجل الأصول'!I502))*'📋 سجل الأصول'!J502/365*MAX(0,MIN(EOMONTH(DATE(2026,7,1),-1),IF('📋 سجل الأصول'!M502="",DATE(9999,12,31),'📋 سجل الأصول'!M502))-'📋 سجل الأصول'!G502+1))),0))</f>
        <v/>
      </c>
      <c r="N502" s="33" t="str">
        <f>IF('📋 سجل الأصول'!C502="","",IFERROR(MAX(0,MIN(('📋 سجل الأصول'!H502-IF('📋 سجل الأصول'!I502="",0,'📋 سجل الأصول'!I502)),('📋 سجل الأصول'!H502-IF('📋 سجل الأصول'!I502="",0,'📋 سجل الأصول'!I502))*'📋 سجل الأصول'!J502/365*MAX(0,MIN(EOMONTH(DATE(2026,8,1),0),IF('📋 سجل الأصول'!M502="",DATE(9999,12,31),'📋 سجل الأصول'!M502))-'📋 سجل الأصول'!G502+1))-MIN(('📋 سجل الأصول'!H502-IF('📋 سجل الأصول'!I502="",0,'📋 سجل الأصول'!I502)),('📋 سجل الأصول'!H502-IF('📋 سجل الأصول'!I502="",0,'📋 سجل الأصول'!I502))*'📋 سجل الأصول'!J502/365*MAX(0,MIN(EOMONTH(DATE(2026,8,1),-1),IF('📋 سجل الأصول'!M502="",DATE(9999,12,31),'📋 سجل الأصول'!M502))-'📋 سجل الأصول'!G502+1))),0))</f>
        <v/>
      </c>
      <c r="O502" s="33" t="str">
        <f>IF('📋 سجل الأصول'!C502="","",IFERROR(MAX(0,MIN(('📋 سجل الأصول'!H502-IF('📋 سجل الأصول'!I502="",0,'📋 سجل الأصول'!I502)),('📋 سجل الأصول'!H502-IF('📋 سجل الأصول'!I502="",0,'📋 سجل الأصول'!I502))*'📋 سجل الأصول'!J502/365*MAX(0,MIN(EOMONTH(DATE(2026,9,1),0),IF('📋 سجل الأصول'!M502="",DATE(9999,12,31),'📋 سجل الأصول'!M502))-'📋 سجل الأصول'!G502+1))-MIN(('📋 سجل الأصول'!H502-IF('📋 سجل الأصول'!I502="",0,'📋 سجل الأصول'!I502)),('📋 سجل الأصول'!H502-IF('📋 سجل الأصول'!I502="",0,'📋 سجل الأصول'!I502))*'📋 سجل الأصول'!J502/365*MAX(0,MIN(EOMONTH(DATE(2026,9,1),-1),IF('📋 سجل الأصول'!M502="",DATE(9999,12,31),'📋 سجل الأصول'!M502))-'📋 سجل الأصول'!G502+1))),0))</f>
        <v/>
      </c>
      <c r="P502" s="33" t="str">
        <f>IF('📋 سجل الأصول'!C502="","",IFERROR(MAX(0,MIN(('📋 سجل الأصول'!H502-IF('📋 سجل الأصول'!I502="",0,'📋 سجل الأصول'!I502)),('📋 سجل الأصول'!H502-IF('📋 سجل الأصول'!I502="",0,'📋 سجل الأصول'!I502))*'📋 سجل الأصول'!J502/365*MAX(0,MIN(EOMONTH(DATE(2026,10,1),0),IF('📋 سجل الأصول'!M502="",DATE(9999,12,31),'📋 سجل الأصول'!M502))-'📋 سجل الأصول'!G502+1))-MIN(('📋 سجل الأصول'!H502-IF('📋 سجل الأصول'!I502="",0,'📋 سجل الأصول'!I502)),('📋 سجل الأصول'!H502-IF('📋 سجل الأصول'!I502="",0,'📋 سجل الأصول'!I502))*'📋 سجل الأصول'!J502/365*MAX(0,MIN(EOMONTH(DATE(2026,10,1),-1),IF('📋 سجل الأصول'!M502="",DATE(9999,12,31),'📋 سجل الأصول'!M502))-'📋 سجل الأصول'!G502+1))),0))</f>
        <v/>
      </c>
      <c r="Q502" s="33" t="str">
        <f>IF('📋 سجل الأصول'!C502="","",IFERROR(MAX(0,MIN(('📋 سجل الأصول'!H502-IF('📋 سجل الأصول'!I502="",0,'📋 سجل الأصول'!I502)),('📋 سجل الأصول'!H502-IF('📋 سجل الأصول'!I502="",0,'📋 سجل الأصول'!I502))*'📋 سجل الأصول'!J502/365*MAX(0,MIN(EOMONTH(DATE(2026,11,1),0),IF('📋 سجل الأصول'!M502="",DATE(9999,12,31),'📋 سجل الأصول'!M502))-'📋 سجل الأصول'!G502+1))-MIN(('📋 سجل الأصول'!H502-IF('📋 سجل الأصول'!I502="",0,'📋 سجل الأصول'!I502)),('📋 سجل الأصول'!H502-IF('📋 سجل الأصول'!I502="",0,'📋 سجل الأصول'!I502))*'📋 سجل الأصول'!J502/365*MAX(0,MIN(EOMONTH(DATE(2026,11,1),-1),IF('📋 سجل الأصول'!M502="",DATE(9999,12,31),'📋 سجل الأصول'!M502))-'📋 سجل الأصول'!G502+1))),0))</f>
        <v/>
      </c>
      <c r="R502" s="33" t="str">
        <f>IF('📋 سجل الأصول'!C502="","",IFERROR(MAX(0,MIN(('📋 سجل الأصول'!H502-IF('📋 سجل الأصول'!I502="",0,'📋 سجل الأصول'!I502)),('📋 سجل الأصول'!H502-IF('📋 سجل الأصول'!I502="",0,'📋 سجل الأصول'!I502))*'📋 سجل الأصول'!J502/365*MAX(0,MIN(EOMONTH(DATE(2026,12,1),0),IF('📋 سجل الأصول'!M502="",DATE(9999,12,31),'📋 سجل الأصول'!M502))-'📋 سجل الأصول'!G502+1))-MIN(('📋 سجل الأصول'!H502-IF('📋 سجل الأصول'!I502="",0,'📋 سجل الأصول'!I502)),('📋 سجل الأصول'!H502-IF('📋 سجل الأصول'!I502="",0,'📋 سجل الأصول'!I502))*'📋 سجل الأصول'!J502/365*MAX(0,MIN(EOMONTH(DATE(2026,12,1),-1),IF('📋 سجل الأصول'!M502="",DATE(9999,12,31),'📋 سجل الأصول'!M502))-'📋 سجل الأصول'!G502+1))),0))</f>
        <v/>
      </c>
    </row>
    <row r="503" spans="1:18" ht="24.75" customHeight="1" x14ac:dyDescent="0.25">
      <c r="A503" s="18" t="str">
        <f>IF('📋 سجل الأصول'!C503="","",'📋 سجل الأصول'!A503)</f>
        <v/>
      </c>
      <c r="B503" s="18" t="str">
        <f>IF('📋 سجل الأصول'!C503="","",'📋 سجل الأصول'!B503)</f>
        <v/>
      </c>
      <c r="C503" s="36" t="str">
        <f>IF('📋 سجل الأصول'!C503="","",'📋 سجل الأصول'!C503)</f>
        <v/>
      </c>
      <c r="D503" s="18" t="str">
        <f>IF('📋 سجل الأصول'!C503="","",'📋 سجل الأصول'!E503)</f>
        <v/>
      </c>
      <c r="E503" s="37" t="str">
        <f>IF('📋 سجل الأصول'!C503="","",'📋 سجل الأصول'!G503)</f>
        <v/>
      </c>
      <c r="F503" s="25" t="str">
        <f>IF('📋 سجل الأصول'!C503="","",'📋 سجل الأصول'!H503)</f>
        <v/>
      </c>
      <c r="G503" s="25" t="str">
        <f>IF('📋 سجل الأصول'!C503="","",IFERROR(MAX(0,MIN(('📋 سجل الأصول'!H503-IF('📋 سجل الأصول'!I503="",0,'📋 سجل الأصول'!I503)),('📋 سجل الأصول'!H503-IF('📋 سجل الأصول'!I503="",0,'📋 سجل الأصول'!I503))*'📋 سجل الأصول'!J503/365*MAX(0,MIN(EOMONTH(DATE(2026,1,1),0),IF('📋 سجل الأصول'!M503="",DATE(9999,12,31),'📋 سجل الأصول'!M503))-'📋 سجل الأصول'!G503+1))-MIN(('📋 سجل الأصول'!H503-IF('📋 سجل الأصول'!I503="",0,'📋 سجل الأصول'!I503)),('📋 سجل الأصول'!H503-IF('📋 سجل الأصول'!I503="",0,'📋 سجل الأصول'!I503))*'📋 سجل الأصول'!J503/365*MAX(0,MIN(EOMONTH(DATE(2026,1,1),-1),IF('📋 سجل الأصول'!M503="",DATE(9999,12,31),'📋 سجل الأصول'!M503))-'📋 سجل الأصول'!G503+1))),0))</f>
        <v/>
      </c>
      <c r="H503" s="25" t="str">
        <f>IF('📋 سجل الأصول'!C503="","",IFERROR(MAX(0,MIN(('📋 سجل الأصول'!H503-IF('📋 سجل الأصول'!I503="",0,'📋 سجل الأصول'!I503)),('📋 سجل الأصول'!H503-IF('📋 سجل الأصول'!I503="",0,'📋 سجل الأصول'!I503))*'📋 سجل الأصول'!J503/365*MAX(0,MIN(EOMONTH(DATE(2026,2,1),0),IF('📋 سجل الأصول'!M503="",DATE(9999,12,31),'📋 سجل الأصول'!M503))-'📋 سجل الأصول'!G503+1))-MIN(('📋 سجل الأصول'!H503-IF('📋 سجل الأصول'!I503="",0,'📋 سجل الأصول'!I503)),('📋 سجل الأصول'!H503-IF('📋 سجل الأصول'!I503="",0,'📋 سجل الأصول'!I503))*'📋 سجل الأصول'!J503/365*MAX(0,MIN(EOMONTH(DATE(2026,2,1),-1),IF('📋 سجل الأصول'!M503="",DATE(9999,12,31),'📋 سجل الأصول'!M503))-'📋 سجل الأصول'!G503+1))),0))</f>
        <v/>
      </c>
      <c r="I503" s="25" t="str">
        <f>IF('📋 سجل الأصول'!C503="","",IFERROR(MAX(0,MIN(('📋 سجل الأصول'!H503-IF('📋 سجل الأصول'!I503="",0,'📋 سجل الأصول'!I503)),('📋 سجل الأصول'!H503-IF('📋 سجل الأصول'!I503="",0,'📋 سجل الأصول'!I503))*'📋 سجل الأصول'!J503/365*MAX(0,MIN(EOMONTH(DATE(2026,3,1),0),IF('📋 سجل الأصول'!M503="",DATE(9999,12,31),'📋 سجل الأصول'!M503))-'📋 سجل الأصول'!G503+1))-MIN(('📋 سجل الأصول'!H503-IF('📋 سجل الأصول'!I503="",0,'📋 سجل الأصول'!I503)),('📋 سجل الأصول'!H503-IF('📋 سجل الأصول'!I503="",0,'📋 سجل الأصول'!I503))*'📋 سجل الأصول'!J503/365*MAX(0,MIN(EOMONTH(DATE(2026,3,1),-1),IF('📋 سجل الأصول'!M503="",DATE(9999,12,31),'📋 سجل الأصول'!M503))-'📋 سجل الأصول'!G503+1))),0))</f>
        <v/>
      </c>
      <c r="J503" s="25" t="str">
        <f>IF('📋 سجل الأصول'!C503="","",IFERROR(MAX(0,MIN(('📋 سجل الأصول'!H503-IF('📋 سجل الأصول'!I503="",0,'📋 سجل الأصول'!I503)),('📋 سجل الأصول'!H503-IF('📋 سجل الأصول'!I503="",0,'📋 سجل الأصول'!I503))*'📋 سجل الأصول'!J503/365*MAX(0,MIN(EOMONTH(DATE(2026,4,1),0),IF('📋 سجل الأصول'!M503="",DATE(9999,12,31),'📋 سجل الأصول'!M503))-'📋 سجل الأصول'!G503+1))-MIN(('📋 سجل الأصول'!H503-IF('📋 سجل الأصول'!I503="",0,'📋 سجل الأصول'!I503)),('📋 سجل الأصول'!H503-IF('📋 سجل الأصول'!I503="",0,'📋 سجل الأصول'!I503))*'📋 سجل الأصول'!J503/365*MAX(0,MIN(EOMONTH(DATE(2026,4,1),-1),IF('📋 سجل الأصول'!M503="",DATE(9999,12,31),'📋 سجل الأصول'!M503))-'📋 سجل الأصول'!G503+1))),0))</f>
        <v/>
      </c>
      <c r="K503" s="25" t="str">
        <f>IF('📋 سجل الأصول'!C503="","",IFERROR(MAX(0,MIN(('📋 سجل الأصول'!H503-IF('📋 سجل الأصول'!I503="",0,'📋 سجل الأصول'!I503)),('📋 سجل الأصول'!H503-IF('📋 سجل الأصول'!I503="",0,'📋 سجل الأصول'!I503))*'📋 سجل الأصول'!J503/365*MAX(0,MIN(EOMONTH(DATE(2026,5,1),0),IF('📋 سجل الأصول'!M503="",DATE(9999,12,31),'📋 سجل الأصول'!M503))-'📋 سجل الأصول'!G503+1))-MIN(('📋 سجل الأصول'!H503-IF('📋 سجل الأصول'!I503="",0,'📋 سجل الأصول'!I503)),('📋 سجل الأصول'!H503-IF('📋 سجل الأصول'!I503="",0,'📋 سجل الأصول'!I503))*'📋 سجل الأصول'!J503/365*MAX(0,MIN(EOMONTH(DATE(2026,5,1),-1),IF('📋 سجل الأصول'!M503="",DATE(9999,12,31),'📋 سجل الأصول'!M503))-'📋 سجل الأصول'!G503+1))),0))</f>
        <v/>
      </c>
      <c r="L503" s="25" t="str">
        <f>IF('📋 سجل الأصول'!C503="","",IFERROR(MAX(0,MIN(('📋 سجل الأصول'!H503-IF('📋 سجل الأصول'!I503="",0,'📋 سجل الأصول'!I503)),('📋 سجل الأصول'!H503-IF('📋 سجل الأصول'!I503="",0,'📋 سجل الأصول'!I503))*'📋 سجل الأصول'!J503/365*MAX(0,MIN(EOMONTH(DATE(2026,6,1),0),IF('📋 سجل الأصول'!M503="",DATE(9999,12,31),'📋 سجل الأصول'!M503))-'📋 سجل الأصول'!G503+1))-MIN(('📋 سجل الأصول'!H503-IF('📋 سجل الأصول'!I503="",0,'📋 سجل الأصول'!I503)),('📋 سجل الأصول'!H503-IF('📋 سجل الأصول'!I503="",0,'📋 سجل الأصول'!I503))*'📋 سجل الأصول'!J503/365*MAX(0,MIN(EOMONTH(DATE(2026,6,1),-1),IF('📋 سجل الأصول'!M503="",DATE(9999,12,31),'📋 سجل الأصول'!M503))-'📋 سجل الأصول'!G503+1))),0))</f>
        <v/>
      </c>
      <c r="M503" s="25" t="str">
        <f>IF('📋 سجل الأصول'!C503="","",IFERROR(MAX(0,MIN(('📋 سجل الأصول'!H503-IF('📋 سجل الأصول'!I503="",0,'📋 سجل الأصول'!I503)),('📋 سجل الأصول'!H503-IF('📋 سجل الأصول'!I503="",0,'📋 سجل الأصول'!I503))*'📋 سجل الأصول'!J503/365*MAX(0,MIN(EOMONTH(DATE(2026,7,1),0),IF('📋 سجل الأصول'!M503="",DATE(9999,12,31),'📋 سجل الأصول'!M503))-'📋 سجل الأصول'!G503+1))-MIN(('📋 سجل الأصول'!H503-IF('📋 سجل الأصول'!I503="",0,'📋 سجل الأصول'!I503)),('📋 سجل الأصول'!H503-IF('📋 سجل الأصول'!I503="",0,'📋 سجل الأصول'!I503))*'📋 سجل الأصول'!J503/365*MAX(0,MIN(EOMONTH(DATE(2026,7,1),-1),IF('📋 سجل الأصول'!M503="",DATE(9999,12,31),'📋 سجل الأصول'!M503))-'📋 سجل الأصول'!G503+1))),0))</f>
        <v/>
      </c>
      <c r="N503" s="25" t="str">
        <f>IF('📋 سجل الأصول'!C503="","",IFERROR(MAX(0,MIN(('📋 سجل الأصول'!H503-IF('📋 سجل الأصول'!I503="",0,'📋 سجل الأصول'!I503)),('📋 سجل الأصول'!H503-IF('📋 سجل الأصول'!I503="",0,'📋 سجل الأصول'!I503))*'📋 سجل الأصول'!J503/365*MAX(0,MIN(EOMONTH(DATE(2026,8,1),0),IF('📋 سجل الأصول'!M503="",DATE(9999,12,31),'📋 سجل الأصول'!M503))-'📋 سجل الأصول'!G503+1))-MIN(('📋 سجل الأصول'!H503-IF('📋 سجل الأصول'!I503="",0,'📋 سجل الأصول'!I503)),('📋 سجل الأصول'!H503-IF('📋 سجل الأصول'!I503="",0,'📋 سجل الأصول'!I503))*'📋 سجل الأصول'!J503/365*MAX(0,MIN(EOMONTH(DATE(2026,8,1),-1),IF('📋 سجل الأصول'!M503="",DATE(9999,12,31),'📋 سجل الأصول'!M503))-'📋 سجل الأصول'!G503+1))),0))</f>
        <v/>
      </c>
      <c r="O503" s="25" t="str">
        <f>IF('📋 سجل الأصول'!C503="","",IFERROR(MAX(0,MIN(('📋 سجل الأصول'!H503-IF('📋 سجل الأصول'!I503="",0,'📋 سجل الأصول'!I503)),('📋 سجل الأصول'!H503-IF('📋 سجل الأصول'!I503="",0,'📋 سجل الأصول'!I503))*'📋 سجل الأصول'!J503/365*MAX(0,MIN(EOMONTH(DATE(2026,9,1),0),IF('📋 سجل الأصول'!M503="",DATE(9999,12,31),'📋 سجل الأصول'!M503))-'📋 سجل الأصول'!G503+1))-MIN(('📋 سجل الأصول'!H503-IF('📋 سجل الأصول'!I503="",0,'📋 سجل الأصول'!I503)),('📋 سجل الأصول'!H503-IF('📋 سجل الأصول'!I503="",0,'📋 سجل الأصول'!I503))*'📋 سجل الأصول'!J503/365*MAX(0,MIN(EOMONTH(DATE(2026,9,1),-1),IF('📋 سجل الأصول'!M503="",DATE(9999,12,31),'📋 سجل الأصول'!M503))-'📋 سجل الأصول'!G503+1))),0))</f>
        <v/>
      </c>
      <c r="P503" s="25" t="str">
        <f>IF('📋 سجل الأصول'!C503="","",IFERROR(MAX(0,MIN(('📋 سجل الأصول'!H503-IF('📋 سجل الأصول'!I503="",0,'📋 سجل الأصول'!I503)),('📋 سجل الأصول'!H503-IF('📋 سجل الأصول'!I503="",0,'📋 سجل الأصول'!I503))*'📋 سجل الأصول'!J503/365*MAX(0,MIN(EOMONTH(DATE(2026,10,1),0),IF('📋 سجل الأصول'!M503="",DATE(9999,12,31),'📋 سجل الأصول'!M503))-'📋 سجل الأصول'!G503+1))-MIN(('📋 سجل الأصول'!H503-IF('📋 سجل الأصول'!I503="",0,'📋 سجل الأصول'!I503)),('📋 سجل الأصول'!H503-IF('📋 سجل الأصول'!I503="",0,'📋 سجل الأصول'!I503))*'📋 سجل الأصول'!J503/365*MAX(0,MIN(EOMONTH(DATE(2026,10,1),-1),IF('📋 سجل الأصول'!M503="",DATE(9999,12,31),'📋 سجل الأصول'!M503))-'📋 سجل الأصول'!G503+1))),0))</f>
        <v/>
      </c>
      <c r="Q503" s="25" t="str">
        <f>IF('📋 سجل الأصول'!C503="","",IFERROR(MAX(0,MIN(('📋 سجل الأصول'!H503-IF('📋 سجل الأصول'!I503="",0,'📋 سجل الأصول'!I503)),('📋 سجل الأصول'!H503-IF('📋 سجل الأصول'!I503="",0,'📋 سجل الأصول'!I503))*'📋 سجل الأصول'!J503/365*MAX(0,MIN(EOMONTH(DATE(2026,11,1),0),IF('📋 سجل الأصول'!M503="",DATE(9999,12,31),'📋 سجل الأصول'!M503))-'📋 سجل الأصول'!G503+1))-MIN(('📋 سجل الأصول'!H503-IF('📋 سجل الأصول'!I503="",0,'📋 سجل الأصول'!I503)),('📋 سجل الأصول'!H503-IF('📋 سجل الأصول'!I503="",0,'📋 سجل الأصول'!I503))*'📋 سجل الأصول'!J503/365*MAX(0,MIN(EOMONTH(DATE(2026,11,1),-1),IF('📋 سجل الأصول'!M503="",DATE(9999,12,31),'📋 سجل الأصول'!M503))-'📋 سجل الأصول'!G503+1))),0))</f>
        <v/>
      </c>
      <c r="R503" s="25" t="str">
        <f>IF('📋 سجل الأصول'!C503="","",IFERROR(MAX(0,MIN(('📋 سجل الأصول'!H503-IF('📋 سجل الأصول'!I503="",0,'📋 سجل الأصول'!I503)),('📋 سجل الأصول'!H503-IF('📋 سجل الأصول'!I503="",0,'📋 سجل الأصول'!I503))*'📋 سجل الأصول'!J503/365*MAX(0,MIN(EOMONTH(DATE(2026,12,1),0),IF('📋 سجل الأصول'!M503="",DATE(9999,12,31),'📋 سجل الأصول'!M503))-'📋 سجل الأصول'!G503+1))-MIN(('📋 سجل الأصول'!H503-IF('📋 سجل الأصول'!I503="",0,'📋 سجل الأصول'!I503)),('📋 سجل الأصول'!H503-IF('📋 سجل الأصول'!I503="",0,'📋 سجل الأصول'!I503))*'📋 سجل الأصول'!J503/365*MAX(0,MIN(EOMONTH(DATE(2026,12,1),-1),IF('📋 سجل الأصول'!M503="",DATE(9999,12,31),'📋 سجل الأصول'!M503))-'📋 سجل الأصول'!G503+1))),0))</f>
        <v/>
      </c>
    </row>
    <row r="504" spans="1:18" ht="24.75" customHeight="1" x14ac:dyDescent="0.25">
      <c r="A504" s="26" t="str">
        <f>IF('📋 سجل الأصول'!C504="","",'📋 سجل الأصول'!A504)</f>
        <v/>
      </c>
      <c r="B504" s="26" t="str">
        <f>IF('📋 سجل الأصول'!C504="","",'📋 سجل الأصول'!B504)</f>
        <v/>
      </c>
      <c r="C504" s="38" t="str">
        <f>IF('📋 سجل الأصول'!C504="","",'📋 سجل الأصول'!C504)</f>
        <v/>
      </c>
      <c r="D504" s="26" t="str">
        <f>IF('📋 سجل الأصول'!C504="","",'📋 سجل الأصول'!E504)</f>
        <v/>
      </c>
      <c r="E504" s="39" t="str">
        <f>IF('📋 سجل الأصول'!C504="","",'📋 سجل الأصول'!G504)</f>
        <v/>
      </c>
      <c r="F504" s="33" t="str">
        <f>IF('📋 سجل الأصول'!C504="","",'📋 سجل الأصول'!H504)</f>
        <v/>
      </c>
      <c r="G504" s="33" t="str">
        <f>IF('📋 سجل الأصول'!C504="","",IFERROR(MAX(0,MIN(('📋 سجل الأصول'!H504-IF('📋 سجل الأصول'!I504="",0,'📋 سجل الأصول'!I504)),('📋 سجل الأصول'!H504-IF('📋 سجل الأصول'!I504="",0,'📋 سجل الأصول'!I504))*'📋 سجل الأصول'!J504/365*MAX(0,MIN(EOMONTH(DATE(2026,1,1),0),IF('📋 سجل الأصول'!M504="",DATE(9999,12,31),'📋 سجل الأصول'!M504))-'📋 سجل الأصول'!G504+1))-MIN(('📋 سجل الأصول'!H504-IF('📋 سجل الأصول'!I504="",0,'📋 سجل الأصول'!I504)),('📋 سجل الأصول'!H504-IF('📋 سجل الأصول'!I504="",0,'📋 سجل الأصول'!I504))*'📋 سجل الأصول'!J504/365*MAX(0,MIN(EOMONTH(DATE(2026,1,1),-1),IF('📋 سجل الأصول'!M504="",DATE(9999,12,31),'📋 سجل الأصول'!M504))-'📋 سجل الأصول'!G504+1))),0))</f>
        <v/>
      </c>
      <c r="H504" s="33" t="str">
        <f>IF('📋 سجل الأصول'!C504="","",IFERROR(MAX(0,MIN(('📋 سجل الأصول'!H504-IF('📋 سجل الأصول'!I504="",0,'📋 سجل الأصول'!I504)),('📋 سجل الأصول'!H504-IF('📋 سجل الأصول'!I504="",0,'📋 سجل الأصول'!I504))*'📋 سجل الأصول'!J504/365*MAX(0,MIN(EOMONTH(DATE(2026,2,1),0),IF('📋 سجل الأصول'!M504="",DATE(9999,12,31),'📋 سجل الأصول'!M504))-'📋 سجل الأصول'!G504+1))-MIN(('📋 سجل الأصول'!H504-IF('📋 سجل الأصول'!I504="",0,'📋 سجل الأصول'!I504)),('📋 سجل الأصول'!H504-IF('📋 سجل الأصول'!I504="",0,'📋 سجل الأصول'!I504))*'📋 سجل الأصول'!J504/365*MAX(0,MIN(EOMONTH(DATE(2026,2,1),-1),IF('📋 سجل الأصول'!M504="",DATE(9999,12,31),'📋 سجل الأصول'!M504))-'📋 سجل الأصول'!G504+1))),0))</f>
        <v/>
      </c>
      <c r="I504" s="33" t="str">
        <f>IF('📋 سجل الأصول'!C504="","",IFERROR(MAX(0,MIN(('📋 سجل الأصول'!H504-IF('📋 سجل الأصول'!I504="",0,'📋 سجل الأصول'!I504)),('📋 سجل الأصول'!H504-IF('📋 سجل الأصول'!I504="",0,'📋 سجل الأصول'!I504))*'📋 سجل الأصول'!J504/365*MAX(0,MIN(EOMONTH(DATE(2026,3,1),0),IF('📋 سجل الأصول'!M504="",DATE(9999,12,31),'📋 سجل الأصول'!M504))-'📋 سجل الأصول'!G504+1))-MIN(('📋 سجل الأصول'!H504-IF('📋 سجل الأصول'!I504="",0,'📋 سجل الأصول'!I504)),('📋 سجل الأصول'!H504-IF('📋 سجل الأصول'!I504="",0,'📋 سجل الأصول'!I504))*'📋 سجل الأصول'!J504/365*MAX(0,MIN(EOMONTH(DATE(2026,3,1),-1),IF('📋 سجل الأصول'!M504="",DATE(9999,12,31),'📋 سجل الأصول'!M504))-'📋 سجل الأصول'!G504+1))),0))</f>
        <v/>
      </c>
      <c r="J504" s="33" t="str">
        <f>IF('📋 سجل الأصول'!C504="","",IFERROR(MAX(0,MIN(('📋 سجل الأصول'!H504-IF('📋 سجل الأصول'!I504="",0,'📋 سجل الأصول'!I504)),('📋 سجل الأصول'!H504-IF('📋 سجل الأصول'!I504="",0,'📋 سجل الأصول'!I504))*'📋 سجل الأصول'!J504/365*MAX(0,MIN(EOMONTH(DATE(2026,4,1),0),IF('📋 سجل الأصول'!M504="",DATE(9999,12,31),'📋 سجل الأصول'!M504))-'📋 سجل الأصول'!G504+1))-MIN(('📋 سجل الأصول'!H504-IF('📋 سجل الأصول'!I504="",0,'📋 سجل الأصول'!I504)),('📋 سجل الأصول'!H504-IF('📋 سجل الأصول'!I504="",0,'📋 سجل الأصول'!I504))*'📋 سجل الأصول'!J504/365*MAX(0,MIN(EOMONTH(DATE(2026,4,1),-1),IF('📋 سجل الأصول'!M504="",DATE(9999,12,31),'📋 سجل الأصول'!M504))-'📋 سجل الأصول'!G504+1))),0))</f>
        <v/>
      </c>
      <c r="K504" s="33" t="str">
        <f>IF('📋 سجل الأصول'!C504="","",IFERROR(MAX(0,MIN(('📋 سجل الأصول'!H504-IF('📋 سجل الأصول'!I504="",0,'📋 سجل الأصول'!I504)),('📋 سجل الأصول'!H504-IF('📋 سجل الأصول'!I504="",0,'📋 سجل الأصول'!I504))*'📋 سجل الأصول'!J504/365*MAX(0,MIN(EOMONTH(DATE(2026,5,1),0),IF('📋 سجل الأصول'!M504="",DATE(9999,12,31),'📋 سجل الأصول'!M504))-'📋 سجل الأصول'!G504+1))-MIN(('📋 سجل الأصول'!H504-IF('📋 سجل الأصول'!I504="",0,'📋 سجل الأصول'!I504)),('📋 سجل الأصول'!H504-IF('📋 سجل الأصول'!I504="",0,'📋 سجل الأصول'!I504))*'📋 سجل الأصول'!J504/365*MAX(0,MIN(EOMONTH(DATE(2026,5,1),-1),IF('📋 سجل الأصول'!M504="",DATE(9999,12,31),'📋 سجل الأصول'!M504))-'📋 سجل الأصول'!G504+1))),0))</f>
        <v/>
      </c>
      <c r="L504" s="33" t="str">
        <f>IF('📋 سجل الأصول'!C504="","",IFERROR(MAX(0,MIN(('📋 سجل الأصول'!H504-IF('📋 سجل الأصول'!I504="",0,'📋 سجل الأصول'!I504)),('📋 سجل الأصول'!H504-IF('📋 سجل الأصول'!I504="",0,'📋 سجل الأصول'!I504))*'📋 سجل الأصول'!J504/365*MAX(0,MIN(EOMONTH(DATE(2026,6,1),0),IF('📋 سجل الأصول'!M504="",DATE(9999,12,31),'📋 سجل الأصول'!M504))-'📋 سجل الأصول'!G504+1))-MIN(('📋 سجل الأصول'!H504-IF('📋 سجل الأصول'!I504="",0,'📋 سجل الأصول'!I504)),('📋 سجل الأصول'!H504-IF('📋 سجل الأصول'!I504="",0,'📋 سجل الأصول'!I504))*'📋 سجل الأصول'!J504/365*MAX(0,MIN(EOMONTH(DATE(2026,6,1),-1),IF('📋 سجل الأصول'!M504="",DATE(9999,12,31),'📋 سجل الأصول'!M504))-'📋 سجل الأصول'!G504+1))),0))</f>
        <v/>
      </c>
      <c r="M504" s="33" t="str">
        <f>IF('📋 سجل الأصول'!C504="","",IFERROR(MAX(0,MIN(('📋 سجل الأصول'!H504-IF('📋 سجل الأصول'!I504="",0,'📋 سجل الأصول'!I504)),('📋 سجل الأصول'!H504-IF('📋 سجل الأصول'!I504="",0,'📋 سجل الأصول'!I504))*'📋 سجل الأصول'!J504/365*MAX(0,MIN(EOMONTH(DATE(2026,7,1),0),IF('📋 سجل الأصول'!M504="",DATE(9999,12,31),'📋 سجل الأصول'!M504))-'📋 سجل الأصول'!G504+1))-MIN(('📋 سجل الأصول'!H504-IF('📋 سجل الأصول'!I504="",0,'📋 سجل الأصول'!I504)),('📋 سجل الأصول'!H504-IF('📋 سجل الأصول'!I504="",0,'📋 سجل الأصول'!I504))*'📋 سجل الأصول'!J504/365*MAX(0,MIN(EOMONTH(DATE(2026,7,1),-1),IF('📋 سجل الأصول'!M504="",DATE(9999,12,31),'📋 سجل الأصول'!M504))-'📋 سجل الأصول'!G504+1))),0))</f>
        <v/>
      </c>
      <c r="N504" s="33" t="str">
        <f>IF('📋 سجل الأصول'!C504="","",IFERROR(MAX(0,MIN(('📋 سجل الأصول'!H504-IF('📋 سجل الأصول'!I504="",0,'📋 سجل الأصول'!I504)),('📋 سجل الأصول'!H504-IF('📋 سجل الأصول'!I504="",0,'📋 سجل الأصول'!I504))*'📋 سجل الأصول'!J504/365*MAX(0,MIN(EOMONTH(DATE(2026,8,1),0),IF('📋 سجل الأصول'!M504="",DATE(9999,12,31),'📋 سجل الأصول'!M504))-'📋 سجل الأصول'!G504+1))-MIN(('📋 سجل الأصول'!H504-IF('📋 سجل الأصول'!I504="",0,'📋 سجل الأصول'!I504)),('📋 سجل الأصول'!H504-IF('📋 سجل الأصول'!I504="",0,'📋 سجل الأصول'!I504))*'📋 سجل الأصول'!J504/365*MAX(0,MIN(EOMONTH(DATE(2026,8,1),-1),IF('📋 سجل الأصول'!M504="",DATE(9999,12,31),'📋 سجل الأصول'!M504))-'📋 سجل الأصول'!G504+1))),0))</f>
        <v/>
      </c>
      <c r="O504" s="33" t="str">
        <f>IF('📋 سجل الأصول'!C504="","",IFERROR(MAX(0,MIN(('📋 سجل الأصول'!H504-IF('📋 سجل الأصول'!I504="",0,'📋 سجل الأصول'!I504)),('📋 سجل الأصول'!H504-IF('📋 سجل الأصول'!I504="",0,'📋 سجل الأصول'!I504))*'📋 سجل الأصول'!J504/365*MAX(0,MIN(EOMONTH(DATE(2026,9,1),0),IF('📋 سجل الأصول'!M504="",DATE(9999,12,31),'📋 سجل الأصول'!M504))-'📋 سجل الأصول'!G504+1))-MIN(('📋 سجل الأصول'!H504-IF('📋 سجل الأصول'!I504="",0,'📋 سجل الأصول'!I504)),('📋 سجل الأصول'!H504-IF('📋 سجل الأصول'!I504="",0,'📋 سجل الأصول'!I504))*'📋 سجل الأصول'!J504/365*MAX(0,MIN(EOMONTH(DATE(2026,9,1),-1),IF('📋 سجل الأصول'!M504="",DATE(9999,12,31),'📋 سجل الأصول'!M504))-'📋 سجل الأصول'!G504+1))),0))</f>
        <v/>
      </c>
      <c r="P504" s="33" t="str">
        <f>IF('📋 سجل الأصول'!C504="","",IFERROR(MAX(0,MIN(('📋 سجل الأصول'!H504-IF('📋 سجل الأصول'!I504="",0,'📋 سجل الأصول'!I504)),('📋 سجل الأصول'!H504-IF('📋 سجل الأصول'!I504="",0,'📋 سجل الأصول'!I504))*'📋 سجل الأصول'!J504/365*MAX(0,MIN(EOMONTH(DATE(2026,10,1),0),IF('📋 سجل الأصول'!M504="",DATE(9999,12,31),'📋 سجل الأصول'!M504))-'📋 سجل الأصول'!G504+1))-MIN(('📋 سجل الأصول'!H504-IF('📋 سجل الأصول'!I504="",0,'📋 سجل الأصول'!I504)),('📋 سجل الأصول'!H504-IF('📋 سجل الأصول'!I504="",0,'📋 سجل الأصول'!I504))*'📋 سجل الأصول'!J504/365*MAX(0,MIN(EOMONTH(DATE(2026,10,1),-1),IF('📋 سجل الأصول'!M504="",DATE(9999,12,31),'📋 سجل الأصول'!M504))-'📋 سجل الأصول'!G504+1))),0))</f>
        <v/>
      </c>
      <c r="Q504" s="33" t="str">
        <f>IF('📋 سجل الأصول'!C504="","",IFERROR(MAX(0,MIN(('📋 سجل الأصول'!H504-IF('📋 سجل الأصول'!I504="",0,'📋 سجل الأصول'!I504)),('📋 سجل الأصول'!H504-IF('📋 سجل الأصول'!I504="",0,'📋 سجل الأصول'!I504))*'📋 سجل الأصول'!J504/365*MAX(0,MIN(EOMONTH(DATE(2026,11,1),0),IF('📋 سجل الأصول'!M504="",DATE(9999,12,31),'📋 سجل الأصول'!M504))-'📋 سجل الأصول'!G504+1))-MIN(('📋 سجل الأصول'!H504-IF('📋 سجل الأصول'!I504="",0,'📋 سجل الأصول'!I504)),('📋 سجل الأصول'!H504-IF('📋 سجل الأصول'!I504="",0,'📋 سجل الأصول'!I504))*'📋 سجل الأصول'!J504/365*MAX(0,MIN(EOMONTH(DATE(2026,11,1),-1),IF('📋 سجل الأصول'!M504="",DATE(9999,12,31),'📋 سجل الأصول'!M504))-'📋 سجل الأصول'!G504+1))),0))</f>
        <v/>
      </c>
      <c r="R504" s="33" t="str">
        <f>IF('📋 سجل الأصول'!C504="","",IFERROR(MAX(0,MIN(('📋 سجل الأصول'!H504-IF('📋 سجل الأصول'!I504="",0,'📋 سجل الأصول'!I504)),('📋 سجل الأصول'!H504-IF('📋 سجل الأصول'!I504="",0,'📋 سجل الأصول'!I504))*'📋 سجل الأصول'!J504/365*MAX(0,MIN(EOMONTH(DATE(2026,12,1),0),IF('📋 سجل الأصول'!M504="",DATE(9999,12,31),'📋 سجل الأصول'!M504))-'📋 سجل الأصول'!G504+1))-MIN(('📋 سجل الأصول'!H504-IF('📋 سجل الأصول'!I504="",0,'📋 سجل الأصول'!I504)),('📋 سجل الأصول'!H504-IF('📋 سجل الأصول'!I504="",0,'📋 سجل الأصول'!I504))*'📋 سجل الأصول'!J504/365*MAX(0,MIN(EOMONTH(DATE(2026,12,1),-1),IF('📋 سجل الأصول'!M504="",DATE(9999,12,31),'📋 سجل الأصول'!M504))-'📋 سجل الأصول'!G504+1))),0))</f>
        <v/>
      </c>
    </row>
    <row r="505" spans="1:18" ht="24.75" customHeight="1" x14ac:dyDescent="0.25">
      <c r="A505" s="94" t="s">
        <v>121</v>
      </c>
      <c r="B505" s="94"/>
      <c r="C505" s="94"/>
      <c r="D505" s="94"/>
      <c r="E505" s="94"/>
      <c r="F505" s="35">
        <f t="shared" ref="F505:R505" si="0">SUM(F5:F504)</f>
        <v>0</v>
      </c>
      <c r="G505" s="35">
        <f t="shared" si="0"/>
        <v>0</v>
      </c>
      <c r="H505" s="35">
        <f t="shared" si="0"/>
        <v>0</v>
      </c>
      <c r="I505" s="35">
        <f t="shared" si="0"/>
        <v>0</v>
      </c>
      <c r="J505" s="35">
        <f t="shared" si="0"/>
        <v>0</v>
      </c>
      <c r="K505" s="35">
        <f t="shared" si="0"/>
        <v>0</v>
      </c>
      <c r="L505" s="35">
        <f t="shared" si="0"/>
        <v>0</v>
      </c>
      <c r="M505" s="35">
        <f t="shared" si="0"/>
        <v>0</v>
      </c>
      <c r="N505" s="35">
        <f t="shared" si="0"/>
        <v>0</v>
      </c>
      <c r="O505" s="35">
        <f t="shared" si="0"/>
        <v>0</v>
      </c>
      <c r="P505" s="35">
        <f t="shared" si="0"/>
        <v>0</v>
      </c>
      <c r="Q505" s="35">
        <f t="shared" si="0"/>
        <v>0</v>
      </c>
      <c r="R505" s="35">
        <f t="shared" si="0"/>
        <v>0</v>
      </c>
    </row>
    <row r="506" spans="1:18" ht="21.75" customHeight="1" x14ac:dyDescent="0.25">
      <c r="A506" s="106" t="s">
        <v>122</v>
      </c>
      <c r="B506" s="106"/>
      <c r="C506" s="106"/>
      <c r="D506" s="106"/>
      <c r="E506" s="106"/>
      <c r="F506" s="106"/>
      <c r="G506" s="40">
        <f>G505</f>
        <v>0</v>
      </c>
      <c r="H506" s="40">
        <f t="shared" ref="H506:R506" si="1">G506+H505</f>
        <v>0</v>
      </c>
      <c r="I506" s="40">
        <f t="shared" si="1"/>
        <v>0</v>
      </c>
      <c r="J506" s="40">
        <f t="shared" si="1"/>
        <v>0</v>
      </c>
      <c r="K506" s="40">
        <f t="shared" si="1"/>
        <v>0</v>
      </c>
      <c r="L506" s="40">
        <f t="shared" si="1"/>
        <v>0</v>
      </c>
      <c r="M506" s="40">
        <f t="shared" si="1"/>
        <v>0</v>
      </c>
      <c r="N506" s="40">
        <f t="shared" si="1"/>
        <v>0</v>
      </c>
      <c r="O506" s="40">
        <f t="shared" si="1"/>
        <v>0</v>
      </c>
      <c r="P506" s="40">
        <f t="shared" si="1"/>
        <v>0</v>
      </c>
      <c r="Q506" s="40">
        <f t="shared" si="1"/>
        <v>0</v>
      </c>
      <c r="R506" s="40">
        <f t="shared" si="1"/>
        <v>0</v>
      </c>
    </row>
  </sheetData>
  <mergeCells count="5">
    <mergeCell ref="A1:R1"/>
    <mergeCell ref="A2:R2"/>
    <mergeCell ref="A3:R3"/>
    <mergeCell ref="A505:E505"/>
    <mergeCell ref="A506:F506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9A961"/>
  </sheetPr>
  <dimension ref="A1:J28"/>
  <sheetViews>
    <sheetView showGridLines="0" rightToLeft="1" tabSelected="1" zoomScaleNormal="100" workbookViewId="0">
      <pane ySplit="4" topLeftCell="A5" activePane="bottomLeft" state="frozen"/>
      <selection pane="bottomLeft" activeCell="C23" sqref="C23"/>
    </sheetView>
  </sheetViews>
  <sheetFormatPr defaultColWidth="8.7109375" defaultRowHeight="15" x14ac:dyDescent="0.25"/>
  <cols>
    <col min="1" max="1" width="27" bestFit="1" customWidth="1"/>
    <col min="2" max="2" width="28" customWidth="1"/>
    <col min="3" max="3" width="11.7109375" bestFit="1" customWidth="1"/>
    <col min="4" max="4" width="13" customWidth="1"/>
    <col min="5" max="7" width="16" customWidth="1"/>
    <col min="8" max="8" width="18" customWidth="1"/>
    <col min="9" max="9" width="13" customWidth="1"/>
    <col min="10" max="10" width="22" customWidth="1"/>
  </cols>
  <sheetData>
    <row r="1" spans="1:10" ht="24" customHeight="1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ht="30" customHeight="1" x14ac:dyDescent="0.25">
      <c r="A2" s="92" t="s">
        <v>123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ht="19.5" customHeight="1" x14ac:dyDescent="0.25">
      <c r="A3" s="93" t="s">
        <v>124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37.5" customHeight="1" x14ac:dyDescent="0.25">
      <c r="A4" s="15" t="s">
        <v>47</v>
      </c>
      <c r="B4" s="15" t="s">
        <v>48</v>
      </c>
      <c r="C4" s="15" t="s">
        <v>125</v>
      </c>
      <c r="D4" s="15" t="s">
        <v>49</v>
      </c>
      <c r="E4" s="15" t="s">
        <v>126</v>
      </c>
      <c r="F4" s="15" t="s">
        <v>96</v>
      </c>
      <c r="G4" s="15" t="s">
        <v>97</v>
      </c>
      <c r="H4" s="15" t="s">
        <v>21</v>
      </c>
      <c r="I4" s="15" t="s">
        <v>127</v>
      </c>
      <c r="J4" s="15" t="s">
        <v>52</v>
      </c>
    </row>
    <row r="5" spans="1:10" ht="25.5" customHeight="1" x14ac:dyDescent="0.25">
      <c r="A5" s="41"/>
      <c r="B5" s="42"/>
      <c r="C5" s="41">
        <f>COUNTIF('📋 سجل الأصول'!$D$5:$D$504,A5)</f>
        <v>0</v>
      </c>
      <c r="D5" s="43">
        <f t="shared" ref="D5:D10" si="0">IFERROR(VLOOKUP(A5,جدول_الفئات,3,FALSE()),0)</f>
        <v>0</v>
      </c>
      <c r="E5" s="44">
        <f>SUMIF('📋 سجل الأصول'!$D$5:$D$504,A5,'📋 سجل الأصول'!$H$5:$H$504)</f>
        <v>0</v>
      </c>
      <c r="F5" s="44">
        <f>SUMIF('📋 سجل الأصول'!$D$5:$D$504,A5,'📋 سجل الأصول'!$P$5:$P$504)</f>
        <v>0</v>
      </c>
      <c r="G5" s="44">
        <f>SUMIF('📋 سجل الأصول'!$D$5:$D$504,A5,'📋 سجل الأصول'!$Q$5:$Q$504)</f>
        <v>0</v>
      </c>
      <c r="H5" s="44">
        <f>SUMIF('📋 سجل الأصول'!$D$5:$D$504,A5,'📋 سجل الأصول'!$R$5:$R$504)</f>
        <v>0</v>
      </c>
      <c r="I5" s="43">
        <f t="shared" ref="I5:I11" si="1">IFERROR(G5/E5,0)</f>
        <v>0</v>
      </c>
      <c r="J5" s="45" t="str">
        <f t="shared" ref="J5:J10" si="2">IFERROR(VLOOKUP(A5,جدول_الفئات,6,FALSE()),"")</f>
        <v/>
      </c>
    </row>
    <row r="6" spans="1:10" ht="25.5" customHeight="1" x14ac:dyDescent="0.25">
      <c r="A6" s="46"/>
      <c r="B6" s="47"/>
      <c r="C6" s="46">
        <f>COUNTIF('📋 سجل الأصول'!$D$5:$D$504,A6)</f>
        <v>0</v>
      </c>
      <c r="D6" s="48">
        <f t="shared" si="0"/>
        <v>0</v>
      </c>
      <c r="E6" s="49">
        <f>SUMIF('📋 سجل الأصول'!$D$5:$D$504,A6,'📋 سجل الأصول'!$H$5:$H$504)</f>
        <v>0</v>
      </c>
      <c r="F6" s="49">
        <f>SUMIF('📋 سجل الأصول'!$D$5:$D$504,A6,'📋 سجل الأصول'!$P$5:$P$504)</f>
        <v>0</v>
      </c>
      <c r="G6" s="49">
        <f>SUMIF('📋 سجل الأصول'!$D$5:$D$504,A6,'📋 سجل الأصول'!$Q$5:$Q$504)</f>
        <v>0</v>
      </c>
      <c r="H6" s="49">
        <f>SUMIF('📋 سجل الأصول'!$D$5:$D$504,A6,'📋 سجل الأصول'!$R$5:$R$504)</f>
        <v>0</v>
      </c>
      <c r="I6" s="48">
        <f t="shared" si="1"/>
        <v>0</v>
      </c>
      <c r="J6" s="50" t="str">
        <f t="shared" si="2"/>
        <v/>
      </c>
    </row>
    <row r="7" spans="1:10" ht="25.5" customHeight="1" x14ac:dyDescent="0.25">
      <c r="A7" s="41"/>
      <c r="B7" s="42"/>
      <c r="C7" s="41">
        <f>COUNTIF('📋 سجل الأصول'!$D$5:$D$504,A7)</f>
        <v>0</v>
      </c>
      <c r="D7" s="43">
        <f t="shared" si="0"/>
        <v>0</v>
      </c>
      <c r="E7" s="44">
        <f>SUMIF('📋 سجل الأصول'!$D$5:$D$504,A7,'📋 سجل الأصول'!$H$5:$H$504)</f>
        <v>0</v>
      </c>
      <c r="F7" s="44">
        <f>SUMIF('📋 سجل الأصول'!$D$5:$D$504,A7,'📋 سجل الأصول'!$P$5:$P$504)</f>
        <v>0</v>
      </c>
      <c r="G7" s="44">
        <f>SUMIF('📋 سجل الأصول'!$D$5:$D$504,A7,'📋 سجل الأصول'!$Q$5:$Q$504)</f>
        <v>0</v>
      </c>
      <c r="H7" s="44">
        <f>SUMIF('📋 سجل الأصول'!$D$5:$D$504,A7,'📋 سجل الأصول'!$R$5:$R$504)</f>
        <v>0</v>
      </c>
      <c r="I7" s="43">
        <f t="shared" si="1"/>
        <v>0</v>
      </c>
      <c r="J7" s="45" t="str">
        <f t="shared" si="2"/>
        <v/>
      </c>
    </row>
    <row r="8" spans="1:10" ht="25.5" customHeight="1" x14ac:dyDescent="0.25">
      <c r="A8" s="46"/>
      <c r="B8" s="47"/>
      <c r="C8" s="46">
        <f>COUNTIF('📋 سجل الأصول'!$D$5:$D$504,A8)</f>
        <v>0</v>
      </c>
      <c r="D8" s="48">
        <f t="shared" si="0"/>
        <v>0</v>
      </c>
      <c r="E8" s="49">
        <f>SUMIF('📋 سجل الأصول'!$D$5:$D$504,A8,'📋 سجل الأصول'!$H$5:$H$504)</f>
        <v>0</v>
      </c>
      <c r="F8" s="49">
        <f>SUMIF('📋 سجل الأصول'!$D$5:$D$504,A8,'📋 سجل الأصول'!$P$5:$P$504)</f>
        <v>0</v>
      </c>
      <c r="G8" s="49">
        <f>SUMIF('📋 سجل الأصول'!$D$5:$D$504,A8,'📋 سجل الأصول'!$Q$5:$Q$504)</f>
        <v>0</v>
      </c>
      <c r="H8" s="49">
        <f>SUMIF('📋 سجل الأصول'!$D$5:$D$504,A8,'📋 سجل الأصول'!$R$5:$R$504)</f>
        <v>0</v>
      </c>
      <c r="I8" s="48">
        <f t="shared" si="1"/>
        <v>0</v>
      </c>
      <c r="J8" s="50" t="str">
        <f t="shared" si="2"/>
        <v/>
      </c>
    </row>
    <row r="9" spans="1:10" ht="25.5" customHeight="1" x14ac:dyDescent="0.25">
      <c r="A9" s="41"/>
      <c r="B9" s="42"/>
      <c r="C9" s="41">
        <f>COUNTIF('📋 سجل الأصول'!$D$5:$D$504,A9)</f>
        <v>0</v>
      </c>
      <c r="D9" s="43">
        <f t="shared" si="0"/>
        <v>0</v>
      </c>
      <c r="E9" s="44">
        <f>SUMIF('📋 سجل الأصول'!$D$5:$D$504,A9,'📋 سجل الأصول'!$H$5:$H$504)</f>
        <v>0</v>
      </c>
      <c r="F9" s="44">
        <f>SUMIF('📋 سجل الأصول'!$D$5:$D$504,A9,'📋 سجل الأصول'!$P$5:$P$504)</f>
        <v>0</v>
      </c>
      <c r="G9" s="44">
        <f>SUMIF('📋 سجل الأصول'!$D$5:$D$504,A9,'📋 سجل الأصول'!$Q$5:$Q$504)</f>
        <v>0</v>
      </c>
      <c r="H9" s="44">
        <f>SUMIF('📋 سجل الأصول'!$D$5:$D$504,A9,'📋 سجل الأصول'!$R$5:$R$504)</f>
        <v>0</v>
      </c>
      <c r="I9" s="43">
        <f t="shared" si="1"/>
        <v>0</v>
      </c>
      <c r="J9" s="45" t="str">
        <f t="shared" si="2"/>
        <v/>
      </c>
    </row>
    <row r="10" spans="1:10" ht="25.5" customHeight="1" x14ac:dyDescent="0.25">
      <c r="A10" s="46"/>
      <c r="B10" s="47"/>
      <c r="C10" s="46">
        <f>COUNTIF('📋 سجل الأصول'!$D$5:$D$504,A10)</f>
        <v>0</v>
      </c>
      <c r="D10" s="48">
        <f t="shared" si="0"/>
        <v>0</v>
      </c>
      <c r="E10" s="49">
        <f>SUMIF('📋 سجل الأصول'!$D$5:$D$504,A10,'📋 سجل الأصول'!$H$5:$H$504)</f>
        <v>0</v>
      </c>
      <c r="F10" s="49">
        <f>SUMIF('📋 سجل الأصول'!$D$5:$D$504,A10,'📋 سجل الأصول'!$P$5:$P$504)</f>
        <v>0</v>
      </c>
      <c r="G10" s="49">
        <f>SUMIF('📋 سجل الأصول'!$D$5:$D$504,A10,'📋 سجل الأصول'!$Q$5:$Q$504)</f>
        <v>0</v>
      </c>
      <c r="H10" s="49">
        <f>SUMIF('📋 سجل الأصول'!$D$5:$D$504,A10,'📋 سجل الأصول'!$R$5:$R$504)</f>
        <v>0</v>
      </c>
      <c r="I10" s="48">
        <f t="shared" si="1"/>
        <v>0</v>
      </c>
      <c r="J10" s="50" t="str">
        <f t="shared" si="2"/>
        <v/>
      </c>
    </row>
    <row r="11" spans="1:10" ht="27.75" customHeight="1" x14ac:dyDescent="0.25">
      <c r="A11" s="94" t="s">
        <v>128</v>
      </c>
      <c r="B11" s="94"/>
      <c r="C11" s="34">
        <f>SUM(C5:C10)</f>
        <v>0</v>
      </c>
      <c r="D11" s="34"/>
      <c r="E11" s="35">
        <f>SUM(E5:E10)</f>
        <v>0</v>
      </c>
      <c r="F11" s="35">
        <f>SUM(F5:F10)</f>
        <v>0</v>
      </c>
      <c r="G11" s="35">
        <f>SUM(G5:G10)</f>
        <v>0</v>
      </c>
      <c r="H11" s="35">
        <f>SUM(H5:H10)</f>
        <v>0</v>
      </c>
      <c r="I11" s="51">
        <f t="shared" si="1"/>
        <v>0</v>
      </c>
      <c r="J11" s="34"/>
    </row>
    <row r="14" spans="1:10" ht="24" customHeight="1" x14ac:dyDescent="0.25">
      <c r="A14" s="100" t="s">
        <v>129</v>
      </c>
      <c r="B14" s="100"/>
      <c r="C14" s="100"/>
      <c r="D14" s="100"/>
      <c r="E14" s="100"/>
      <c r="F14" s="100"/>
      <c r="G14" s="100"/>
      <c r="H14" s="100"/>
      <c r="I14" s="100"/>
      <c r="J14" s="100"/>
    </row>
    <row r="15" spans="1:10" ht="30" customHeight="1" x14ac:dyDescent="0.25">
      <c r="A15" s="15" t="s">
        <v>51</v>
      </c>
      <c r="B15" s="15" t="s">
        <v>125</v>
      </c>
      <c r="C15" s="15" t="s">
        <v>126</v>
      </c>
      <c r="D15" s="15" t="s">
        <v>97</v>
      </c>
      <c r="E15" s="15" t="s">
        <v>21</v>
      </c>
      <c r="F15" s="15" t="s">
        <v>130</v>
      </c>
    </row>
    <row r="16" spans="1:10" ht="24" customHeight="1" x14ac:dyDescent="0.25">
      <c r="A16" s="42" t="s">
        <v>131</v>
      </c>
      <c r="B16" s="41">
        <f>SUM(C5:C9)</f>
        <v>0</v>
      </c>
      <c r="C16" s="44">
        <f>SUM(E5:E9)</f>
        <v>0</v>
      </c>
      <c r="D16" s="44">
        <f>SUM(G5:G9)</f>
        <v>0</v>
      </c>
      <c r="E16" s="44">
        <f>SUM(H5:H9)</f>
        <v>0</v>
      </c>
      <c r="F16" s="43">
        <f>IFERROR(E16/E18,0)</f>
        <v>0</v>
      </c>
    </row>
    <row r="17" spans="1:10" ht="24" customHeight="1" x14ac:dyDescent="0.25">
      <c r="A17" s="47" t="s">
        <v>132</v>
      </c>
      <c r="B17" s="46">
        <f>C10</f>
        <v>0</v>
      </c>
      <c r="C17" s="49">
        <f>E10</f>
        <v>0</v>
      </c>
      <c r="D17" s="49">
        <f>G10</f>
        <v>0</v>
      </c>
      <c r="E17" s="49">
        <f>H10</f>
        <v>0</v>
      </c>
      <c r="F17" s="48">
        <f>IFERROR(E17/E18,0)</f>
        <v>0</v>
      </c>
    </row>
    <row r="18" spans="1:10" ht="24" customHeight="1" x14ac:dyDescent="0.25">
      <c r="A18" s="52" t="s">
        <v>104</v>
      </c>
      <c r="B18" s="53">
        <f>B16+B17</f>
        <v>0</v>
      </c>
      <c r="C18" s="54">
        <f>C16+C17</f>
        <v>0</v>
      </c>
      <c r="D18" s="54">
        <f>D16+D17</f>
        <v>0</v>
      </c>
      <c r="E18" s="54">
        <f>E16+E17</f>
        <v>0</v>
      </c>
      <c r="F18" s="55">
        <f>IFERROR((E16+E17)/(E16+E17),0)</f>
        <v>0</v>
      </c>
    </row>
    <row r="21" spans="1:10" ht="24" customHeight="1" x14ac:dyDescent="0.25">
      <c r="A21" s="100" t="s">
        <v>133</v>
      </c>
      <c r="B21" s="100"/>
      <c r="C21" s="100"/>
      <c r="D21" s="100"/>
      <c r="E21" s="100"/>
      <c r="F21" s="100"/>
      <c r="G21" s="100"/>
      <c r="H21" s="100"/>
      <c r="I21" s="100"/>
      <c r="J21" s="100"/>
    </row>
    <row r="22" spans="1:10" ht="27.75" customHeight="1" x14ac:dyDescent="0.25">
      <c r="A22" s="56" t="s">
        <v>88</v>
      </c>
      <c r="B22" s="56" t="s">
        <v>125</v>
      </c>
      <c r="C22" s="56" t="s">
        <v>126</v>
      </c>
      <c r="D22" s="56" t="s">
        <v>97</v>
      </c>
      <c r="E22" s="56" t="s">
        <v>134</v>
      </c>
    </row>
    <row r="23" spans="1:10" ht="21.75" customHeight="1" x14ac:dyDescent="0.25">
      <c r="A23" s="42" t="s">
        <v>99</v>
      </c>
      <c r="B23" s="57">
        <f>COUNTIF('📋 سجل الأصول'!$F$5:$F$504,A23)</f>
        <v>0</v>
      </c>
      <c r="C23" s="58">
        <f>SUMIF('📋 سجل الأصول'!$F$5:$F$504,A23,'📋 سجل الأصول'!$H$5:$H$504)</f>
        <v>0</v>
      </c>
      <c r="D23" s="58">
        <f>SUMIF('📋 سجل الأصول'!$F$5:$F$504,A23,'📋 سجل الأصول'!$Q$5:$Q$504)</f>
        <v>0</v>
      </c>
      <c r="E23" s="58">
        <f>SUMIF('📋 سجل الأصول'!$F$5:$F$504,A23,'📋 سجل الأصول'!$R$5:$R$504)</f>
        <v>0</v>
      </c>
    </row>
    <row r="24" spans="1:10" ht="21.75" customHeight="1" x14ac:dyDescent="0.25">
      <c r="A24" s="47" t="s">
        <v>135</v>
      </c>
      <c r="B24" s="59">
        <f>COUNTIF('📋 سجل الأصول'!$F$5:$F$504,A24)</f>
        <v>0</v>
      </c>
      <c r="C24" s="60">
        <f>SUMIF('📋 سجل الأصول'!$F$5:$F$504,A24,'📋 سجل الأصول'!$H$5:$H$504)</f>
        <v>0</v>
      </c>
      <c r="D24" s="60">
        <f>SUMIF('📋 سجل الأصول'!$F$5:$F$504,A24,'📋 سجل الأصول'!$Q$5:$Q$504)</f>
        <v>0</v>
      </c>
      <c r="E24" s="60">
        <f>SUMIF('📋 سجل الأصول'!$F$5:$F$504,A24,'📋 سجل الأصول'!$R$5:$R$504)</f>
        <v>0</v>
      </c>
    </row>
    <row r="25" spans="1:10" ht="21.75" customHeight="1" x14ac:dyDescent="0.25">
      <c r="A25" s="42" t="s">
        <v>136</v>
      </c>
      <c r="B25" s="57">
        <f>COUNTIF('📋 سجل الأصول'!$F$5:$F$504,A25)</f>
        <v>0</v>
      </c>
      <c r="C25" s="58">
        <f>SUMIF('📋 سجل الأصول'!$F$5:$F$504,A25,'📋 سجل الأصول'!$H$5:$H$504)</f>
        <v>0</v>
      </c>
      <c r="D25" s="58">
        <f>SUMIF('📋 سجل الأصول'!$F$5:$F$504,A25,'📋 سجل الأصول'!$Q$5:$Q$504)</f>
        <v>0</v>
      </c>
      <c r="E25" s="58">
        <f>SUMIF('📋 سجل الأصول'!$F$5:$F$504,A25,'📋 سجل الأصول'!$R$5:$R$504)</f>
        <v>0</v>
      </c>
    </row>
    <row r="26" spans="1:10" ht="21.75" customHeight="1" x14ac:dyDescent="0.25">
      <c r="A26" s="47" t="s">
        <v>137</v>
      </c>
      <c r="B26" s="59">
        <f>COUNTIF('📋 سجل الأصول'!$F$5:$F$504,A26)</f>
        <v>0</v>
      </c>
      <c r="C26" s="60">
        <f>SUMIF('📋 سجل الأصول'!$F$5:$F$504,A26,'📋 سجل الأصول'!$H$5:$H$504)</f>
        <v>0</v>
      </c>
      <c r="D26" s="60">
        <f>SUMIF('📋 سجل الأصول'!$F$5:$F$504,A26,'📋 سجل الأصول'!$Q$5:$Q$504)</f>
        <v>0</v>
      </c>
      <c r="E26" s="60">
        <f>SUMIF('📋 سجل الأصول'!$F$5:$F$504,A26,'📋 سجل الأصول'!$R$5:$R$504)</f>
        <v>0</v>
      </c>
    </row>
    <row r="27" spans="1:10" ht="21.75" customHeight="1" x14ac:dyDescent="0.25">
      <c r="A27" s="42" t="s">
        <v>138</v>
      </c>
      <c r="B27" s="57">
        <f>COUNTIF('📋 سجل الأصول'!$F$5:$F$504,"&lt;&gt;")-SUM(B23:B26)</f>
        <v>0</v>
      </c>
      <c r="C27" s="58">
        <f>SUM('📋 سجل الأصول'!$H$5:$H$504)-SUM(C23:C26)</f>
        <v>0</v>
      </c>
      <c r="D27" s="58">
        <f>SUM('📋 سجل الأصول'!$Q$5:$Q$504)-SUM(D23:D26)</f>
        <v>0</v>
      </c>
      <c r="E27" s="58">
        <f>SUM('📋 سجل الأصول'!$R$5:$R$504)-SUM(E23:E26)</f>
        <v>0</v>
      </c>
    </row>
    <row r="28" spans="1:10" ht="24" customHeight="1" x14ac:dyDescent="0.25">
      <c r="A28" s="61" t="s">
        <v>104</v>
      </c>
      <c r="B28" s="61">
        <f>SUM(B23:B27)</f>
        <v>0</v>
      </c>
      <c r="C28" s="62">
        <f>SUM(C23:C27)</f>
        <v>0</v>
      </c>
      <c r="D28" s="62">
        <f>SUM(D23:D27)</f>
        <v>0</v>
      </c>
      <c r="E28" s="62">
        <f>SUM(E23:E27)</f>
        <v>0</v>
      </c>
    </row>
  </sheetData>
  <mergeCells count="6">
    <mergeCell ref="A21:J21"/>
    <mergeCell ref="A1:J1"/>
    <mergeCell ref="A2:J2"/>
    <mergeCell ref="A3:J3"/>
    <mergeCell ref="A11:B11"/>
    <mergeCell ref="A14:J14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F8F00"/>
  </sheetPr>
  <dimension ref="A1:H185"/>
  <sheetViews>
    <sheetView showGridLines="0" rightToLeft="1" zoomScaleNormal="100" workbookViewId="0">
      <pane ySplit="6" topLeftCell="A158" activePane="bottomLeft" state="frozen"/>
      <selection pane="bottomLeft" activeCell="A173" sqref="A173:D184"/>
    </sheetView>
  </sheetViews>
  <sheetFormatPr defaultColWidth="8.7109375" defaultRowHeight="15" x14ac:dyDescent="0.25"/>
  <cols>
    <col min="1" max="1" width="13" customWidth="1"/>
    <col min="2" max="2" width="11" customWidth="1"/>
    <col min="3" max="3" width="13" customWidth="1"/>
    <col min="4" max="5" width="32" customWidth="1"/>
    <col min="6" max="7" width="14" customWidth="1"/>
    <col min="8" max="8" width="18" customWidth="1"/>
  </cols>
  <sheetData>
    <row r="1" spans="1:8" ht="24" customHeight="1" x14ac:dyDescent="0.25">
      <c r="A1" s="91" t="s">
        <v>0</v>
      </c>
      <c r="B1" s="91"/>
      <c r="C1" s="91"/>
      <c r="D1" s="91"/>
      <c r="E1" s="91"/>
      <c r="F1" s="91"/>
      <c r="G1" s="91"/>
      <c r="H1" s="91"/>
    </row>
    <row r="2" spans="1:8" ht="30" customHeight="1" x14ac:dyDescent="0.25">
      <c r="A2" s="92" t="s">
        <v>139</v>
      </c>
      <c r="B2" s="92"/>
      <c r="C2" s="92"/>
      <c r="D2" s="92"/>
      <c r="E2" s="92"/>
      <c r="F2" s="92"/>
      <c r="G2" s="92"/>
      <c r="H2" s="92"/>
    </row>
    <row r="3" spans="1:8" ht="19.5" customHeight="1" x14ac:dyDescent="0.25">
      <c r="A3" s="93" t="s">
        <v>140</v>
      </c>
      <c r="B3" s="93"/>
      <c r="C3" s="93"/>
      <c r="D3" s="93"/>
      <c r="E3" s="93"/>
      <c r="F3" s="93"/>
      <c r="G3" s="93"/>
      <c r="H3" s="93"/>
    </row>
    <row r="5" spans="1:8" ht="24" customHeight="1" x14ac:dyDescent="0.25">
      <c r="A5" s="100" t="s">
        <v>141</v>
      </c>
      <c r="B5" s="100"/>
      <c r="C5" s="100"/>
      <c r="D5" s="100"/>
      <c r="E5" s="100"/>
      <c r="F5" s="100"/>
      <c r="G5" s="100"/>
      <c r="H5" s="100"/>
    </row>
    <row r="6" spans="1:8" ht="37.5" customHeight="1" x14ac:dyDescent="0.25">
      <c r="A6" s="15" t="s">
        <v>142</v>
      </c>
      <c r="B6" s="15" t="s">
        <v>143</v>
      </c>
      <c r="C6" s="15" t="s">
        <v>47</v>
      </c>
      <c r="D6" s="15" t="s">
        <v>144</v>
      </c>
      <c r="E6" s="15" t="s">
        <v>145</v>
      </c>
      <c r="F6" s="15" t="s">
        <v>146</v>
      </c>
      <c r="G6" s="15" t="s">
        <v>147</v>
      </c>
      <c r="H6" s="15" t="s">
        <v>52</v>
      </c>
    </row>
    <row r="7" spans="1:8" ht="24" customHeight="1" x14ac:dyDescent="0.25">
      <c r="A7" s="107" t="s">
        <v>148</v>
      </c>
      <c r="B7" s="107"/>
      <c r="C7" s="107"/>
      <c r="D7" s="107"/>
      <c r="E7" s="107"/>
      <c r="F7" s="107"/>
      <c r="G7" s="107"/>
      <c r="H7" s="107"/>
    </row>
    <row r="8" spans="1:8" ht="21.75" customHeight="1" x14ac:dyDescent="0.25">
      <c r="A8" s="37"/>
      <c r="B8" s="18"/>
      <c r="C8" s="18"/>
      <c r="D8" s="63"/>
      <c r="E8" s="63" t="s">
        <v>149</v>
      </c>
      <c r="F8" s="25">
        <f>SUMIFS('📅 الإهلاك الشهري'!$G$5:$G$504,'📋 سجل الأصول'!$D$5:$D$504,"121001")</f>
        <v>0</v>
      </c>
      <c r="G8" s="25">
        <v>0</v>
      </c>
      <c r="H8" s="18" t="s">
        <v>146</v>
      </c>
    </row>
    <row r="9" spans="1:8" ht="21.75" customHeight="1" x14ac:dyDescent="0.25">
      <c r="A9" s="37"/>
      <c r="B9" s="18"/>
      <c r="C9" s="18"/>
      <c r="D9" s="63"/>
      <c r="E9" s="63" t="s">
        <v>149</v>
      </c>
      <c r="F9" s="25">
        <f>SUMIFS('📅 الإهلاك الشهري'!$G$5:$G$504,'📋 سجل الأصول'!$D$5:$D$504,"121002")</f>
        <v>0</v>
      </c>
      <c r="G9" s="25">
        <v>0</v>
      </c>
      <c r="H9" s="18" t="s">
        <v>146</v>
      </c>
    </row>
    <row r="10" spans="1:8" ht="21.75" customHeight="1" x14ac:dyDescent="0.25">
      <c r="A10" s="37"/>
      <c r="B10" s="18"/>
      <c r="C10" s="18"/>
      <c r="D10" s="63"/>
      <c r="E10" s="63" t="s">
        <v>149</v>
      </c>
      <c r="F10" s="25">
        <f>SUMIFS('📅 الإهلاك الشهري'!$G$5:$G$504,'📋 سجل الأصول'!$D$5:$D$504,"121003")</f>
        <v>0</v>
      </c>
      <c r="G10" s="25">
        <v>0</v>
      </c>
      <c r="H10" s="18" t="s">
        <v>146</v>
      </c>
    </row>
    <row r="11" spans="1:8" ht="21.75" customHeight="1" x14ac:dyDescent="0.25">
      <c r="A11" s="37"/>
      <c r="B11" s="18"/>
      <c r="C11" s="18"/>
      <c r="D11" s="63"/>
      <c r="E11" s="63" t="s">
        <v>149</v>
      </c>
      <c r="F11" s="25">
        <f>SUMIFS('📅 الإهلاك الشهري'!$G$5:$G$504,'📋 سجل الأصول'!$D$5:$D$504,"121004")</f>
        <v>0</v>
      </c>
      <c r="G11" s="25">
        <v>0</v>
      </c>
      <c r="H11" s="18" t="s">
        <v>146</v>
      </c>
    </row>
    <row r="12" spans="1:8" ht="21.75" customHeight="1" x14ac:dyDescent="0.25">
      <c r="A12" s="37"/>
      <c r="B12" s="18"/>
      <c r="C12" s="18"/>
      <c r="D12" s="63"/>
      <c r="E12" s="63" t="s">
        <v>149</v>
      </c>
      <c r="F12" s="25">
        <f>SUMIFS('📅 الإهلاك الشهري'!$G$5:$G$504,'📋 سجل الأصول'!$D$5:$D$504,"121005")</f>
        <v>0</v>
      </c>
      <c r="G12" s="25">
        <v>0</v>
      </c>
      <c r="H12" s="18" t="s">
        <v>146</v>
      </c>
    </row>
    <row r="13" spans="1:8" ht="21.75" customHeight="1" x14ac:dyDescent="0.25">
      <c r="A13" s="37"/>
      <c r="B13" s="18"/>
      <c r="C13" s="18"/>
      <c r="D13" s="63"/>
      <c r="E13" s="63" t="s">
        <v>149</v>
      </c>
      <c r="F13" s="25">
        <f>SUMIFS('📅 الإهلاك الشهري'!$G$5:$G$504,'📋 سجل الأصول'!$D$5:$D$504,"121006")</f>
        <v>0</v>
      </c>
      <c r="G13" s="25">
        <v>0</v>
      </c>
      <c r="H13" s="18" t="s">
        <v>146</v>
      </c>
    </row>
    <row r="14" spans="1:8" ht="21.75" customHeight="1" x14ac:dyDescent="0.25">
      <c r="A14" s="39"/>
      <c r="B14" s="26"/>
      <c r="C14" s="26"/>
      <c r="D14" s="64"/>
      <c r="E14" s="64" t="s">
        <v>149</v>
      </c>
      <c r="F14" s="33">
        <v>0</v>
      </c>
      <c r="G14" s="33">
        <f>SUMIFS('📅 الإهلاك الشهري'!$G$5:$G$504,'📋 سجل الأصول'!$D$5:$D$504,"121001")</f>
        <v>0</v>
      </c>
      <c r="H14" s="26" t="s">
        <v>147</v>
      </c>
    </row>
    <row r="15" spans="1:8" ht="21.75" customHeight="1" x14ac:dyDescent="0.25">
      <c r="A15" s="39"/>
      <c r="B15" s="26"/>
      <c r="C15" s="26"/>
      <c r="D15" s="64"/>
      <c r="E15" s="64" t="s">
        <v>149</v>
      </c>
      <c r="F15" s="33">
        <v>0</v>
      </c>
      <c r="G15" s="33">
        <f>SUMIFS('📅 الإهلاك الشهري'!$G$5:$G$504,'📋 سجل الأصول'!$D$5:$D$504,"121002")</f>
        <v>0</v>
      </c>
      <c r="H15" s="26" t="s">
        <v>147</v>
      </c>
    </row>
    <row r="16" spans="1:8" ht="21.75" customHeight="1" x14ac:dyDescent="0.25">
      <c r="A16" s="39"/>
      <c r="B16" s="26"/>
      <c r="C16" s="26"/>
      <c r="D16" s="64"/>
      <c r="E16" s="64" t="s">
        <v>149</v>
      </c>
      <c r="F16" s="33">
        <v>0</v>
      </c>
      <c r="G16" s="33">
        <f>SUMIFS('📅 الإهلاك الشهري'!$G$5:$G$504,'📋 سجل الأصول'!$D$5:$D$504,"121003")</f>
        <v>0</v>
      </c>
      <c r="H16" s="26" t="s">
        <v>147</v>
      </c>
    </row>
    <row r="17" spans="1:8" ht="21.75" customHeight="1" x14ac:dyDescent="0.25">
      <c r="A17" s="39"/>
      <c r="B17" s="26"/>
      <c r="C17" s="26"/>
      <c r="D17" s="64"/>
      <c r="E17" s="64" t="s">
        <v>149</v>
      </c>
      <c r="F17" s="33">
        <v>0</v>
      </c>
      <c r="G17" s="33">
        <f>SUMIFS('📅 الإهلاك الشهري'!$G$5:$G$504,'📋 سجل الأصول'!$D$5:$D$504,"121004")</f>
        <v>0</v>
      </c>
      <c r="H17" s="26" t="s">
        <v>147</v>
      </c>
    </row>
    <row r="18" spans="1:8" ht="21.75" customHeight="1" x14ac:dyDescent="0.25">
      <c r="A18" s="39"/>
      <c r="B18" s="26"/>
      <c r="C18" s="26"/>
      <c r="D18" s="64"/>
      <c r="E18" s="64" t="s">
        <v>149</v>
      </c>
      <c r="F18" s="33">
        <v>0</v>
      </c>
      <c r="G18" s="33">
        <f>SUMIFS('📅 الإهلاك الشهري'!$G$5:$G$504,'📋 سجل الأصول'!$D$5:$D$504,"121005")</f>
        <v>0</v>
      </c>
      <c r="H18" s="26" t="s">
        <v>147</v>
      </c>
    </row>
    <row r="19" spans="1:8" ht="21.75" customHeight="1" x14ac:dyDescent="0.25">
      <c r="A19" s="39"/>
      <c r="B19" s="26"/>
      <c r="C19" s="26"/>
      <c r="D19" s="64"/>
      <c r="E19" s="64" t="s">
        <v>149</v>
      </c>
      <c r="F19" s="33">
        <v>0</v>
      </c>
      <c r="G19" s="33">
        <f>SUMIFS('📅 الإهلاك الشهري'!$G$5:$G$504,'📋 سجل الأصول'!$D$5:$D$504,"121006")</f>
        <v>0</v>
      </c>
      <c r="H19" s="26" t="s">
        <v>147</v>
      </c>
    </row>
    <row r="20" spans="1:8" ht="24" customHeight="1" x14ac:dyDescent="0.25">
      <c r="A20" s="108" t="s">
        <v>150</v>
      </c>
      <c r="B20" s="108"/>
      <c r="C20" s="108"/>
      <c r="D20" s="108"/>
      <c r="E20" s="108"/>
      <c r="F20" s="65">
        <f>SUM(F8:F13)</f>
        <v>0</v>
      </c>
      <c r="G20" s="65">
        <f>SUM(G14:G19)</f>
        <v>0</v>
      </c>
      <c r="H20" s="56" t="str">
        <f>IF(ROUND(F20-G20,2)=0,"متوازن","غير متوازن")</f>
        <v>متوازن</v>
      </c>
    </row>
    <row r="22" spans="1:8" ht="24" customHeight="1" x14ac:dyDescent="0.25">
      <c r="A22" s="107" t="s">
        <v>151</v>
      </c>
      <c r="B22" s="107"/>
      <c r="C22" s="107"/>
      <c r="D22" s="107"/>
      <c r="E22" s="107"/>
      <c r="F22" s="107"/>
      <c r="G22" s="107"/>
      <c r="H22" s="107"/>
    </row>
    <row r="23" spans="1:8" ht="21.75" customHeight="1" x14ac:dyDescent="0.25">
      <c r="A23" s="37"/>
      <c r="B23" s="18"/>
      <c r="C23" s="18"/>
      <c r="D23" s="63"/>
      <c r="E23" s="63" t="s">
        <v>152</v>
      </c>
      <c r="F23" s="25">
        <f>SUMIFS('📅 الإهلاك الشهري'!$H$5:$H$504,'📋 سجل الأصول'!$D$5:$D$504,"121001")</f>
        <v>0</v>
      </c>
      <c r="G23" s="25">
        <v>0</v>
      </c>
      <c r="H23" s="18" t="s">
        <v>146</v>
      </c>
    </row>
    <row r="24" spans="1:8" ht="21.75" customHeight="1" x14ac:dyDescent="0.25">
      <c r="A24" s="37"/>
      <c r="B24" s="18"/>
      <c r="C24" s="18"/>
      <c r="D24" s="63"/>
      <c r="E24" s="63" t="s">
        <v>152</v>
      </c>
      <c r="F24" s="25">
        <f>SUMIFS('📅 الإهلاك الشهري'!$H$5:$H$504,'📋 سجل الأصول'!$D$5:$D$504,"121002")</f>
        <v>0</v>
      </c>
      <c r="G24" s="25">
        <v>0</v>
      </c>
      <c r="H24" s="18" t="s">
        <v>146</v>
      </c>
    </row>
    <row r="25" spans="1:8" ht="21.75" customHeight="1" x14ac:dyDescent="0.25">
      <c r="A25" s="37"/>
      <c r="B25" s="18"/>
      <c r="C25" s="18"/>
      <c r="D25" s="63"/>
      <c r="E25" s="63" t="s">
        <v>152</v>
      </c>
      <c r="F25" s="25">
        <f>SUMIFS('📅 الإهلاك الشهري'!$H$5:$H$504,'📋 سجل الأصول'!$D$5:$D$504,"121003")</f>
        <v>0</v>
      </c>
      <c r="G25" s="25">
        <v>0</v>
      </c>
      <c r="H25" s="18" t="s">
        <v>146</v>
      </c>
    </row>
    <row r="26" spans="1:8" ht="21.75" customHeight="1" x14ac:dyDescent="0.25">
      <c r="A26" s="37"/>
      <c r="B26" s="18"/>
      <c r="C26" s="18"/>
      <c r="D26" s="63"/>
      <c r="E26" s="63" t="s">
        <v>152</v>
      </c>
      <c r="F26" s="25">
        <f>SUMIFS('📅 الإهلاك الشهري'!$H$5:$H$504,'📋 سجل الأصول'!$D$5:$D$504,"121004")</f>
        <v>0</v>
      </c>
      <c r="G26" s="25">
        <v>0</v>
      </c>
      <c r="H26" s="18" t="s">
        <v>146</v>
      </c>
    </row>
    <row r="27" spans="1:8" ht="21.75" customHeight="1" x14ac:dyDescent="0.25">
      <c r="A27" s="37"/>
      <c r="B27" s="18"/>
      <c r="C27" s="18"/>
      <c r="D27" s="63"/>
      <c r="E27" s="63" t="s">
        <v>152</v>
      </c>
      <c r="F27" s="25">
        <f>SUMIFS('📅 الإهلاك الشهري'!$H$5:$H$504,'📋 سجل الأصول'!$D$5:$D$504,"121005")</f>
        <v>0</v>
      </c>
      <c r="G27" s="25">
        <v>0</v>
      </c>
      <c r="H27" s="18" t="s">
        <v>146</v>
      </c>
    </row>
    <row r="28" spans="1:8" ht="21.75" customHeight="1" x14ac:dyDescent="0.25">
      <c r="A28" s="37"/>
      <c r="B28" s="18"/>
      <c r="C28" s="18"/>
      <c r="D28" s="63"/>
      <c r="E28" s="63" t="s">
        <v>152</v>
      </c>
      <c r="F28" s="25">
        <f>SUMIFS('📅 الإهلاك الشهري'!$H$5:$H$504,'📋 سجل الأصول'!$D$5:$D$504,"121006")</f>
        <v>0</v>
      </c>
      <c r="G28" s="25">
        <v>0</v>
      </c>
      <c r="H28" s="18" t="s">
        <v>146</v>
      </c>
    </row>
    <row r="29" spans="1:8" ht="21.75" customHeight="1" x14ac:dyDescent="0.25">
      <c r="A29" s="39"/>
      <c r="B29" s="26"/>
      <c r="C29" s="26"/>
      <c r="D29" s="64"/>
      <c r="E29" s="64" t="s">
        <v>152</v>
      </c>
      <c r="F29" s="33">
        <v>0</v>
      </c>
      <c r="G29" s="33">
        <f>SUMIFS('📅 الإهلاك الشهري'!$H$5:$H$504,'📋 سجل الأصول'!$D$5:$D$504,"121001")</f>
        <v>0</v>
      </c>
      <c r="H29" s="26" t="s">
        <v>147</v>
      </c>
    </row>
    <row r="30" spans="1:8" ht="21.75" customHeight="1" x14ac:dyDescent="0.25">
      <c r="A30" s="39"/>
      <c r="B30" s="26"/>
      <c r="C30" s="26"/>
      <c r="D30" s="64"/>
      <c r="E30" s="64" t="s">
        <v>152</v>
      </c>
      <c r="F30" s="33">
        <v>0</v>
      </c>
      <c r="G30" s="33">
        <f>SUMIFS('📅 الإهلاك الشهري'!$H$5:$H$504,'📋 سجل الأصول'!$D$5:$D$504,"121002")</f>
        <v>0</v>
      </c>
      <c r="H30" s="26" t="s">
        <v>147</v>
      </c>
    </row>
    <row r="31" spans="1:8" ht="21.75" customHeight="1" x14ac:dyDescent="0.25">
      <c r="A31" s="39"/>
      <c r="B31" s="26"/>
      <c r="C31" s="26"/>
      <c r="D31" s="64"/>
      <c r="E31" s="64" t="s">
        <v>152</v>
      </c>
      <c r="F31" s="33">
        <v>0</v>
      </c>
      <c r="G31" s="33">
        <f>SUMIFS('📅 الإهلاك الشهري'!$H$5:$H$504,'📋 سجل الأصول'!$D$5:$D$504,"121003")</f>
        <v>0</v>
      </c>
      <c r="H31" s="26" t="s">
        <v>147</v>
      </c>
    </row>
    <row r="32" spans="1:8" ht="21.75" customHeight="1" x14ac:dyDescent="0.25">
      <c r="A32" s="39"/>
      <c r="B32" s="26"/>
      <c r="C32" s="26"/>
      <c r="D32" s="64"/>
      <c r="E32" s="64" t="s">
        <v>152</v>
      </c>
      <c r="F32" s="33">
        <v>0</v>
      </c>
      <c r="G32" s="33">
        <f>SUMIFS('📅 الإهلاك الشهري'!$H$5:$H$504,'📋 سجل الأصول'!$D$5:$D$504,"121004")</f>
        <v>0</v>
      </c>
      <c r="H32" s="26" t="s">
        <v>147</v>
      </c>
    </row>
    <row r="33" spans="1:8" ht="21.75" customHeight="1" x14ac:dyDescent="0.25">
      <c r="A33" s="39"/>
      <c r="B33" s="26"/>
      <c r="C33" s="26"/>
      <c r="D33" s="64"/>
      <c r="E33" s="64" t="s">
        <v>152</v>
      </c>
      <c r="F33" s="33">
        <v>0</v>
      </c>
      <c r="G33" s="33">
        <f>SUMIFS('📅 الإهلاك الشهري'!$H$5:$H$504,'📋 سجل الأصول'!$D$5:$D$504,"121005")</f>
        <v>0</v>
      </c>
      <c r="H33" s="26" t="s">
        <v>147</v>
      </c>
    </row>
    <row r="34" spans="1:8" ht="21.75" customHeight="1" x14ac:dyDescent="0.25">
      <c r="A34" s="39"/>
      <c r="B34" s="26"/>
      <c r="C34" s="26"/>
      <c r="D34" s="64"/>
      <c r="E34" s="64" t="s">
        <v>152</v>
      </c>
      <c r="F34" s="33">
        <v>0</v>
      </c>
      <c r="G34" s="33">
        <f>SUMIFS('📅 الإهلاك الشهري'!$H$5:$H$504,'📋 سجل الأصول'!$D$5:$D$504,"121006")</f>
        <v>0</v>
      </c>
      <c r="H34" s="26" t="s">
        <v>147</v>
      </c>
    </row>
    <row r="35" spans="1:8" ht="24" customHeight="1" x14ac:dyDescent="0.25">
      <c r="A35" s="108" t="s">
        <v>150</v>
      </c>
      <c r="B35" s="108"/>
      <c r="C35" s="108"/>
      <c r="D35" s="108"/>
      <c r="E35" s="108"/>
      <c r="F35" s="65">
        <f>SUM(F23:F28)</f>
        <v>0</v>
      </c>
      <c r="G35" s="65">
        <f>SUM(G29:G34)</f>
        <v>0</v>
      </c>
      <c r="H35" s="56" t="str">
        <f>IF(ROUND(F35-G35,2)=0,"متوازن","غير متوازن")</f>
        <v>متوازن</v>
      </c>
    </row>
    <row r="37" spans="1:8" ht="24" customHeight="1" x14ac:dyDescent="0.25">
      <c r="A37" s="107" t="s">
        <v>153</v>
      </c>
      <c r="B37" s="107"/>
      <c r="C37" s="107"/>
      <c r="D37" s="107"/>
      <c r="E37" s="107"/>
      <c r="F37" s="107"/>
      <c r="G37" s="107"/>
      <c r="H37" s="107"/>
    </row>
    <row r="38" spans="1:8" ht="21.75" customHeight="1" x14ac:dyDescent="0.25">
      <c r="A38" s="37"/>
      <c r="B38" s="18"/>
      <c r="C38" s="18"/>
      <c r="D38" s="63"/>
      <c r="E38" s="63" t="s">
        <v>154</v>
      </c>
      <c r="F38" s="25">
        <f>SUMIFS('📅 الإهلاك الشهري'!$I$5:$I$504,'📋 سجل الأصول'!$D$5:$D$504,"121001")</f>
        <v>0</v>
      </c>
      <c r="G38" s="25">
        <v>0</v>
      </c>
      <c r="H38" s="18" t="s">
        <v>146</v>
      </c>
    </row>
    <row r="39" spans="1:8" ht="21.75" customHeight="1" x14ac:dyDescent="0.25">
      <c r="A39" s="37"/>
      <c r="B39" s="18"/>
      <c r="C39" s="18"/>
      <c r="D39" s="63"/>
      <c r="E39" s="63" t="s">
        <v>154</v>
      </c>
      <c r="F39" s="25">
        <f>SUMIFS('📅 الإهلاك الشهري'!$I$5:$I$504,'📋 سجل الأصول'!$D$5:$D$504,"121002")</f>
        <v>0</v>
      </c>
      <c r="G39" s="25">
        <v>0</v>
      </c>
      <c r="H39" s="18" t="s">
        <v>146</v>
      </c>
    </row>
    <row r="40" spans="1:8" ht="21.75" customHeight="1" x14ac:dyDescent="0.25">
      <c r="A40" s="37"/>
      <c r="B40" s="18"/>
      <c r="C40" s="18"/>
      <c r="D40" s="63"/>
      <c r="E40" s="63" t="s">
        <v>154</v>
      </c>
      <c r="F40" s="25">
        <f>SUMIFS('📅 الإهلاك الشهري'!$I$5:$I$504,'📋 سجل الأصول'!$D$5:$D$504,"121003")</f>
        <v>0</v>
      </c>
      <c r="G40" s="25">
        <v>0</v>
      </c>
      <c r="H40" s="18" t="s">
        <v>146</v>
      </c>
    </row>
    <row r="41" spans="1:8" ht="21.75" customHeight="1" x14ac:dyDescent="0.25">
      <c r="A41" s="37"/>
      <c r="B41" s="18"/>
      <c r="C41" s="18"/>
      <c r="D41" s="63"/>
      <c r="E41" s="63" t="s">
        <v>154</v>
      </c>
      <c r="F41" s="25">
        <f>SUMIFS('📅 الإهلاك الشهري'!$I$5:$I$504,'📋 سجل الأصول'!$D$5:$D$504,"121004")</f>
        <v>0</v>
      </c>
      <c r="G41" s="25">
        <v>0</v>
      </c>
      <c r="H41" s="18" t="s">
        <v>146</v>
      </c>
    </row>
    <row r="42" spans="1:8" ht="21.75" customHeight="1" x14ac:dyDescent="0.25">
      <c r="A42" s="37"/>
      <c r="B42" s="18"/>
      <c r="C42" s="18"/>
      <c r="D42" s="63"/>
      <c r="E42" s="63" t="s">
        <v>154</v>
      </c>
      <c r="F42" s="25">
        <f>SUMIFS('📅 الإهلاك الشهري'!$I$5:$I$504,'📋 سجل الأصول'!$D$5:$D$504,"121005")</f>
        <v>0</v>
      </c>
      <c r="G42" s="25">
        <v>0</v>
      </c>
      <c r="H42" s="18" t="s">
        <v>146</v>
      </c>
    </row>
    <row r="43" spans="1:8" ht="21.75" customHeight="1" x14ac:dyDescent="0.25">
      <c r="A43" s="37"/>
      <c r="B43" s="18"/>
      <c r="C43" s="18"/>
      <c r="D43" s="63"/>
      <c r="E43" s="63" t="s">
        <v>154</v>
      </c>
      <c r="F43" s="25">
        <f>SUMIFS('📅 الإهلاك الشهري'!$I$5:$I$504,'📋 سجل الأصول'!$D$5:$D$504,"121006")</f>
        <v>0</v>
      </c>
      <c r="G43" s="25">
        <v>0</v>
      </c>
      <c r="H43" s="18" t="s">
        <v>146</v>
      </c>
    </row>
    <row r="44" spans="1:8" ht="21.75" customHeight="1" x14ac:dyDescent="0.25">
      <c r="A44" s="39"/>
      <c r="B44" s="26"/>
      <c r="C44" s="26"/>
      <c r="D44" s="64"/>
      <c r="E44" s="64" t="s">
        <v>154</v>
      </c>
      <c r="F44" s="33">
        <v>0</v>
      </c>
      <c r="G44" s="33">
        <f>SUMIFS('📅 الإهلاك الشهري'!$I$5:$I$504,'📋 سجل الأصول'!$D$5:$D$504,"121001")</f>
        <v>0</v>
      </c>
      <c r="H44" s="26" t="s">
        <v>147</v>
      </c>
    </row>
    <row r="45" spans="1:8" ht="21.75" customHeight="1" x14ac:dyDescent="0.25">
      <c r="A45" s="39"/>
      <c r="B45" s="26"/>
      <c r="C45" s="26"/>
      <c r="D45" s="64"/>
      <c r="E45" s="64" t="s">
        <v>154</v>
      </c>
      <c r="F45" s="33">
        <v>0</v>
      </c>
      <c r="G45" s="33">
        <f>SUMIFS('📅 الإهلاك الشهري'!$I$5:$I$504,'📋 سجل الأصول'!$D$5:$D$504,"121002")</f>
        <v>0</v>
      </c>
      <c r="H45" s="26" t="s">
        <v>147</v>
      </c>
    </row>
    <row r="46" spans="1:8" ht="21.75" customHeight="1" x14ac:dyDescent="0.25">
      <c r="A46" s="39"/>
      <c r="B46" s="26"/>
      <c r="C46" s="26"/>
      <c r="D46" s="64"/>
      <c r="E46" s="64" t="s">
        <v>154</v>
      </c>
      <c r="F46" s="33">
        <v>0</v>
      </c>
      <c r="G46" s="33">
        <f>SUMIFS('📅 الإهلاك الشهري'!$I$5:$I$504,'📋 سجل الأصول'!$D$5:$D$504,"121003")</f>
        <v>0</v>
      </c>
      <c r="H46" s="26" t="s">
        <v>147</v>
      </c>
    </row>
    <row r="47" spans="1:8" ht="21.75" customHeight="1" x14ac:dyDescent="0.25">
      <c r="A47" s="39"/>
      <c r="B47" s="26"/>
      <c r="C47" s="26"/>
      <c r="D47" s="64"/>
      <c r="E47" s="64" t="s">
        <v>154</v>
      </c>
      <c r="F47" s="33">
        <v>0</v>
      </c>
      <c r="G47" s="33">
        <f>SUMIFS('📅 الإهلاك الشهري'!$I$5:$I$504,'📋 سجل الأصول'!$D$5:$D$504,"121004")</f>
        <v>0</v>
      </c>
      <c r="H47" s="26" t="s">
        <v>147</v>
      </c>
    </row>
    <row r="48" spans="1:8" ht="21.75" customHeight="1" x14ac:dyDescent="0.25">
      <c r="A48" s="39"/>
      <c r="B48" s="26"/>
      <c r="C48" s="26"/>
      <c r="D48" s="64"/>
      <c r="E48" s="64" t="s">
        <v>154</v>
      </c>
      <c r="F48" s="33">
        <v>0</v>
      </c>
      <c r="G48" s="33">
        <f>SUMIFS('📅 الإهلاك الشهري'!$I$5:$I$504,'📋 سجل الأصول'!$D$5:$D$504,"121005")</f>
        <v>0</v>
      </c>
      <c r="H48" s="26" t="s">
        <v>147</v>
      </c>
    </row>
    <row r="49" spans="1:8" ht="21.75" customHeight="1" x14ac:dyDescent="0.25">
      <c r="A49" s="39"/>
      <c r="B49" s="26"/>
      <c r="C49" s="26"/>
      <c r="D49" s="64"/>
      <c r="E49" s="64" t="s">
        <v>154</v>
      </c>
      <c r="F49" s="33">
        <v>0</v>
      </c>
      <c r="G49" s="33">
        <f>SUMIFS('📅 الإهلاك الشهري'!$I$5:$I$504,'📋 سجل الأصول'!$D$5:$D$504,"121006")</f>
        <v>0</v>
      </c>
      <c r="H49" s="26" t="s">
        <v>147</v>
      </c>
    </row>
    <row r="50" spans="1:8" ht="24" customHeight="1" x14ac:dyDescent="0.25">
      <c r="A50" s="108" t="s">
        <v>150</v>
      </c>
      <c r="B50" s="108"/>
      <c r="C50" s="108"/>
      <c r="D50" s="108"/>
      <c r="E50" s="108"/>
      <c r="F50" s="65">
        <f>SUM(F38:F43)</f>
        <v>0</v>
      </c>
      <c r="G50" s="65">
        <f>SUM(G44:G49)</f>
        <v>0</v>
      </c>
      <c r="H50" s="56" t="str">
        <f>IF(ROUND(F50-G50,2)=0,"متوازن","غير متوازن")</f>
        <v>متوازن</v>
      </c>
    </row>
    <row r="52" spans="1:8" ht="24" customHeight="1" x14ac:dyDescent="0.25">
      <c r="A52" s="107" t="s">
        <v>155</v>
      </c>
      <c r="B52" s="107"/>
      <c r="C52" s="107"/>
      <c r="D52" s="107"/>
      <c r="E52" s="107"/>
      <c r="F52" s="107"/>
      <c r="G52" s="107"/>
      <c r="H52" s="107"/>
    </row>
    <row r="53" spans="1:8" ht="21.75" customHeight="1" x14ac:dyDescent="0.25">
      <c r="A53" s="37"/>
      <c r="B53" s="18"/>
      <c r="C53" s="18"/>
      <c r="D53" s="63"/>
      <c r="E53" s="63" t="s">
        <v>156</v>
      </c>
      <c r="F53" s="25">
        <f>SUMIFS('📅 الإهلاك الشهري'!$J$5:$J$504,'📋 سجل الأصول'!$D$5:$D$504,"121001")</f>
        <v>0</v>
      </c>
      <c r="G53" s="25">
        <v>0</v>
      </c>
      <c r="H53" s="18" t="s">
        <v>146</v>
      </c>
    </row>
    <row r="54" spans="1:8" ht="21.75" customHeight="1" x14ac:dyDescent="0.25">
      <c r="A54" s="37"/>
      <c r="B54" s="18"/>
      <c r="C54" s="18"/>
      <c r="D54" s="63"/>
      <c r="E54" s="63" t="s">
        <v>156</v>
      </c>
      <c r="F54" s="25">
        <f>SUMIFS('📅 الإهلاك الشهري'!$J$5:$J$504,'📋 سجل الأصول'!$D$5:$D$504,"121002")</f>
        <v>0</v>
      </c>
      <c r="G54" s="25">
        <v>0</v>
      </c>
      <c r="H54" s="18" t="s">
        <v>146</v>
      </c>
    </row>
    <row r="55" spans="1:8" ht="21.75" customHeight="1" x14ac:dyDescent="0.25">
      <c r="A55" s="37"/>
      <c r="B55" s="18"/>
      <c r="C55" s="18"/>
      <c r="D55" s="63"/>
      <c r="E55" s="63" t="s">
        <v>156</v>
      </c>
      <c r="F55" s="25">
        <f>SUMIFS('📅 الإهلاك الشهري'!$J$5:$J$504,'📋 سجل الأصول'!$D$5:$D$504,"121003")</f>
        <v>0</v>
      </c>
      <c r="G55" s="25">
        <v>0</v>
      </c>
      <c r="H55" s="18" t="s">
        <v>146</v>
      </c>
    </row>
    <row r="56" spans="1:8" ht="21.75" customHeight="1" x14ac:dyDescent="0.25">
      <c r="A56" s="37"/>
      <c r="B56" s="18"/>
      <c r="C56" s="18"/>
      <c r="D56" s="63"/>
      <c r="E56" s="63" t="s">
        <v>156</v>
      </c>
      <c r="F56" s="25">
        <f>SUMIFS('📅 الإهلاك الشهري'!$J$5:$J$504,'📋 سجل الأصول'!$D$5:$D$504,"121004")</f>
        <v>0</v>
      </c>
      <c r="G56" s="25">
        <v>0</v>
      </c>
      <c r="H56" s="18" t="s">
        <v>146</v>
      </c>
    </row>
    <row r="57" spans="1:8" ht="21.75" customHeight="1" x14ac:dyDescent="0.25">
      <c r="A57" s="37"/>
      <c r="B57" s="18"/>
      <c r="C57" s="18"/>
      <c r="D57" s="63"/>
      <c r="E57" s="63" t="s">
        <v>156</v>
      </c>
      <c r="F57" s="25">
        <f>SUMIFS('📅 الإهلاك الشهري'!$J$5:$J$504,'📋 سجل الأصول'!$D$5:$D$504,"121005")</f>
        <v>0</v>
      </c>
      <c r="G57" s="25">
        <v>0</v>
      </c>
      <c r="H57" s="18" t="s">
        <v>146</v>
      </c>
    </row>
    <row r="58" spans="1:8" ht="21.75" customHeight="1" x14ac:dyDescent="0.25">
      <c r="A58" s="37"/>
      <c r="B58" s="18"/>
      <c r="C58" s="18"/>
      <c r="D58" s="63"/>
      <c r="E58" s="63" t="s">
        <v>156</v>
      </c>
      <c r="F58" s="25">
        <f>SUMIFS('📅 الإهلاك الشهري'!$J$5:$J$504,'📋 سجل الأصول'!$D$5:$D$504,"121006")</f>
        <v>0</v>
      </c>
      <c r="G58" s="25">
        <v>0</v>
      </c>
      <c r="H58" s="18" t="s">
        <v>146</v>
      </c>
    </row>
    <row r="59" spans="1:8" ht="21.75" customHeight="1" x14ac:dyDescent="0.25">
      <c r="A59" s="39"/>
      <c r="B59" s="26"/>
      <c r="C59" s="26"/>
      <c r="D59" s="64"/>
      <c r="E59" s="64" t="s">
        <v>156</v>
      </c>
      <c r="F59" s="33">
        <v>0</v>
      </c>
      <c r="G59" s="33">
        <f>SUMIFS('📅 الإهلاك الشهري'!$J$5:$J$504,'📋 سجل الأصول'!$D$5:$D$504,"121001")</f>
        <v>0</v>
      </c>
      <c r="H59" s="26" t="s">
        <v>147</v>
      </c>
    </row>
    <row r="60" spans="1:8" ht="21.75" customHeight="1" x14ac:dyDescent="0.25">
      <c r="A60" s="39"/>
      <c r="B60" s="26"/>
      <c r="C60" s="26"/>
      <c r="D60" s="64"/>
      <c r="E60" s="64" t="s">
        <v>156</v>
      </c>
      <c r="F60" s="33">
        <v>0</v>
      </c>
      <c r="G60" s="33">
        <f>SUMIFS('📅 الإهلاك الشهري'!$J$5:$J$504,'📋 سجل الأصول'!$D$5:$D$504,"121002")</f>
        <v>0</v>
      </c>
      <c r="H60" s="26" t="s">
        <v>147</v>
      </c>
    </row>
    <row r="61" spans="1:8" ht="21.75" customHeight="1" x14ac:dyDescent="0.25">
      <c r="A61" s="39"/>
      <c r="B61" s="26"/>
      <c r="C61" s="26"/>
      <c r="D61" s="64"/>
      <c r="E61" s="64" t="s">
        <v>156</v>
      </c>
      <c r="F61" s="33">
        <v>0</v>
      </c>
      <c r="G61" s="33">
        <f>SUMIFS('📅 الإهلاك الشهري'!$J$5:$J$504,'📋 سجل الأصول'!$D$5:$D$504,"121003")</f>
        <v>0</v>
      </c>
      <c r="H61" s="26" t="s">
        <v>147</v>
      </c>
    </row>
    <row r="62" spans="1:8" ht="21.75" customHeight="1" x14ac:dyDescent="0.25">
      <c r="A62" s="39"/>
      <c r="B62" s="26"/>
      <c r="C62" s="26"/>
      <c r="D62" s="64"/>
      <c r="E62" s="64" t="s">
        <v>156</v>
      </c>
      <c r="F62" s="33">
        <v>0</v>
      </c>
      <c r="G62" s="33">
        <f>SUMIFS('📅 الإهلاك الشهري'!$J$5:$J$504,'📋 سجل الأصول'!$D$5:$D$504,"121004")</f>
        <v>0</v>
      </c>
      <c r="H62" s="26" t="s">
        <v>147</v>
      </c>
    </row>
    <row r="63" spans="1:8" ht="21.75" customHeight="1" x14ac:dyDescent="0.25">
      <c r="A63" s="39"/>
      <c r="B63" s="26"/>
      <c r="C63" s="26"/>
      <c r="D63" s="64"/>
      <c r="E63" s="64" t="s">
        <v>156</v>
      </c>
      <c r="F63" s="33">
        <v>0</v>
      </c>
      <c r="G63" s="33">
        <f>SUMIFS('📅 الإهلاك الشهري'!$J$5:$J$504,'📋 سجل الأصول'!$D$5:$D$504,"121005")</f>
        <v>0</v>
      </c>
      <c r="H63" s="26" t="s">
        <v>147</v>
      </c>
    </row>
    <row r="64" spans="1:8" ht="21.75" customHeight="1" x14ac:dyDescent="0.25">
      <c r="A64" s="39"/>
      <c r="B64" s="26"/>
      <c r="C64" s="26"/>
      <c r="D64" s="64"/>
      <c r="E64" s="64" t="s">
        <v>156</v>
      </c>
      <c r="F64" s="33">
        <v>0</v>
      </c>
      <c r="G64" s="33">
        <f>SUMIFS('📅 الإهلاك الشهري'!$J$5:$J$504,'📋 سجل الأصول'!$D$5:$D$504,"121006")</f>
        <v>0</v>
      </c>
      <c r="H64" s="26" t="s">
        <v>147</v>
      </c>
    </row>
    <row r="65" spans="1:8" ht="24" customHeight="1" x14ac:dyDescent="0.25">
      <c r="A65" s="108" t="s">
        <v>150</v>
      </c>
      <c r="B65" s="108"/>
      <c r="C65" s="108"/>
      <c r="D65" s="108"/>
      <c r="E65" s="108"/>
      <c r="F65" s="65">
        <f>SUM(F53:F58)</f>
        <v>0</v>
      </c>
      <c r="G65" s="65">
        <f>SUM(G59:G64)</f>
        <v>0</v>
      </c>
      <c r="H65" s="56" t="str">
        <f>IF(ROUND(F65-G65,2)=0,"متوازن","غير متوازن")</f>
        <v>متوازن</v>
      </c>
    </row>
    <row r="67" spans="1:8" ht="24" customHeight="1" x14ac:dyDescent="0.25">
      <c r="A67" s="107" t="s">
        <v>157</v>
      </c>
      <c r="B67" s="107"/>
      <c r="C67" s="107"/>
      <c r="D67" s="107"/>
      <c r="E67" s="107"/>
      <c r="F67" s="107"/>
      <c r="G67" s="107"/>
      <c r="H67" s="107"/>
    </row>
    <row r="68" spans="1:8" ht="21.75" customHeight="1" x14ac:dyDescent="0.25">
      <c r="A68" s="37"/>
      <c r="B68" s="18"/>
      <c r="C68" s="18"/>
      <c r="D68" s="63"/>
      <c r="E68" s="63" t="s">
        <v>158</v>
      </c>
      <c r="F68" s="25">
        <f>SUMIFS('📅 الإهلاك الشهري'!$K$5:$K$504,'📋 سجل الأصول'!$D$5:$D$504,"121001")</f>
        <v>0</v>
      </c>
      <c r="G68" s="25">
        <v>0</v>
      </c>
      <c r="H68" s="18" t="s">
        <v>146</v>
      </c>
    </row>
    <row r="69" spans="1:8" ht="21.75" customHeight="1" x14ac:dyDescent="0.25">
      <c r="A69" s="37"/>
      <c r="B69" s="18"/>
      <c r="C69" s="18"/>
      <c r="D69" s="63"/>
      <c r="E69" s="63" t="s">
        <v>158</v>
      </c>
      <c r="F69" s="25">
        <f>SUMIFS('📅 الإهلاك الشهري'!$K$5:$K$504,'📋 سجل الأصول'!$D$5:$D$504,"121002")</f>
        <v>0</v>
      </c>
      <c r="G69" s="25">
        <v>0</v>
      </c>
      <c r="H69" s="18" t="s">
        <v>146</v>
      </c>
    </row>
    <row r="70" spans="1:8" ht="21.75" customHeight="1" x14ac:dyDescent="0.25">
      <c r="A70" s="37"/>
      <c r="B70" s="18"/>
      <c r="C70" s="18"/>
      <c r="D70" s="63"/>
      <c r="E70" s="63" t="s">
        <v>158</v>
      </c>
      <c r="F70" s="25">
        <f>SUMIFS('📅 الإهلاك الشهري'!$K$5:$K$504,'📋 سجل الأصول'!$D$5:$D$504,"121003")</f>
        <v>0</v>
      </c>
      <c r="G70" s="25">
        <v>0</v>
      </c>
      <c r="H70" s="18" t="s">
        <v>146</v>
      </c>
    </row>
    <row r="71" spans="1:8" ht="21.75" customHeight="1" x14ac:dyDescent="0.25">
      <c r="A71" s="37"/>
      <c r="B71" s="18"/>
      <c r="C71" s="18"/>
      <c r="D71" s="63"/>
      <c r="E71" s="63" t="s">
        <v>158</v>
      </c>
      <c r="F71" s="25">
        <f>SUMIFS('📅 الإهلاك الشهري'!$K$5:$K$504,'📋 سجل الأصول'!$D$5:$D$504,"121004")</f>
        <v>0</v>
      </c>
      <c r="G71" s="25">
        <v>0</v>
      </c>
      <c r="H71" s="18" t="s">
        <v>146</v>
      </c>
    </row>
    <row r="72" spans="1:8" ht="21.75" customHeight="1" x14ac:dyDescent="0.25">
      <c r="A72" s="37"/>
      <c r="B72" s="18"/>
      <c r="C72" s="18"/>
      <c r="D72" s="63"/>
      <c r="E72" s="63" t="s">
        <v>158</v>
      </c>
      <c r="F72" s="25">
        <f>SUMIFS('📅 الإهلاك الشهري'!$K$5:$K$504,'📋 سجل الأصول'!$D$5:$D$504,"121005")</f>
        <v>0</v>
      </c>
      <c r="G72" s="25">
        <v>0</v>
      </c>
      <c r="H72" s="18" t="s">
        <v>146</v>
      </c>
    </row>
    <row r="73" spans="1:8" ht="21.75" customHeight="1" x14ac:dyDescent="0.25">
      <c r="A73" s="37"/>
      <c r="B73" s="18"/>
      <c r="C73" s="18"/>
      <c r="D73" s="63"/>
      <c r="E73" s="63" t="s">
        <v>158</v>
      </c>
      <c r="F73" s="25">
        <f>SUMIFS('📅 الإهلاك الشهري'!$K$5:$K$504,'📋 سجل الأصول'!$D$5:$D$504,"121006")</f>
        <v>0</v>
      </c>
      <c r="G73" s="25">
        <v>0</v>
      </c>
      <c r="H73" s="18" t="s">
        <v>146</v>
      </c>
    </row>
    <row r="74" spans="1:8" ht="21.75" customHeight="1" x14ac:dyDescent="0.25">
      <c r="A74" s="39"/>
      <c r="B74" s="26"/>
      <c r="C74" s="26"/>
      <c r="D74" s="64"/>
      <c r="E74" s="64" t="s">
        <v>158</v>
      </c>
      <c r="F74" s="33">
        <v>0</v>
      </c>
      <c r="G74" s="33">
        <f>SUMIFS('📅 الإهلاك الشهري'!$K$5:$K$504,'📋 سجل الأصول'!$D$5:$D$504,"121001")</f>
        <v>0</v>
      </c>
      <c r="H74" s="26" t="s">
        <v>147</v>
      </c>
    </row>
    <row r="75" spans="1:8" ht="21.75" customHeight="1" x14ac:dyDescent="0.25">
      <c r="A75" s="39"/>
      <c r="B75" s="26"/>
      <c r="C75" s="26"/>
      <c r="D75" s="64"/>
      <c r="E75" s="64" t="s">
        <v>158</v>
      </c>
      <c r="F75" s="33">
        <v>0</v>
      </c>
      <c r="G75" s="33">
        <f>SUMIFS('📅 الإهلاك الشهري'!$K$5:$K$504,'📋 سجل الأصول'!$D$5:$D$504,"121002")</f>
        <v>0</v>
      </c>
      <c r="H75" s="26" t="s">
        <v>147</v>
      </c>
    </row>
    <row r="76" spans="1:8" ht="21.75" customHeight="1" x14ac:dyDescent="0.25">
      <c r="A76" s="39"/>
      <c r="B76" s="26"/>
      <c r="C76" s="26"/>
      <c r="D76" s="64"/>
      <c r="E76" s="64" t="s">
        <v>158</v>
      </c>
      <c r="F76" s="33">
        <v>0</v>
      </c>
      <c r="G76" s="33">
        <f>SUMIFS('📅 الإهلاك الشهري'!$K$5:$K$504,'📋 سجل الأصول'!$D$5:$D$504,"121003")</f>
        <v>0</v>
      </c>
      <c r="H76" s="26" t="s">
        <v>147</v>
      </c>
    </row>
    <row r="77" spans="1:8" ht="21.75" customHeight="1" x14ac:dyDescent="0.25">
      <c r="A77" s="39"/>
      <c r="B77" s="26"/>
      <c r="C77" s="26"/>
      <c r="D77" s="64"/>
      <c r="E77" s="64" t="s">
        <v>158</v>
      </c>
      <c r="F77" s="33">
        <v>0</v>
      </c>
      <c r="G77" s="33">
        <f>SUMIFS('📅 الإهلاك الشهري'!$K$5:$K$504,'📋 سجل الأصول'!$D$5:$D$504,"121004")</f>
        <v>0</v>
      </c>
      <c r="H77" s="26" t="s">
        <v>147</v>
      </c>
    </row>
    <row r="78" spans="1:8" ht="21.75" customHeight="1" x14ac:dyDescent="0.25">
      <c r="A78" s="39"/>
      <c r="B78" s="26"/>
      <c r="C78" s="26"/>
      <c r="D78" s="64"/>
      <c r="E78" s="64" t="s">
        <v>158</v>
      </c>
      <c r="F78" s="33">
        <v>0</v>
      </c>
      <c r="G78" s="33">
        <f>SUMIFS('📅 الإهلاك الشهري'!$K$5:$K$504,'📋 سجل الأصول'!$D$5:$D$504,"121005")</f>
        <v>0</v>
      </c>
      <c r="H78" s="26" t="s">
        <v>147</v>
      </c>
    </row>
    <row r="79" spans="1:8" ht="21.75" customHeight="1" x14ac:dyDescent="0.25">
      <c r="A79" s="39"/>
      <c r="B79" s="26"/>
      <c r="C79" s="26"/>
      <c r="D79" s="64"/>
      <c r="E79" s="64" t="s">
        <v>158</v>
      </c>
      <c r="F79" s="33">
        <v>0</v>
      </c>
      <c r="G79" s="33">
        <f>SUMIFS('📅 الإهلاك الشهري'!$K$5:$K$504,'📋 سجل الأصول'!$D$5:$D$504,"121006")</f>
        <v>0</v>
      </c>
      <c r="H79" s="26" t="s">
        <v>147</v>
      </c>
    </row>
    <row r="80" spans="1:8" ht="24" customHeight="1" x14ac:dyDescent="0.25">
      <c r="A80" s="108" t="s">
        <v>150</v>
      </c>
      <c r="B80" s="108"/>
      <c r="C80" s="108"/>
      <c r="D80" s="108"/>
      <c r="E80" s="108"/>
      <c r="F80" s="65">
        <f>SUM(F68:F73)</f>
        <v>0</v>
      </c>
      <c r="G80" s="65">
        <f>SUM(G74:G79)</f>
        <v>0</v>
      </c>
      <c r="H80" s="56" t="str">
        <f>IF(ROUND(F80-G80,2)=0,"متوازن","غير متوازن")</f>
        <v>متوازن</v>
      </c>
    </row>
    <row r="82" spans="1:8" ht="24" customHeight="1" x14ac:dyDescent="0.25">
      <c r="A82" s="107" t="s">
        <v>159</v>
      </c>
      <c r="B82" s="107"/>
      <c r="C82" s="107"/>
      <c r="D82" s="107"/>
      <c r="E82" s="107"/>
      <c r="F82" s="107"/>
      <c r="G82" s="107"/>
      <c r="H82" s="107"/>
    </row>
    <row r="83" spans="1:8" ht="21.75" customHeight="1" x14ac:dyDescent="0.25">
      <c r="A83" s="37"/>
      <c r="B83" s="18"/>
      <c r="C83" s="18"/>
      <c r="D83" s="63"/>
      <c r="E83" s="63" t="s">
        <v>160</v>
      </c>
      <c r="F83" s="25">
        <f>SUMIFS('📅 الإهلاك الشهري'!$L$5:$L$504,'📋 سجل الأصول'!$D$5:$D$504,"121001")</f>
        <v>0</v>
      </c>
      <c r="G83" s="25">
        <v>0</v>
      </c>
      <c r="H83" s="18" t="s">
        <v>146</v>
      </c>
    </row>
    <row r="84" spans="1:8" ht="21.75" customHeight="1" x14ac:dyDescent="0.25">
      <c r="A84" s="37"/>
      <c r="B84" s="18"/>
      <c r="C84" s="18"/>
      <c r="D84" s="63"/>
      <c r="E84" s="63" t="s">
        <v>160</v>
      </c>
      <c r="F84" s="25">
        <f>SUMIFS('📅 الإهلاك الشهري'!$L$5:$L$504,'📋 سجل الأصول'!$D$5:$D$504,"121002")</f>
        <v>0</v>
      </c>
      <c r="G84" s="25">
        <v>0</v>
      </c>
      <c r="H84" s="18" t="s">
        <v>146</v>
      </c>
    </row>
    <row r="85" spans="1:8" ht="21.75" customHeight="1" x14ac:dyDescent="0.25">
      <c r="A85" s="37"/>
      <c r="B85" s="18"/>
      <c r="C85" s="18"/>
      <c r="D85" s="63"/>
      <c r="E85" s="63" t="s">
        <v>160</v>
      </c>
      <c r="F85" s="25">
        <f>SUMIFS('📅 الإهلاك الشهري'!$L$5:$L$504,'📋 سجل الأصول'!$D$5:$D$504,"121003")</f>
        <v>0</v>
      </c>
      <c r="G85" s="25">
        <v>0</v>
      </c>
      <c r="H85" s="18" t="s">
        <v>146</v>
      </c>
    </row>
    <row r="86" spans="1:8" ht="21.75" customHeight="1" x14ac:dyDescent="0.25">
      <c r="A86" s="37"/>
      <c r="B86" s="18"/>
      <c r="C86" s="18"/>
      <c r="D86" s="63"/>
      <c r="E86" s="63" t="s">
        <v>160</v>
      </c>
      <c r="F86" s="25">
        <f>SUMIFS('📅 الإهلاك الشهري'!$L$5:$L$504,'📋 سجل الأصول'!$D$5:$D$504,"121004")</f>
        <v>0</v>
      </c>
      <c r="G86" s="25">
        <v>0</v>
      </c>
      <c r="H86" s="18" t="s">
        <v>146</v>
      </c>
    </row>
    <row r="87" spans="1:8" ht="21.75" customHeight="1" x14ac:dyDescent="0.25">
      <c r="A87" s="37"/>
      <c r="B87" s="18"/>
      <c r="C87" s="18"/>
      <c r="D87" s="63"/>
      <c r="E87" s="63" t="s">
        <v>160</v>
      </c>
      <c r="F87" s="25">
        <f>SUMIFS('📅 الإهلاك الشهري'!$L$5:$L$504,'📋 سجل الأصول'!$D$5:$D$504,"121005")</f>
        <v>0</v>
      </c>
      <c r="G87" s="25">
        <v>0</v>
      </c>
      <c r="H87" s="18" t="s">
        <v>146</v>
      </c>
    </row>
    <row r="88" spans="1:8" ht="21.75" customHeight="1" x14ac:dyDescent="0.25">
      <c r="A88" s="37"/>
      <c r="B88" s="18"/>
      <c r="C88" s="18"/>
      <c r="D88" s="63"/>
      <c r="E88" s="63" t="s">
        <v>160</v>
      </c>
      <c r="F88" s="25">
        <f>SUMIFS('📅 الإهلاك الشهري'!$L$5:$L$504,'📋 سجل الأصول'!$D$5:$D$504,"121006")</f>
        <v>0</v>
      </c>
      <c r="G88" s="25">
        <v>0</v>
      </c>
      <c r="H88" s="18" t="s">
        <v>146</v>
      </c>
    </row>
    <row r="89" spans="1:8" ht="21.75" customHeight="1" x14ac:dyDescent="0.25">
      <c r="A89" s="39"/>
      <c r="B89" s="26"/>
      <c r="C89" s="26"/>
      <c r="D89" s="64"/>
      <c r="E89" s="64" t="s">
        <v>160</v>
      </c>
      <c r="F89" s="33">
        <v>0</v>
      </c>
      <c r="G89" s="33">
        <f>SUMIFS('📅 الإهلاك الشهري'!$L$5:$L$504,'📋 سجل الأصول'!$D$5:$D$504,"121001")</f>
        <v>0</v>
      </c>
      <c r="H89" s="26" t="s">
        <v>147</v>
      </c>
    </row>
    <row r="90" spans="1:8" ht="21.75" customHeight="1" x14ac:dyDescent="0.25">
      <c r="A90" s="39"/>
      <c r="B90" s="26"/>
      <c r="C90" s="26"/>
      <c r="D90" s="64"/>
      <c r="E90" s="64" t="s">
        <v>160</v>
      </c>
      <c r="F90" s="33">
        <v>0</v>
      </c>
      <c r="G90" s="33">
        <f>SUMIFS('📅 الإهلاك الشهري'!$L$5:$L$504,'📋 سجل الأصول'!$D$5:$D$504,"121002")</f>
        <v>0</v>
      </c>
      <c r="H90" s="26" t="s">
        <v>147</v>
      </c>
    </row>
    <row r="91" spans="1:8" ht="21.75" customHeight="1" x14ac:dyDescent="0.25">
      <c r="A91" s="39"/>
      <c r="B91" s="26"/>
      <c r="C91" s="26"/>
      <c r="D91" s="64"/>
      <c r="E91" s="64" t="s">
        <v>160</v>
      </c>
      <c r="F91" s="33">
        <v>0</v>
      </c>
      <c r="G91" s="33">
        <f>SUMIFS('📅 الإهلاك الشهري'!$L$5:$L$504,'📋 سجل الأصول'!$D$5:$D$504,"121003")</f>
        <v>0</v>
      </c>
      <c r="H91" s="26" t="s">
        <v>147</v>
      </c>
    </row>
    <row r="92" spans="1:8" ht="21.75" customHeight="1" x14ac:dyDescent="0.25">
      <c r="A92" s="39"/>
      <c r="B92" s="26"/>
      <c r="C92" s="26"/>
      <c r="D92" s="64"/>
      <c r="E92" s="64" t="s">
        <v>160</v>
      </c>
      <c r="F92" s="33">
        <v>0</v>
      </c>
      <c r="G92" s="33">
        <f>SUMIFS('📅 الإهلاك الشهري'!$L$5:$L$504,'📋 سجل الأصول'!$D$5:$D$504,"121004")</f>
        <v>0</v>
      </c>
      <c r="H92" s="26" t="s">
        <v>147</v>
      </c>
    </row>
    <row r="93" spans="1:8" ht="21.75" customHeight="1" x14ac:dyDescent="0.25">
      <c r="A93" s="39"/>
      <c r="B93" s="26"/>
      <c r="C93" s="26"/>
      <c r="D93" s="64"/>
      <c r="E93" s="64" t="s">
        <v>160</v>
      </c>
      <c r="F93" s="33">
        <v>0</v>
      </c>
      <c r="G93" s="33">
        <f>SUMIFS('📅 الإهلاك الشهري'!$L$5:$L$504,'📋 سجل الأصول'!$D$5:$D$504,"121005")</f>
        <v>0</v>
      </c>
      <c r="H93" s="26" t="s">
        <v>147</v>
      </c>
    </row>
    <row r="94" spans="1:8" ht="21.75" customHeight="1" x14ac:dyDescent="0.25">
      <c r="A94" s="39"/>
      <c r="B94" s="26"/>
      <c r="C94" s="26"/>
      <c r="D94" s="64"/>
      <c r="E94" s="64" t="s">
        <v>160</v>
      </c>
      <c r="F94" s="33">
        <v>0</v>
      </c>
      <c r="G94" s="33">
        <f>SUMIFS('📅 الإهلاك الشهري'!$L$5:$L$504,'📋 سجل الأصول'!$D$5:$D$504,"121006")</f>
        <v>0</v>
      </c>
      <c r="H94" s="26" t="s">
        <v>147</v>
      </c>
    </row>
    <row r="95" spans="1:8" ht="24" customHeight="1" x14ac:dyDescent="0.25">
      <c r="A95" s="108" t="s">
        <v>150</v>
      </c>
      <c r="B95" s="108"/>
      <c r="C95" s="108"/>
      <c r="D95" s="108"/>
      <c r="E95" s="108"/>
      <c r="F95" s="65">
        <f>SUM(F83:F88)</f>
        <v>0</v>
      </c>
      <c r="G95" s="65">
        <f>SUM(G89:G94)</f>
        <v>0</v>
      </c>
      <c r="H95" s="56" t="str">
        <f>IF(ROUND(F95-G95,2)=0,"متوازن","غير متوازن")</f>
        <v>متوازن</v>
      </c>
    </row>
    <row r="97" spans="1:8" ht="24" customHeight="1" x14ac:dyDescent="0.25">
      <c r="A97" s="107" t="s">
        <v>161</v>
      </c>
      <c r="B97" s="107"/>
      <c r="C97" s="107"/>
      <c r="D97" s="107"/>
      <c r="E97" s="107"/>
      <c r="F97" s="107"/>
      <c r="G97" s="107"/>
      <c r="H97" s="107"/>
    </row>
    <row r="98" spans="1:8" ht="21.75" customHeight="1" x14ac:dyDescent="0.25">
      <c r="A98" s="37"/>
      <c r="B98" s="18"/>
      <c r="C98" s="18"/>
      <c r="D98" s="63"/>
      <c r="E98" s="63" t="s">
        <v>162</v>
      </c>
      <c r="F98" s="25">
        <f>SUMIFS('📅 الإهلاك الشهري'!$M$5:$M$504,'📋 سجل الأصول'!$D$5:$D$504,"121001")</f>
        <v>0</v>
      </c>
      <c r="G98" s="25">
        <v>0</v>
      </c>
      <c r="H98" s="18" t="s">
        <v>146</v>
      </c>
    </row>
    <row r="99" spans="1:8" ht="21.75" customHeight="1" x14ac:dyDescent="0.25">
      <c r="A99" s="37"/>
      <c r="B99" s="18"/>
      <c r="C99" s="18"/>
      <c r="D99" s="63"/>
      <c r="E99" s="63" t="s">
        <v>162</v>
      </c>
      <c r="F99" s="25">
        <f>SUMIFS('📅 الإهلاك الشهري'!$M$5:$M$504,'📋 سجل الأصول'!$D$5:$D$504,"121002")</f>
        <v>0</v>
      </c>
      <c r="G99" s="25">
        <v>0</v>
      </c>
      <c r="H99" s="18" t="s">
        <v>146</v>
      </c>
    </row>
    <row r="100" spans="1:8" ht="21.75" customHeight="1" x14ac:dyDescent="0.25">
      <c r="A100" s="37"/>
      <c r="B100" s="18"/>
      <c r="C100" s="18"/>
      <c r="D100" s="63"/>
      <c r="E100" s="63" t="s">
        <v>162</v>
      </c>
      <c r="F100" s="25">
        <f>SUMIFS('📅 الإهلاك الشهري'!$M$5:$M$504,'📋 سجل الأصول'!$D$5:$D$504,"121003")</f>
        <v>0</v>
      </c>
      <c r="G100" s="25">
        <v>0</v>
      </c>
      <c r="H100" s="18" t="s">
        <v>146</v>
      </c>
    </row>
    <row r="101" spans="1:8" ht="21.75" customHeight="1" x14ac:dyDescent="0.25">
      <c r="A101" s="37"/>
      <c r="B101" s="18"/>
      <c r="C101" s="18"/>
      <c r="D101" s="63"/>
      <c r="E101" s="63" t="s">
        <v>162</v>
      </c>
      <c r="F101" s="25">
        <f>SUMIFS('📅 الإهلاك الشهري'!$M$5:$M$504,'📋 سجل الأصول'!$D$5:$D$504,"121004")</f>
        <v>0</v>
      </c>
      <c r="G101" s="25">
        <v>0</v>
      </c>
      <c r="H101" s="18" t="s">
        <v>146</v>
      </c>
    </row>
    <row r="102" spans="1:8" ht="21.75" customHeight="1" x14ac:dyDescent="0.25">
      <c r="A102" s="37"/>
      <c r="B102" s="18"/>
      <c r="C102" s="18"/>
      <c r="D102" s="63"/>
      <c r="E102" s="63" t="s">
        <v>162</v>
      </c>
      <c r="F102" s="25">
        <f>SUMIFS('📅 الإهلاك الشهري'!$M$5:$M$504,'📋 سجل الأصول'!$D$5:$D$504,"121005")</f>
        <v>0</v>
      </c>
      <c r="G102" s="25">
        <v>0</v>
      </c>
      <c r="H102" s="18" t="s">
        <v>146</v>
      </c>
    </row>
    <row r="103" spans="1:8" ht="21.75" customHeight="1" x14ac:dyDescent="0.25">
      <c r="A103" s="37"/>
      <c r="B103" s="18"/>
      <c r="C103" s="18"/>
      <c r="D103" s="63"/>
      <c r="E103" s="63" t="s">
        <v>162</v>
      </c>
      <c r="F103" s="25">
        <f>SUMIFS('📅 الإهلاك الشهري'!$M$5:$M$504,'📋 سجل الأصول'!$D$5:$D$504,"121006")</f>
        <v>0</v>
      </c>
      <c r="G103" s="25">
        <v>0</v>
      </c>
      <c r="H103" s="18" t="s">
        <v>146</v>
      </c>
    </row>
    <row r="104" spans="1:8" ht="21.75" customHeight="1" x14ac:dyDescent="0.25">
      <c r="A104" s="39"/>
      <c r="B104" s="26"/>
      <c r="C104" s="26"/>
      <c r="D104" s="64"/>
      <c r="E104" s="64" t="s">
        <v>162</v>
      </c>
      <c r="F104" s="33">
        <v>0</v>
      </c>
      <c r="G104" s="33">
        <f>SUMIFS('📅 الإهلاك الشهري'!$M$5:$M$504,'📋 سجل الأصول'!$D$5:$D$504,"121001")</f>
        <v>0</v>
      </c>
      <c r="H104" s="26" t="s">
        <v>147</v>
      </c>
    </row>
    <row r="105" spans="1:8" ht="21.75" customHeight="1" x14ac:dyDescent="0.25">
      <c r="A105" s="39"/>
      <c r="B105" s="26"/>
      <c r="C105" s="26"/>
      <c r="D105" s="64"/>
      <c r="E105" s="64" t="s">
        <v>162</v>
      </c>
      <c r="F105" s="33">
        <v>0</v>
      </c>
      <c r="G105" s="33">
        <f>SUMIFS('📅 الإهلاك الشهري'!$M$5:$M$504,'📋 سجل الأصول'!$D$5:$D$504,"121002")</f>
        <v>0</v>
      </c>
      <c r="H105" s="26" t="s">
        <v>147</v>
      </c>
    </row>
    <row r="106" spans="1:8" ht="21.75" customHeight="1" x14ac:dyDescent="0.25">
      <c r="A106" s="39"/>
      <c r="B106" s="26"/>
      <c r="C106" s="26"/>
      <c r="D106" s="64"/>
      <c r="E106" s="64" t="s">
        <v>162</v>
      </c>
      <c r="F106" s="33">
        <v>0</v>
      </c>
      <c r="G106" s="33">
        <f>SUMIFS('📅 الإهلاك الشهري'!$M$5:$M$504,'📋 سجل الأصول'!$D$5:$D$504,"121003")</f>
        <v>0</v>
      </c>
      <c r="H106" s="26" t="s">
        <v>147</v>
      </c>
    </row>
    <row r="107" spans="1:8" ht="21.75" customHeight="1" x14ac:dyDescent="0.25">
      <c r="A107" s="39"/>
      <c r="B107" s="26"/>
      <c r="C107" s="26"/>
      <c r="D107" s="64"/>
      <c r="E107" s="64" t="s">
        <v>162</v>
      </c>
      <c r="F107" s="33">
        <v>0</v>
      </c>
      <c r="G107" s="33">
        <f>SUMIFS('📅 الإهلاك الشهري'!$M$5:$M$504,'📋 سجل الأصول'!$D$5:$D$504,"121004")</f>
        <v>0</v>
      </c>
      <c r="H107" s="26" t="s">
        <v>147</v>
      </c>
    </row>
    <row r="108" spans="1:8" ht="21.75" customHeight="1" x14ac:dyDescent="0.25">
      <c r="A108" s="39"/>
      <c r="B108" s="26"/>
      <c r="C108" s="26"/>
      <c r="D108" s="64"/>
      <c r="E108" s="64" t="s">
        <v>162</v>
      </c>
      <c r="F108" s="33">
        <v>0</v>
      </c>
      <c r="G108" s="33">
        <f>SUMIFS('📅 الإهلاك الشهري'!$M$5:$M$504,'📋 سجل الأصول'!$D$5:$D$504,"121005")</f>
        <v>0</v>
      </c>
      <c r="H108" s="26" t="s">
        <v>147</v>
      </c>
    </row>
    <row r="109" spans="1:8" ht="21.75" customHeight="1" x14ac:dyDescent="0.25">
      <c r="A109" s="39"/>
      <c r="B109" s="26"/>
      <c r="C109" s="26"/>
      <c r="D109" s="64"/>
      <c r="E109" s="64" t="s">
        <v>162</v>
      </c>
      <c r="F109" s="33">
        <v>0</v>
      </c>
      <c r="G109" s="33">
        <f>SUMIFS('📅 الإهلاك الشهري'!$M$5:$M$504,'📋 سجل الأصول'!$D$5:$D$504,"121006")</f>
        <v>0</v>
      </c>
      <c r="H109" s="26" t="s">
        <v>147</v>
      </c>
    </row>
    <row r="110" spans="1:8" ht="24" customHeight="1" x14ac:dyDescent="0.25">
      <c r="A110" s="108" t="s">
        <v>150</v>
      </c>
      <c r="B110" s="108"/>
      <c r="C110" s="108"/>
      <c r="D110" s="108"/>
      <c r="E110" s="108"/>
      <c r="F110" s="65">
        <f>SUM(F98:F103)</f>
        <v>0</v>
      </c>
      <c r="G110" s="65">
        <f>SUM(G104:G109)</f>
        <v>0</v>
      </c>
      <c r="H110" s="56" t="str">
        <f>IF(ROUND(F110-G110,2)=0,"متوازن","غير متوازن")</f>
        <v>متوازن</v>
      </c>
    </row>
    <row r="112" spans="1:8" ht="24" customHeight="1" x14ac:dyDescent="0.25">
      <c r="A112" s="107" t="s">
        <v>163</v>
      </c>
      <c r="B112" s="107"/>
      <c r="C112" s="107"/>
      <c r="D112" s="107"/>
      <c r="E112" s="107"/>
      <c r="F112" s="107"/>
      <c r="G112" s="107"/>
      <c r="H112" s="107"/>
    </row>
    <row r="113" spans="1:8" ht="21.75" customHeight="1" x14ac:dyDescent="0.25">
      <c r="A113" s="37"/>
      <c r="B113" s="18"/>
      <c r="C113" s="18"/>
      <c r="D113" s="63"/>
      <c r="E113" s="63" t="s">
        <v>164</v>
      </c>
      <c r="F113" s="25">
        <f>SUMIFS('📅 الإهلاك الشهري'!$N$5:$N$504,'📋 سجل الأصول'!$D$5:$D$504,"121001")</f>
        <v>0</v>
      </c>
      <c r="G113" s="25">
        <v>0</v>
      </c>
      <c r="H113" s="18" t="s">
        <v>146</v>
      </c>
    </row>
    <row r="114" spans="1:8" ht="21.75" customHeight="1" x14ac:dyDescent="0.25">
      <c r="A114" s="37"/>
      <c r="B114" s="18"/>
      <c r="C114" s="18"/>
      <c r="D114" s="63"/>
      <c r="E114" s="63" t="s">
        <v>164</v>
      </c>
      <c r="F114" s="25">
        <f>SUMIFS('📅 الإهلاك الشهري'!$N$5:$N$504,'📋 سجل الأصول'!$D$5:$D$504,"121002")</f>
        <v>0</v>
      </c>
      <c r="G114" s="25">
        <v>0</v>
      </c>
      <c r="H114" s="18" t="s">
        <v>146</v>
      </c>
    </row>
    <row r="115" spans="1:8" ht="21.75" customHeight="1" x14ac:dyDescent="0.25">
      <c r="A115" s="37"/>
      <c r="B115" s="18"/>
      <c r="C115" s="18"/>
      <c r="D115" s="63"/>
      <c r="E115" s="63" t="s">
        <v>164</v>
      </c>
      <c r="F115" s="25">
        <f>SUMIFS('📅 الإهلاك الشهري'!$N$5:$N$504,'📋 سجل الأصول'!$D$5:$D$504,"121003")</f>
        <v>0</v>
      </c>
      <c r="G115" s="25">
        <v>0</v>
      </c>
      <c r="H115" s="18" t="s">
        <v>146</v>
      </c>
    </row>
    <row r="116" spans="1:8" ht="21.75" customHeight="1" x14ac:dyDescent="0.25">
      <c r="A116" s="37"/>
      <c r="B116" s="18"/>
      <c r="C116" s="18"/>
      <c r="D116" s="63"/>
      <c r="E116" s="63" t="s">
        <v>164</v>
      </c>
      <c r="F116" s="25">
        <f>SUMIFS('📅 الإهلاك الشهري'!$N$5:$N$504,'📋 سجل الأصول'!$D$5:$D$504,"121004")</f>
        <v>0</v>
      </c>
      <c r="G116" s="25">
        <v>0</v>
      </c>
      <c r="H116" s="18" t="s">
        <v>146</v>
      </c>
    </row>
    <row r="117" spans="1:8" ht="21.75" customHeight="1" x14ac:dyDescent="0.25">
      <c r="A117" s="37"/>
      <c r="B117" s="18"/>
      <c r="C117" s="18"/>
      <c r="D117" s="63"/>
      <c r="E117" s="63" t="s">
        <v>164</v>
      </c>
      <c r="F117" s="25">
        <f>SUMIFS('📅 الإهلاك الشهري'!$N$5:$N$504,'📋 سجل الأصول'!$D$5:$D$504,"121005")</f>
        <v>0</v>
      </c>
      <c r="G117" s="25">
        <v>0</v>
      </c>
      <c r="H117" s="18" t="s">
        <v>146</v>
      </c>
    </row>
    <row r="118" spans="1:8" ht="21.75" customHeight="1" x14ac:dyDescent="0.25">
      <c r="A118" s="37"/>
      <c r="B118" s="18"/>
      <c r="C118" s="18"/>
      <c r="D118" s="63"/>
      <c r="E118" s="63" t="s">
        <v>164</v>
      </c>
      <c r="F118" s="25">
        <f>SUMIFS('📅 الإهلاك الشهري'!$N$5:$N$504,'📋 سجل الأصول'!$D$5:$D$504,"121006")</f>
        <v>0</v>
      </c>
      <c r="G118" s="25">
        <v>0</v>
      </c>
      <c r="H118" s="18" t="s">
        <v>146</v>
      </c>
    </row>
    <row r="119" spans="1:8" ht="21.75" customHeight="1" x14ac:dyDescent="0.25">
      <c r="A119" s="39"/>
      <c r="B119" s="26"/>
      <c r="C119" s="26"/>
      <c r="D119" s="64"/>
      <c r="E119" s="64" t="s">
        <v>164</v>
      </c>
      <c r="F119" s="33">
        <v>0</v>
      </c>
      <c r="G119" s="33">
        <f>SUMIFS('📅 الإهلاك الشهري'!$N$5:$N$504,'📋 سجل الأصول'!$D$5:$D$504,"121001")</f>
        <v>0</v>
      </c>
      <c r="H119" s="26" t="s">
        <v>147</v>
      </c>
    </row>
    <row r="120" spans="1:8" ht="21.75" customHeight="1" x14ac:dyDescent="0.25">
      <c r="A120" s="39"/>
      <c r="B120" s="26"/>
      <c r="C120" s="26"/>
      <c r="D120" s="64"/>
      <c r="E120" s="64" t="s">
        <v>164</v>
      </c>
      <c r="F120" s="33">
        <v>0</v>
      </c>
      <c r="G120" s="33">
        <f>SUMIFS('📅 الإهلاك الشهري'!$N$5:$N$504,'📋 سجل الأصول'!$D$5:$D$504,"121002")</f>
        <v>0</v>
      </c>
      <c r="H120" s="26" t="s">
        <v>147</v>
      </c>
    </row>
    <row r="121" spans="1:8" ht="21.75" customHeight="1" x14ac:dyDescent="0.25">
      <c r="A121" s="39"/>
      <c r="B121" s="26"/>
      <c r="C121" s="26"/>
      <c r="D121" s="64"/>
      <c r="E121" s="64" t="s">
        <v>164</v>
      </c>
      <c r="F121" s="33">
        <v>0</v>
      </c>
      <c r="G121" s="33">
        <f>SUMIFS('📅 الإهلاك الشهري'!$N$5:$N$504,'📋 سجل الأصول'!$D$5:$D$504,"121003")</f>
        <v>0</v>
      </c>
      <c r="H121" s="26" t="s">
        <v>147</v>
      </c>
    </row>
    <row r="122" spans="1:8" ht="21.75" customHeight="1" x14ac:dyDescent="0.25">
      <c r="A122" s="39"/>
      <c r="B122" s="26"/>
      <c r="C122" s="26"/>
      <c r="D122" s="64"/>
      <c r="E122" s="64" t="s">
        <v>164</v>
      </c>
      <c r="F122" s="33">
        <v>0</v>
      </c>
      <c r="G122" s="33">
        <f>SUMIFS('📅 الإهلاك الشهري'!$N$5:$N$504,'📋 سجل الأصول'!$D$5:$D$504,"121004")</f>
        <v>0</v>
      </c>
      <c r="H122" s="26" t="s">
        <v>147</v>
      </c>
    </row>
    <row r="123" spans="1:8" ht="21.75" customHeight="1" x14ac:dyDescent="0.25">
      <c r="A123" s="39"/>
      <c r="B123" s="26"/>
      <c r="C123" s="26"/>
      <c r="D123" s="64"/>
      <c r="E123" s="64" t="s">
        <v>164</v>
      </c>
      <c r="F123" s="33">
        <v>0</v>
      </c>
      <c r="G123" s="33">
        <f>SUMIFS('📅 الإهلاك الشهري'!$N$5:$N$504,'📋 سجل الأصول'!$D$5:$D$504,"121005")</f>
        <v>0</v>
      </c>
      <c r="H123" s="26" t="s">
        <v>147</v>
      </c>
    </row>
    <row r="124" spans="1:8" ht="21.75" customHeight="1" x14ac:dyDescent="0.25">
      <c r="A124" s="39"/>
      <c r="B124" s="26"/>
      <c r="C124" s="26"/>
      <c r="D124" s="64"/>
      <c r="E124" s="64" t="s">
        <v>164</v>
      </c>
      <c r="F124" s="33">
        <v>0</v>
      </c>
      <c r="G124" s="33">
        <f>SUMIFS('📅 الإهلاك الشهري'!$N$5:$N$504,'📋 سجل الأصول'!$D$5:$D$504,"121006")</f>
        <v>0</v>
      </c>
      <c r="H124" s="26" t="s">
        <v>147</v>
      </c>
    </row>
    <row r="125" spans="1:8" ht="24" customHeight="1" x14ac:dyDescent="0.25">
      <c r="A125" s="108" t="s">
        <v>150</v>
      </c>
      <c r="B125" s="108"/>
      <c r="C125" s="108"/>
      <c r="D125" s="108"/>
      <c r="E125" s="108"/>
      <c r="F125" s="65">
        <f>SUM(F113:F118)</f>
        <v>0</v>
      </c>
      <c r="G125" s="65">
        <f>SUM(G119:G124)</f>
        <v>0</v>
      </c>
      <c r="H125" s="56" t="str">
        <f>IF(ROUND(F125-G125,2)=0,"متوازن","غير متوازن")</f>
        <v>متوازن</v>
      </c>
    </row>
    <row r="127" spans="1:8" ht="24" customHeight="1" x14ac:dyDescent="0.25">
      <c r="A127" s="107" t="s">
        <v>165</v>
      </c>
      <c r="B127" s="107"/>
      <c r="C127" s="107"/>
      <c r="D127" s="107"/>
      <c r="E127" s="107"/>
      <c r="F127" s="107"/>
      <c r="G127" s="107"/>
      <c r="H127" s="107"/>
    </row>
    <row r="128" spans="1:8" ht="21.75" customHeight="1" x14ac:dyDescent="0.25">
      <c r="A128" s="37"/>
      <c r="B128" s="18"/>
      <c r="C128" s="18"/>
      <c r="D128" s="63"/>
      <c r="E128" s="63" t="s">
        <v>166</v>
      </c>
      <c r="F128" s="25">
        <f>SUMIFS('📅 الإهلاك الشهري'!$O$5:$O$504,'📋 سجل الأصول'!$D$5:$D$504,"121001")</f>
        <v>0</v>
      </c>
      <c r="G128" s="25">
        <v>0</v>
      </c>
      <c r="H128" s="18" t="s">
        <v>146</v>
      </c>
    </row>
    <row r="129" spans="1:8" ht="21.75" customHeight="1" x14ac:dyDescent="0.25">
      <c r="A129" s="37"/>
      <c r="B129" s="18"/>
      <c r="C129" s="18"/>
      <c r="D129" s="63"/>
      <c r="E129" s="63" t="s">
        <v>166</v>
      </c>
      <c r="F129" s="25">
        <f>SUMIFS('📅 الإهلاك الشهري'!$O$5:$O$504,'📋 سجل الأصول'!$D$5:$D$504,"121002")</f>
        <v>0</v>
      </c>
      <c r="G129" s="25">
        <v>0</v>
      </c>
      <c r="H129" s="18" t="s">
        <v>146</v>
      </c>
    </row>
    <row r="130" spans="1:8" ht="21.75" customHeight="1" x14ac:dyDescent="0.25">
      <c r="A130" s="37"/>
      <c r="B130" s="18"/>
      <c r="C130" s="18"/>
      <c r="D130" s="63"/>
      <c r="E130" s="63" t="s">
        <v>166</v>
      </c>
      <c r="F130" s="25">
        <f>SUMIFS('📅 الإهلاك الشهري'!$O$5:$O$504,'📋 سجل الأصول'!$D$5:$D$504,"121003")</f>
        <v>0</v>
      </c>
      <c r="G130" s="25">
        <v>0</v>
      </c>
      <c r="H130" s="18" t="s">
        <v>146</v>
      </c>
    </row>
    <row r="131" spans="1:8" ht="21.75" customHeight="1" x14ac:dyDescent="0.25">
      <c r="A131" s="37"/>
      <c r="B131" s="18"/>
      <c r="C131" s="18"/>
      <c r="D131" s="63"/>
      <c r="E131" s="63" t="s">
        <v>166</v>
      </c>
      <c r="F131" s="25">
        <f>SUMIFS('📅 الإهلاك الشهري'!$O$5:$O$504,'📋 سجل الأصول'!$D$5:$D$504,"121004")</f>
        <v>0</v>
      </c>
      <c r="G131" s="25">
        <v>0</v>
      </c>
      <c r="H131" s="18" t="s">
        <v>146</v>
      </c>
    </row>
    <row r="132" spans="1:8" ht="21.75" customHeight="1" x14ac:dyDescent="0.25">
      <c r="A132" s="37"/>
      <c r="B132" s="18"/>
      <c r="C132" s="18"/>
      <c r="D132" s="63"/>
      <c r="E132" s="63" t="s">
        <v>166</v>
      </c>
      <c r="F132" s="25">
        <f>SUMIFS('📅 الإهلاك الشهري'!$O$5:$O$504,'📋 سجل الأصول'!$D$5:$D$504,"121005")</f>
        <v>0</v>
      </c>
      <c r="G132" s="25">
        <v>0</v>
      </c>
      <c r="H132" s="18" t="s">
        <v>146</v>
      </c>
    </row>
    <row r="133" spans="1:8" ht="21.75" customHeight="1" x14ac:dyDescent="0.25">
      <c r="A133" s="37"/>
      <c r="B133" s="18"/>
      <c r="C133" s="18"/>
      <c r="D133" s="63"/>
      <c r="E133" s="63" t="s">
        <v>166</v>
      </c>
      <c r="F133" s="25">
        <f>SUMIFS('📅 الإهلاك الشهري'!$O$5:$O$504,'📋 سجل الأصول'!$D$5:$D$504,"121006")</f>
        <v>0</v>
      </c>
      <c r="G133" s="25">
        <v>0</v>
      </c>
      <c r="H133" s="18" t="s">
        <v>146</v>
      </c>
    </row>
    <row r="134" spans="1:8" ht="21.75" customHeight="1" x14ac:dyDescent="0.25">
      <c r="A134" s="39"/>
      <c r="B134" s="26"/>
      <c r="C134" s="26"/>
      <c r="D134" s="64"/>
      <c r="E134" s="64" t="s">
        <v>166</v>
      </c>
      <c r="F134" s="33">
        <v>0</v>
      </c>
      <c r="G134" s="33">
        <f>SUMIFS('📅 الإهلاك الشهري'!$O$5:$O$504,'📋 سجل الأصول'!$D$5:$D$504,"121001")</f>
        <v>0</v>
      </c>
      <c r="H134" s="26" t="s">
        <v>147</v>
      </c>
    </row>
    <row r="135" spans="1:8" ht="21.75" customHeight="1" x14ac:dyDescent="0.25">
      <c r="A135" s="39"/>
      <c r="B135" s="26"/>
      <c r="C135" s="26"/>
      <c r="D135" s="64"/>
      <c r="E135" s="64" t="s">
        <v>166</v>
      </c>
      <c r="F135" s="33">
        <v>0</v>
      </c>
      <c r="G135" s="33">
        <f>SUMIFS('📅 الإهلاك الشهري'!$O$5:$O$504,'📋 سجل الأصول'!$D$5:$D$504,"121002")</f>
        <v>0</v>
      </c>
      <c r="H135" s="26" t="s">
        <v>147</v>
      </c>
    </row>
    <row r="136" spans="1:8" ht="21.75" customHeight="1" x14ac:dyDescent="0.25">
      <c r="A136" s="39"/>
      <c r="B136" s="26"/>
      <c r="C136" s="26"/>
      <c r="D136" s="64"/>
      <c r="E136" s="64" t="s">
        <v>166</v>
      </c>
      <c r="F136" s="33">
        <v>0</v>
      </c>
      <c r="G136" s="33">
        <f>SUMIFS('📅 الإهلاك الشهري'!$O$5:$O$504,'📋 سجل الأصول'!$D$5:$D$504,"121003")</f>
        <v>0</v>
      </c>
      <c r="H136" s="26" t="s">
        <v>147</v>
      </c>
    </row>
    <row r="137" spans="1:8" ht="21.75" customHeight="1" x14ac:dyDescent="0.25">
      <c r="A137" s="39"/>
      <c r="B137" s="26"/>
      <c r="C137" s="26"/>
      <c r="D137" s="64"/>
      <c r="E137" s="64" t="s">
        <v>166</v>
      </c>
      <c r="F137" s="33">
        <v>0</v>
      </c>
      <c r="G137" s="33">
        <f>SUMIFS('📅 الإهلاك الشهري'!$O$5:$O$504,'📋 سجل الأصول'!$D$5:$D$504,"121004")</f>
        <v>0</v>
      </c>
      <c r="H137" s="26" t="s">
        <v>147</v>
      </c>
    </row>
    <row r="138" spans="1:8" ht="21.75" customHeight="1" x14ac:dyDescent="0.25">
      <c r="A138" s="39"/>
      <c r="B138" s="26"/>
      <c r="C138" s="26"/>
      <c r="D138" s="64"/>
      <c r="E138" s="64" t="s">
        <v>166</v>
      </c>
      <c r="F138" s="33">
        <v>0</v>
      </c>
      <c r="G138" s="33">
        <f>SUMIFS('📅 الإهلاك الشهري'!$O$5:$O$504,'📋 سجل الأصول'!$D$5:$D$504,"121005")</f>
        <v>0</v>
      </c>
      <c r="H138" s="26" t="s">
        <v>147</v>
      </c>
    </row>
    <row r="139" spans="1:8" ht="21.75" customHeight="1" x14ac:dyDescent="0.25">
      <c r="A139" s="39"/>
      <c r="B139" s="26"/>
      <c r="C139" s="26"/>
      <c r="D139" s="64"/>
      <c r="E139" s="64" t="s">
        <v>166</v>
      </c>
      <c r="F139" s="33">
        <v>0</v>
      </c>
      <c r="G139" s="33">
        <f>SUMIFS('📅 الإهلاك الشهري'!$O$5:$O$504,'📋 سجل الأصول'!$D$5:$D$504,"121006")</f>
        <v>0</v>
      </c>
      <c r="H139" s="26" t="s">
        <v>147</v>
      </c>
    </row>
    <row r="140" spans="1:8" ht="24" customHeight="1" x14ac:dyDescent="0.25">
      <c r="A140" s="108" t="s">
        <v>150</v>
      </c>
      <c r="B140" s="108"/>
      <c r="C140" s="108"/>
      <c r="D140" s="108"/>
      <c r="E140" s="108"/>
      <c r="F140" s="65">
        <f>SUM(F128:F133)</f>
        <v>0</v>
      </c>
      <c r="G140" s="65">
        <f>SUM(G134:G139)</f>
        <v>0</v>
      </c>
      <c r="H140" s="56" t="str">
        <f>IF(ROUND(F140-G140,2)=0,"متوازن","غير متوازن")</f>
        <v>متوازن</v>
      </c>
    </row>
    <row r="142" spans="1:8" ht="24" customHeight="1" x14ac:dyDescent="0.25">
      <c r="A142" s="107" t="s">
        <v>167</v>
      </c>
      <c r="B142" s="107"/>
      <c r="C142" s="107"/>
      <c r="D142" s="107"/>
      <c r="E142" s="107"/>
      <c r="F142" s="107"/>
      <c r="G142" s="107"/>
      <c r="H142" s="107"/>
    </row>
    <row r="143" spans="1:8" ht="21.75" customHeight="1" x14ac:dyDescent="0.25">
      <c r="A143" s="37"/>
      <c r="B143" s="18"/>
      <c r="C143" s="18"/>
      <c r="D143" s="63"/>
      <c r="E143" s="63" t="s">
        <v>168</v>
      </c>
      <c r="F143" s="25">
        <f>SUMIFS('📅 الإهلاك الشهري'!$P$5:$P$504,'📋 سجل الأصول'!$D$5:$D$504,"121001")</f>
        <v>0</v>
      </c>
      <c r="G143" s="25">
        <v>0</v>
      </c>
      <c r="H143" s="18" t="s">
        <v>146</v>
      </c>
    </row>
    <row r="144" spans="1:8" ht="21.75" customHeight="1" x14ac:dyDescent="0.25">
      <c r="A144" s="37"/>
      <c r="B144" s="18"/>
      <c r="C144" s="18"/>
      <c r="D144" s="63"/>
      <c r="E144" s="63" t="s">
        <v>168</v>
      </c>
      <c r="F144" s="25">
        <f>SUMIFS('📅 الإهلاك الشهري'!$P$5:$P$504,'📋 سجل الأصول'!$D$5:$D$504,"121002")</f>
        <v>0</v>
      </c>
      <c r="G144" s="25">
        <v>0</v>
      </c>
      <c r="H144" s="18" t="s">
        <v>146</v>
      </c>
    </row>
    <row r="145" spans="1:8" ht="21.75" customHeight="1" x14ac:dyDescent="0.25">
      <c r="A145" s="37"/>
      <c r="B145" s="18"/>
      <c r="C145" s="18"/>
      <c r="D145" s="63"/>
      <c r="E145" s="63" t="s">
        <v>168</v>
      </c>
      <c r="F145" s="25">
        <f>SUMIFS('📅 الإهلاك الشهري'!$P$5:$P$504,'📋 سجل الأصول'!$D$5:$D$504,"121003")</f>
        <v>0</v>
      </c>
      <c r="G145" s="25">
        <v>0</v>
      </c>
      <c r="H145" s="18" t="s">
        <v>146</v>
      </c>
    </row>
    <row r="146" spans="1:8" ht="21.75" customHeight="1" x14ac:dyDescent="0.25">
      <c r="A146" s="37"/>
      <c r="B146" s="18"/>
      <c r="C146" s="18"/>
      <c r="D146" s="63"/>
      <c r="E146" s="63" t="s">
        <v>168</v>
      </c>
      <c r="F146" s="25">
        <f>SUMIFS('📅 الإهلاك الشهري'!$P$5:$P$504,'📋 سجل الأصول'!$D$5:$D$504,"121004")</f>
        <v>0</v>
      </c>
      <c r="G146" s="25">
        <v>0</v>
      </c>
      <c r="H146" s="18" t="s">
        <v>146</v>
      </c>
    </row>
    <row r="147" spans="1:8" ht="21.75" customHeight="1" x14ac:dyDescent="0.25">
      <c r="A147" s="37"/>
      <c r="B147" s="18"/>
      <c r="C147" s="18"/>
      <c r="D147" s="63"/>
      <c r="E147" s="63" t="s">
        <v>168</v>
      </c>
      <c r="F147" s="25">
        <f>SUMIFS('📅 الإهلاك الشهري'!$P$5:$P$504,'📋 سجل الأصول'!$D$5:$D$504,"121005")</f>
        <v>0</v>
      </c>
      <c r="G147" s="25">
        <v>0</v>
      </c>
      <c r="H147" s="18" t="s">
        <v>146</v>
      </c>
    </row>
    <row r="148" spans="1:8" ht="21.75" customHeight="1" x14ac:dyDescent="0.25">
      <c r="A148" s="37"/>
      <c r="B148" s="18"/>
      <c r="C148" s="18"/>
      <c r="D148" s="63"/>
      <c r="E148" s="63" t="s">
        <v>168</v>
      </c>
      <c r="F148" s="25">
        <f>SUMIFS('📅 الإهلاك الشهري'!$P$5:$P$504,'📋 سجل الأصول'!$D$5:$D$504,"121006")</f>
        <v>0</v>
      </c>
      <c r="G148" s="25">
        <v>0</v>
      </c>
      <c r="H148" s="18" t="s">
        <v>146</v>
      </c>
    </row>
    <row r="149" spans="1:8" ht="21.75" customHeight="1" x14ac:dyDescent="0.25">
      <c r="A149" s="39"/>
      <c r="B149" s="26"/>
      <c r="C149" s="26"/>
      <c r="D149" s="64"/>
      <c r="E149" s="64" t="s">
        <v>168</v>
      </c>
      <c r="F149" s="33">
        <v>0</v>
      </c>
      <c r="G149" s="33">
        <f>SUMIFS('📅 الإهلاك الشهري'!$P$5:$P$504,'📋 سجل الأصول'!$D$5:$D$504,"121001")</f>
        <v>0</v>
      </c>
      <c r="H149" s="26" t="s">
        <v>147</v>
      </c>
    </row>
    <row r="150" spans="1:8" ht="21.75" customHeight="1" x14ac:dyDescent="0.25">
      <c r="A150" s="39"/>
      <c r="B150" s="26"/>
      <c r="C150" s="26"/>
      <c r="D150" s="64"/>
      <c r="E150" s="64" t="s">
        <v>168</v>
      </c>
      <c r="F150" s="33">
        <v>0</v>
      </c>
      <c r="G150" s="33">
        <f>SUMIFS('📅 الإهلاك الشهري'!$P$5:$P$504,'📋 سجل الأصول'!$D$5:$D$504,"121002")</f>
        <v>0</v>
      </c>
      <c r="H150" s="26" t="s">
        <v>147</v>
      </c>
    </row>
    <row r="151" spans="1:8" ht="21.75" customHeight="1" x14ac:dyDescent="0.25">
      <c r="A151" s="39"/>
      <c r="B151" s="26"/>
      <c r="C151" s="26"/>
      <c r="D151" s="64"/>
      <c r="E151" s="64" t="s">
        <v>168</v>
      </c>
      <c r="F151" s="33">
        <v>0</v>
      </c>
      <c r="G151" s="33">
        <f>SUMIFS('📅 الإهلاك الشهري'!$P$5:$P$504,'📋 سجل الأصول'!$D$5:$D$504,"121003")</f>
        <v>0</v>
      </c>
      <c r="H151" s="26" t="s">
        <v>147</v>
      </c>
    </row>
    <row r="152" spans="1:8" ht="21.75" customHeight="1" x14ac:dyDescent="0.25">
      <c r="A152" s="39"/>
      <c r="B152" s="26"/>
      <c r="C152" s="26"/>
      <c r="D152" s="64"/>
      <c r="E152" s="64" t="s">
        <v>168</v>
      </c>
      <c r="F152" s="33">
        <v>0</v>
      </c>
      <c r="G152" s="33">
        <f>SUMIFS('📅 الإهلاك الشهري'!$P$5:$P$504,'📋 سجل الأصول'!$D$5:$D$504,"121004")</f>
        <v>0</v>
      </c>
      <c r="H152" s="26" t="s">
        <v>147</v>
      </c>
    </row>
    <row r="153" spans="1:8" ht="21.75" customHeight="1" x14ac:dyDescent="0.25">
      <c r="A153" s="39"/>
      <c r="B153" s="26"/>
      <c r="C153" s="26"/>
      <c r="D153" s="64"/>
      <c r="E153" s="64" t="s">
        <v>168</v>
      </c>
      <c r="F153" s="33">
        <v>0</v>
      </c>
      <c r="G153" s="33">
        <f>SUMIFS('📅 الإهلاك الشهري'!$P$5:$P$504,'📋 سجل الأصول'!$D$5:$D$504,"121005")</f>
        <v>0</v>
      </c>
      <c r="H153" s="26" t="s">
        <v>147</v>
      </c>
    </row>
    <row r="154" spans="1:8" ht="21.75" customHeight="1" x14ac:dyDescent="0.25">
      <c r="A154" s="39"/>
      <c r="B154" s="26"/>
      <c r="C154" s="26"/>
      <c r="D154" s="64"/>
      <c r="E154" s="64" t="s">
        <v>168</v>
      </c>
      <c r="F154" s="33">
        <v>0</v>
      </c>
      <c r="G154" s="33">
        <f>SUMIFS('📅 الإهلاك الشهري'!$P$5:$P$504,'📋 سجل الأصول'!$D$5:$D$504,"121006")</f>
        <v>0</v>
      </c>
      <c r="H154" s="26" t="s">
        <v>147</v>
      </c>
    </row>
    <row r="155" spans="1:8" ht="24" customHeight="1" x14ac:dyDescent="0.25">
      <c r="A155" s="108" t="s">
        <v>150</v>
      </c>
      <c r="B155" s="108"/>
      <c r="C155" s="108"/>
      <c r="D155" s="108"/>
      <c r="E155" s="108"/>
      <c r="F155" s="65">
        <f>SUM(F143:F148)</f>
        <v>0</v>
      </c>
      <c r="G155" s="65">
        <f>SUM(G149:G154)</f>
        <v>0</v>
      </c>
      <c r="H155" s="56" t="str">
        <f>IF(ROUND(F155-G155,2)=0,"متوازن","غير متوازن")</f>
        <v>متوازن</v>
      </c>
    </row>
    <row r="157" spans="1:8" ht="24" customHeight="1" x14ac:dyDescent="0.25">
      <c r="A157" s="107" t="s">
        <v>169</v>
      </c>
      <c r="B157" s="107"/>
      <c r="C157" s="107"/>
      <c r="D157" s="107"/>
      <c r="E157" s="107"/>
      <c r="F157" s="107"/>
      <c r="G157" s="107"/>
      <c r="H157" s="107"/>
    </row>
    <row r="158" spans="1:8" ht="21.75" customHeight="1" x14ac:dyDescent="0.25">
      <c r="A158" s="37"/>
      <c r="B158" s="18"/>
      <c r="C158" s="18"/>
      <c r="D158" s="63"/>
      <c r="E158" s="63" t="s">
        <v>170</v>
      </c>
      <c r="F158" s="25">
        <f>SUMIFS('📅 الإهلاك الشهري'!$Q$5:$Q$504,'📋 سجل الأصول'!$D$5:$D$504,"121001")</f>
        <v>0</v>
      </c>
      <c r="G158" s="25">
        <v>0</v>
      </c>
      <c r="H158" s="18" t="s">
        <v>146</v>
      </c>
    </row>
    <row r="159" spans="1:8" ht="21.75" customHeight="1" x14ac:dyDescent="0.25">
      <c r="A159" s="37"/>
      <c r="B159" s="18"/>
      <c r="C159" s="18"/>
      <c r="D159" s="63"/>
      <c r="E159" s="63" t="s">
        <v>170</v>
      </c>
      <c r="F159" s="25">
        <f>SUMIFS('📅 الإهلاك الشهري'!$Q$5:$Q$504,'📋 سجل الأصول'!$D$5:$D$504,"121002")</f>
        <v>0</v>
      </c>
      <c r="G159" s="25">
        <v>0</v>
      </c>
      <c r="H159" s="18" t="s">
        <v>146</v>
      </c>
    </row>
    <row r="160" spans="1:8" ht="21.75" customHeight="1" x14ac:dyDescent="0.25">
      <c r="A160" s="37"/>
      <c r="B160" s="18"/>
      <c r="C160" s="18"/>
      <c r="D160" s="63"/>
      <c r="E160" s="63" t="s">
        <v>170</v>
      </c>
      <c r="F160" s="25">
        <f>SUMIFS('📅 الإهلاك الشهري'!$Q$5:$Q$504,'📋 سجل الأصول'!$D$5:$D$504,"121003")</f>
        <v>0</v>
      </c>
      <c r="G160" s="25">
        <v>0</v>
      </c>
      <c r="H160" s="18" t="s">
        <v>146</v>
      </c>
    </row>
    <row r="161" spans="1:8" ht="21.75" customHeight="1" x14ac:dyDescent="0.25">
      <c r="A161" s="37"/>
      <c r="B161" s="18"/>
      <c r="C161" s="18"/>
      <c r="D161" s="63"/>
      <c r="E161" s="63" t="s">
        <v>170</v>
      </c>
      <c r="F161" s="25">
        <f>SUMIFS('📅 الإهلاك الشهري'!$Q$5:$Q$504,'📋 سجل الأصول'!$D$5:$D$504,"121004")</f>
        <v>0</v>
      </c>
      <c r="G161" s="25">
        <v>0</v>
      </c>
      <c r="H161" s="18" t="s">
        <v>146</v>
      </c>
    </row>
    <row r="162" spans="1:8" ht="21.75" customHeight="1" x14ac:dyDescent="0.25">
      <c r="A162" s="37"/>
      <c r="B162" s="18"/>
      <c r="C162" s="18"/>
      <c r="D162" s="63"/>
      <c r="E162" s="63" t="s">
        <v>170</v>
      </c>
      <c r="F162" s="25">
        <f>SUMIFS('📅 الإهلاك الشهري'!$Q$5:$Q$504,'📋 سجل الأصول'!$D$5:$D$504,"121005")</f>
        <v>0</v>
      </c>
      <c r="G162" s="25">
        <v>0</v>
      </c>
      <c r="H162" s="18" t="s">
        <v>146</v>
      </c>
    </row>
    <row r="163" spans="1:8" ht="21.75" customHeight="1" x14ac:dyDescent="0.25">
      <c r="A163" s="37"/>
      <c r="B163" s="18"/>
      <c r="C163" s="18"/>
      <c r="D163" s="63"/>
      <c r="E163" s="63" t="s">
        <v>170</v>
      </c>
      <c r="F163" s="25">
        <f>SUMIFS('📅 الإهلاك الشهري'!$Q$5:$Q$504,'📋 سجل الأصول'!$D$5:$D$504,"121006")</f>
        <v>0</v>
      </c>
      <c r="G163" s="25">
        <v>0</v>
      </c>
      <c r="H163" s="18" t="s">
        <v>146</v>
      </c>
    </row>
    <row r="164" spans="1:8" ht="21.75" customHeight="1" x14ac:dyDescent="0.25">
      <c r="A164" s="39"/>
      <c r="B164" s="26"/>
      <c r="C164" s="26"/>
      <c r="D164" s="64"/>
      <c r="E164" s="64" t="s">
        <v>170</v>
      </c>
      <c r="F164" s="33">
        <v>0</v>
      </c>
      <c r="G164" s="33">
        <f>SUMIFS('📅 الإهلاك الشهري'!$Q$5:$Q$504,'📋 سجل الأصول'!$D$5:$D$504,"121001")</f>
        <v>0</v>
      </c>
      <c r="H164" s="26" t="s">
        <v>147</v>
      </c>
    </row>
    <row r="165" spans="1:8" ht="21.75" customHeight="1" x14ac:dyDescent="0.25">
      <c r="A165" s="39"/>
      <c r="B165" s="26"/>
      <c r="C165" s="26"/>
      <c r="D165" s="64"/>
      <c r="E165" s="64" t="s">
        <v>170</v>
      </c>
      <c r="F165" s="33">
        <v>0</v>
      </c>
      <c r="G165" s="33">
        <f>SUMIFS('📅 الإهلاك الشهري'!$Q$5:$Q$504,'📋 سجل الأصول'!$D$5:$D$504,"121002")</f>
        <v>0</v>
      </c>
      <c r="H165" s="26" t="s">
        <v>147</v>
      </c>
    </row>
    <row r="166" spans="1:8" ht="21.75" customHeight="1" x14ac:dyDescent="0.25">
      <c r="A166" s="39"/>
      <c r="B166" s="26"/>
      <c r="C166" s="26"/>
      <c r="D166" s="64"/>
      <c r="E166" s="64" t="s">
        <v>170</v>
      </c>
      <c r="F166" s="33">
        <v>0</v>
      </c>
      <c r="G166" s="33">
        <f>SUMIFS('📅 الإهلاك الشهري'!$Q$5:$Q$504,'📋 سجل الأصول'!$D$5:$D$504,"121003")</f>
        <v>0</v>
      </c>
      <c r="H166" s="26" t="s">
        <v>147</v>
      </c>
    </row>
    <row r="167" spans="1:8" ht="21.75" customHeight="1" x14ac:dyDescent="0.25">
      <c r="A167" s="39"/>
      <c r="B167" s="26"/>
      <c r="C167" s="26"/>
      <c r="D167" s="64"/>
      <c r="E167" s="64" t="s">
        <v>170</v>
      </c>
      <c r="F167" s="33">
        <v>0</v>
      </c>
      <c r="G167" s="33">
        <f>SUMIFS('📅 الإهلاك الشهري'!$Q$5:$Q$504,'📋 سجل الأصول'!$D$5:$D$504,"121004")</f>
        <v>0</v>
      </c>
      <c r="H167" s="26" t="s">
        <v>147</v>
      </c>
    </row>
    <row r="168" spans="1:8" ht="21.75" customHeight="1" x14ac:dyDescent="0.25">
      <c r="A168" s="39"/>
      <c r="B168" s="26"/>
      <c r="C168" s="26"/>
      <c r="D168" s="64"/>
      <c r="E168" s="64" t="s">
        <v>170</v>
      </c>
      <c r="F168" s="33">
        <v>0</v>
      </c>
      <c r="G168" s="33">
        <f>SUMIFS('📅 الإهلاك الشهري'!$Q$5:$Q$504,'📋 سجل الأصول'!$D$5:$D$504,"121005")</f>
        <v>0</v>
      </c>
      <c r="H168" s="26" t="s">
        <v>147</v>
      </c>
    </row>
    <row r="169" spans="1:8" ht="21.75" customHeight="1" x14ac:dyDescent="0.25">
      <c r="A169" s="39"/>
      <c r="B169" s="26"/>
      <c r="C169" s="26"/>
      <c r="D169" s="64"/>
      <c r="E169" s="64" t="s">
        <v>170</v>
      </c>
      <c r="F169" s="33">
        <v>0</v>
      </c>
      <c r="G169" s="33">
        <f>SUMIFS('📅 الإهلاك الشهري'!$Q$5:$Q$504,'📋 سجل الأصول'!$D$5:$D$504,"121006")</f>
        <v>0</v>
      </c>
      <c r="H169" s="26" t="s">
        <v>147</v>
      </c>
    </row>
    <row r="170" spans="1:8" ht="24" customHeight="1" x14ac:dyDescent="0.25">
      <c r="A170" s="108" t="s">
        <v>150</v>
      </c>
      <c r="B170" s="108"/>
      <c r="C170" s="108"/>
      <c r="D170" s="108"/>
      <c r="E170" s="108"/>
      <c r="F170" s="65">
        <f>SUM(F158:F163)</f>
        <v>0</v>
      </c>
      <c r="G170" s="65">
        <f>SUM(G164:G169)</f>
        <v>0</v>
      </c>
      <c r="H170" s="56" t="str">
        <f>IF(ROUND(F170-G170,2)=0,"متوازن","غير متوازن")</f>
        <v>متوازن</v>
      </c>
    </row>
    <row r="172" spans="1:8" ht="24" customHeight="1" x14ac:dyDescent="0.25">
      <c r="A172" s="107" t="s">
        <v>171</v>
      </c>
      <c r="B172" s="107"/>
      <c r="C172" s="107"/>
      <c r="D172" s="107"/>
      <c r="E172" s="107"/>
      <c r="F172" s="107"/>
      <c r="G172" s="107"/>
      <c r="H172" s="107"/>
    </row>
    <row r="173" spans="1:8" ht="21.75" customHeight="1" x14ac:dyDescent="0.25">
      <c r="A173" s="37"/>
      <c r="B173" s="18"/>
      <c r="C173" s="18"/>
      <c r="D173" s="63"/>
      <c r="E173" s="63" t="s">
        <v>172</v>
      </c>
      <c r="F173" s="25">
        <f>SUMIFS('📅 الإهلاك الشهري'!$R$5:$R$504,'📋 سجل الأصول'!$D$5:$D$504,"121001")</f>
        <v>0</v>
      </c>
      <c r="G173" s="25">
        <v>0</v>
      </c>
      <c r="H173" s="18" t="s">
        <v>146</v>
      </c>
    </row>
    <row r="174" spans="1:8" ht="21.75" customHeight="1" x14ac:dyDescent="0.25">
      <c r="A174" s="37"/>
      <c r="B174" s="18"/>
      <c r="C174" s="18"/>
      <c r="D174" s="63"/>
      <c r="E174" s="63" t="s">
        <v>172</v>
      </c>
      <c r="F174" s="25">
        <f>SUMIFS('📅 الإهلاك الشهري'!$R$5:$R$504,'📋 سجل الأصول'!$D$5:$D$504,"121002")</f>
        <v>0</v>
      </c>
      <c r="G174" s="25">
        <v>0</v>
      </c>
      <c r="H174" s="18" t="s">
        <v>146</v>
      </c>
    </row>
    <row r="175" spans="1:8" ht="21.75" customHeight="1" x14ac:dyDescent="0.25">
      <c r="A175" s="37"/>
      <c r="B175" s="18"/>
      <c r="C175" s="18"/>
      <c r="D175" s="63"/>
      <c r="E175" s="63" t="s">
        <v>172</v>
      </c>
      <c r="F175" s="25">
        <f>SUMIFS('📅 الإهلاك الشهري'!$R$5:$R$504,'📋 سجل الأصول'!$D$5:$D$504,"121003")</f>
        <v>0</v>
      </c>
      <c r="G175" s="25">
        <v>0</v>
      </c>
      <c r="H175" s="18" t="s">
        <v>146</v>
      </c>
    </row>
    <row r="176" spans="1:8" ht="21.75" customHeight="1" x14ac:dyDescent="0.25">
      <c r="A176" s="37"/>
      <c r="B176" s="18"/>
      <c r="C176" s="18"/>
      <c r="D176" s="63"/>
      <c r="E176" s="63" t="s">
        <v>172</v>
      </c>
      <c r="F176" s="25">
        <f>SUMIFS('📅 الإهلاك الشهري'!$R$5:$R$504,'📋 سجل الأصول'!$D$5:$D$504,"121004")</f>
        <v>0</v>
      </c>
      <c r="G176" s="25">
        <v>0</v>
      </c>
      <c r="H176" s="18" t="s">
        <v>146</v>
      </c>
    </row>
    <row r="177" spans="1:8" ht="21.75" customHeight="1" x14ac:dyDescent="0.25">
      <c r="A177" s="37"/>
      <c r="B177" s="18"/>
      <c r="C177" s="18"/>
      <c r="D177" s="63"/>
      <c r="E177" s="63" t="s">
        <v>172</v>
      </c>
      <c r="F177" s="25">
        <f>SUMIFS('📅 الإهلاك الشهري'!$R$5:$R$504,'📋 سجل الأصول'!$D$5:$D$504,"121005")</f>
        <v>0</v>
      </c>
      <c r="G177" s="25">
        <v>0</v>
      </c>
      <c r="H177" s="18" t="s">
        <v>146</v>
      </c>
    </row>
    <row r="178" spans="1:8" ht="21.75" customHeight="1" x14ac:dyDescent="0.25">
      <c r="A178" s="37"/>
      <c r="B178" s="18"/>
      <c r="C178" s="18"/>
      <c r="D178" s="63"/>
      <c r="E178" s="63" t="s">
        <v>172</v>
      </c>
      <c r="F178" s="25">
        <f>SUMIFS('📅 الإهلاك الشهري'!$R$5:$R$504,'📋 سجل الأصول'!$D$5:$D$504,"121006")</f>
        <v>0</v>
      </c>
      <c r="G178" s="25">
        <v>0</v>
      </c>
      <c r="H178" s="18" t="s">
        <v>146</v>
      </c>
    </row>
    <row r="179" spans="1:8" ht="21.75" customHeight="1" x14ac:dyDescent="0.25">
      <c r="A179" s="39"/>
      <c r="B179" s="26"/>
      <c r="C179" s="26"/>
      <c r="D179" s="64"/>
      <c r="E179" s="64" t="s">
        <v>172</v>
      </c>
      <c r="F179" s="33">
        <v>0</v>
      </c>
      <c r="G179" s="33">
        <f>SUMIFS('📅 الإهلاك الشهري'!$R$5:$R$504,'📋 سجل الأصول'!$D$5:$D$504,"121001")</f>
        <v>0</v>
      </c>
      <c r="H179" s="26" t="s">
        <v>147</v>
      </c>
    </row>
    <row r="180" spans="1:8" ht="21.75" customHeight="1" x14ac:dyDescent="0.25">
      <c r="A180" s="39"/>
      <c r="B180" s="26"/>
      <c r="C180" s="26"/>
      <c r="D180" s="64"/>
      <c r="E180" s="64" t="s">
        <v>172</v>
      </c>
      <c r="F180" s="33">
        <v>0</v>
      </c>
      <c r="G180" s="33">
        <f>SUMIFS('📅 الإهلاك الشهري'!$R$5:$R$504,'📋 سجل الأصول'!$D$5:$D$504,"121002")</f>
        <v>0</v>
      </c>
      <c r="H180" s="26" t="s">
        <v>147</v>
      </c>
    </row>
    <row r="181" spans="1:8" ht="21.75" customHeight="1" x14ac:dyDescent="0.25">
      <c r="A181" s="39"/>
      <c r="B181" s="26"/>
      <c r="C181" s="26"/>
      <c r="D181" s="64"/>
      <c r="E181" s="64" t="s">
        <v>172</v>
      </c>
      <c r="F181" s="33">
        <v>0</v>
      </c>
      <c r="G181" s="33">
        <f>SUMIFS('📅 الإهلاك الشهري'!$R$5:$R$504,'📋 سجل الأصول'!$D$5:$D$504,"121003")</f>
        <v>0</v>
      </c>
      <c r="H181" s="26" t="s">
        <v>147</v>
      </c>
    </row>
    <row r="182" spans="1:8" ht="21.75" customHeight="1" x14ac:dyDescent="0.25">
      <c r="A182" s="39"/>
      <c r="B182" s="26"/>
      <c r="C182" s="26"/>
      <c r="D182" s="64"/>
      <c r="E182" s="64" t="s">
        <v>172</v>
      </c>
      <c r="F182" s="33">
        <v>0</v>
      </c>
      <c r="G182" s="33">
        <f>SUMIFS('📅 الإهلاك الشهري'!$R$5:$R$504,'📋 سجل الأصول'!$D$5:$D$504,"121004")</f>
        <v>0</v>
      </c>
      <c r="H182" s="26" t="s">
        <v>147</v>
      </c>
    </row>
    <row r="183" spans="1:8" ht="21.75" customHeight="1" x14ac:dyDescent="0.25">
      <c r="A183" s="39"/>
      <c r="B183" s="26"/>
      <c r="C183" s="26"/>
      <c r="D183" s="64"/>
      <c r="E183" s="64" t="s">
        <v>172</v>
      </c>
      <c r="F183" s="33">
        <v>0</v>
      </c>
      <c r="G183" s="33">
        <f>SUMIFS('📅 الإهلاك الشهري'!$R$5:$R$504,'📋 سجل الأصول'!$D$5:$D$504,"121005")</f>
        <v>0</v>
      </c>
      <c r="H183" s="26" t="s">
        <v>147</v>
      </c>
    </row>
    <row r="184" spans="1:8" ht="21.75" customHeight="1" x14ac:dyDescent="0.25">
      <c r="A184" s="39"/>
      <c r="B184" s="26"/>
      <c r="C184" s="26"/>
      <c r="D184" s="64"/>
      <c r="E184" s="64" t="s">
        <v>172</v>
      </c>
      <c r="F184" s="33">
        <v>0</v>
      </c>
      <c r="G184" s="33">
        <f>SUMIFS('📅 الإهلاك الشهري'!$R$5:$R$504,'📋 سجل الأصول'!$D$5:$D$504,"121006")</f>
        <v>0</v>
      </c>
      <c r="H184" s="26" t="s">
        <v>147</v>
      </c>
    </row>
    <row r="185" spans="1:8" ht="24" customHeight="1" x14ac:dyDescent="0.25">
      <c r="A185" s="108" t="s">
        <v>150</v>
      </c>
      <c r="B185" s="108"/>
      <c r="C185" s="108"/>
      <c r="D185" s="108"/>
      <c r="E185" s="108"/>
      <c r="F185" s="65">
        <f>SUM(F173:F178)</f>
        <v>0</v>
      </c>
      <c r="G185" s="65">
        <f>SUM(G179:G184)</f>
        <v>0</v>
      </c>
      <c r="H185" s="56" t="str">
        <f>IF(ROUND(F185-G185,2)=0,"متوازن","غير متوازن")</f>
        <v>متوازن</v>
      </c>
    </row>
  </sheetData>
  <mergeCells count="28">
    <mergeCell ref="A170:E170"/>
    <mergeCell ref="A172:H172"/>
    <mergeCell ref="A185:E185"/>
    <mergeCell ref="A127:H127"/>
    <mergeCell ref="A140:E140"/>
    <mergeCell ref="A142:H142"/>
    <mergeCell ref="A155:E155"/>
    <mergeCell ref="A157:H157"/>
    <mergeCell ref="A95:E95"/>
    <mergeCell ref="A97:H97"/>
    <mergeCell ref="A110:E110"/>
    <mergeCell ref="A112:H112"/>
    <mergeCell ref="A125:E125"/>
    <mergeCell ref="A52:H52"/>
    <mergeCell ref="A65:E65"/>
    <mergeCell ref="A67:H67"/>
    <mergeCell ref="A80:E80"/>
    <mergeCell ref="A82:H82"/>
    <mergeCell ref="A20:E20"/>
    <mergeCell ref="A22:H22"/>
    <mergeCell ref="A35:E35"/>
    <mergeCell ref="A37:H37"/>
    <mergeCell ref="A50:E50"/>
    <mergeCell ref="A1:H1"/>
    <mergeCell ref="A2:H2"/>
    <mergeCell ref="A3:H3"/>
    <mergeCell ref="A5:H5"/>
    <mergeCell ref="A7:H7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A1:L40"/>
  <sheetViews>
    <sheetView showGridLines="0" rightToLeft="1" zoomScaleNormal="100" workbookViewId="0">
      <selection activeCell="B21" sqref="B21"/>
    </sheetView>
  </sheetViews>
  <sheetFormatPr defaultColWidth="8.7109375" defaultRowHeight="15" x14ac:dyDescent="0.25"/>
  <cols>
    <col min="1" max="12" width="12" customWidth="1"/>
  </cols>
  <sheetData>
    <row r="1" spans="1:12" ht="24" customHeight="1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30" customHeight="1" x14ac:dyDescent="0.25">
      <c r="A2" s="92" t="s">
        <v>173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ht="19.5" customHeight="1" x14ac:dyDescent="0.25">
      <c r="A3" s="93" t="s">
        <v>174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</row>
    <row r="5" spans="1:12" ht="21.75" customHeight="1" x14ac:dyDescent="0.25">
      <c r="A5" s="109" t="s">
        <v>175</v>
      </c>
      <c r="B5" s="109"/>
      <c r="C5" s="109"/>
      <c r="D5" s="110" t="s">
        <v>126</v>
      </c>
      <c r="E5" s="110"/>
      <c r="F5" s="110"/>
      <c r="G5" s="111" t="s">
        <v>20</v>
      </c>
      <c r="H5" s="111"/>
      <c r="I5" s="111"/>
      <c r="J5" s="112" t="s">
        <v>21</v>
      </c>
      <c r="K5" s="112"/>
      <c r="L5" s="112"/>
    </row>
    <row r="6" spans="1:12" ht="30" customHeight="1" x14ac:dyDescent="0.25">
      <c r="A6" s="114">
        <f>COUNTIF('📋 سجل الأصول'!$C$5:$C$504,"&lt;&gt;")</f>
        <v>0</v>
      </c>
      <c r="B6" s="114"/>
      <c r="C6" s="114"/>
      <c r="D6" s="115">
        <f>SUM('📋 سجل الأصول'!$H$5:$H$504)</f>
        <v>0</v>
      </c>
      <c r="E6" s="115"/>
      <c r="F6" s="115"/>
      <c r="G6" s="116">
        <f>SUM('📋 سجل الأصول'!$Q$5:$Q$504)</f>
        <v>0</v>
      </c>
      <c r="H6" s="116"/>
      <c r="I6" s="116"/>
      <c r="J6" s="117">
        <f>SUM('📋 سجل الأصول'!$R$5:$R$504)</f>
        <v>0</v>
      </c>
      <c r="K6" s="117"/>
      <c r="L6" s="117"/>
    </row>
    <row r="7" spans="1:12" ht="30" customHeight="1" x14ac:dyDescent="0.25">
      <c r="A7" s="114"/>
      <c r="B7" s="114"/>
      <c r="C7" s="114"/>
      <c r="D7" s="115"/>
      <c r="E7" s="115"/>
      <c r="F7" s="115"/>
      <c r="G7" s="116"/>
      <c r="H7" s="116"/>
      <c r="I7" s="116"/>
      <c r="J7" s="117"/>
      <c r="K7" s="117"/>
      <c r="L7" s="117"/>
    </row>
    <row r="8" spans="1:12" ht="18" customHeight="1" x14ac:dyDescent="0.25">
      <c r="A8" s="118" t="s">
        <v>17</v>
      </c>
      <c r="B8" s="118"/>
      <c r="C8" s="118"/>
      <c r="D8" s="118" t="s">
        <v>19</v>
      </c>
      <c r="E8" s="118"/>
      <c r="F8" s="118"/>
      <c r="G8" s="118" t="s">
        <v>19</v>
      </c>
      <c r="H8" s="118"/>
      <c r="I8" s="118"/>
      <c r="J8" s="118" t="s">
        <v>19</v>
      </c>
      <c r="K8" s="118"/>
      <c r="L8" s="118"/>
    </row>
    <row r="11" spans="1:12" ht="24" customHeight="1" x14ac:dyDescent="0.25">
      <c r="A11" s="113" t="s">
        <v>176</v>
      </c>
      <c r="B11" s="113"/>
      <c r="C11" s="113"/>
      <c r="D11" s="113"/>
      <c r="E11" s="113"/>
      <c r="F11" s="113"/>
    </row>
    <row r="12" spans="1:12" ht="27.75" customHeight="1" x14ac:dyDescent="0.25">
      <c r="A12" s="15" t="s">
        <v>107</v>
      </c>
      <c r="B12" s="15" t="s">
        <v>108</v>
      </c>
      <c r="C12" s="15" t="s">
        <v>97</v>
      </c>
      <c r="D12" s="15" t="s">
        <v>134</v>
      </c>
    </row>
    <row r="13" spans="1:12" ht="21.75" customHeight="1" x14ac:dyDescent="0.25">
      <c r="A13" s="42" t="s">
        <v>54</v>
      </c>
      <c r="B13" s="66">
        <f>'📊 ملخص الفئات'!E5</f>
        <v>0</v>
      </c>
      <c r="C13" s="66">
        <f>'📊 ملخص الفئات'!G5</f>
        <v>0</v>
      </c>
      <c r="D13" s="66">
        <f>'📊 ملخص الفئات'!H5</f>
        <v>0</v>
      </c>
    </row>
    <row r="14" spans="1:12" ht="21.75" customHeight="1" x14ac:dyDescent="0.25">
      <c r="A14" s="47" t="s">
        <v>177</v>
      </c>
      <c r="B14" s="67">
        <f>'📊 ملخص الفئات'!E6</f>
        <v>0</v>
      </c>
      <c r="C14" s="67">
        <f>'📊 ملخص الفئات'!G6</f>
        <v>0</v>
      </c>
      <c r="D14" s="67">
        <f>'📊 ملخص الفئات'!H6</f>
        <v>0</v>
      </c>
    </row>
    <row r="15" spans="1:12" ht="21.75" customHeight="1" x14ac:dyDescent="0.25">
      <c r="A15" s="42" t="s">
        <v>61</v>
      </c>
      <c r="B15" s="66">
        <f>'📊 ملخص الفئات'!E7</f>
        <v>0</v>
      </c>
      <c r="C15" s="66">
        <f>'📊 ملخص الفئات'!G7</f>
        <v>0</v>
      </c>
      <c r="D15" s="66">
        <f>'📊 ملخص الفئات'!H7</f>
        <v>0</v>
      </c>
    </row>
    <row r="16" spans="1:12" ht="21.75" customHeight="1" x14ac:dyDescent="0.25">
      <c r="A16" s="47" t="s">
        <v>64</v>
      </c>
      <c r="B16" s="67">
        <f>'📊 ملخص الفئات'!E8</f>
        <v>0</v>
      </c>
      <c r="C16" s="67">
        <f>'📊 ملخص الفئات'!G8</f>
        <v>0</v>
      </c>
      <c r="D16" s="67">
        <f>'📊 ملخص الفئات'!H8</f>
        <v>0</v>
      </c>
    </row>
    <row r="17" spans="1:12" ht="21.75" customHeight="1" x14ac:dyDescent="0.25">
      <c r="A17" s="42" t="s">
        <v>178</v>
      </c>
      <c r="B17" s="66">
        <f>'📊 ملخص الفئات'!E9</f>
        <v>0</v>
      </c>
      <c r="C17" s="66">
        <f>'📊 ملخص الفئات'!G9</f>
        <v>0</v>
      </c>
      <c r="D17" s="66">
        <f>'📊 ملخص الفئات'!H9</f>
        <v>0</v>
      </c>
    </row>
    <row r="18" spans="1:12" ht="21.75" customHeight="1" x14ac:dyDescent="0.25">
      <c r="A18" s="47" t="s">
        <v>179</v>
      </c>
      <c r="B18" s="67">
        <f>'📊 ملخص الفئات'!E10</f>
        <v>0</v>
      </c>
      <c r="C18" s="67">
        <f>'📊 ملخص الفئات'!G10</f>
        <v>0</v>
      </c>
      <c r="D18" s="67">
        <f>'📊 ملخص الفئات'!H10</f>
        <v>0</v>
      </c>
    </row>
    <row r="20" spans="1:12" ht="24" customHeight="1" x14ac:dyDescent="0.25">
      <c r="F20" s="113" t="s">
        <v>180</v>
      </c>
      <c r="G20" s="113"/>
      <c r="H20" s="113"/>
      <c r="I20" s="113"/>
      <c r="J20" s="113"/>
      <c r="K20" s="113"/>
      <c r="L20" s="113"/>
    </row>
    <row r="21" spans="1:12" ht="25.5" customHeight="1" x14ac:dyDescent="0.25">
      <c r="F21" s="56" t="s">
        <v>181</v>
      </c>
      <c r="G21" s="56" t="s">
        <v>182</v>
      </c>
    </row>
    <row r="22" spans="1:12" ht="19.5" customHeight="1" x14ac:dyDescent="0.25">
      <c r="F22" s="57" t="s">
        <v>109</v>
      </c>
      <c r="G22" s="68">
        <f>'📅 الإهلاك الشهري'!G505</f>
        <v>0</v>
      </c>
    </row>
    <row r="23" spans="1:12" ht="19.5" customHeight="1" x14ac:dyDescent="0.25">
      <c r="F23" s="59" t="s">
        <v>110</v>
      </c>
      <c r="G23" s="69">
        <f>'📅 الإهلاك الشهري'!H505</f>
        <v>0</v>
      </c>
    </row>
    <row r="24" spans="1:12" ht="19.5" customHeight="1" x14ac:dyDescent="0.25">
      <c r="F24" s="57" t="s">
        <v>111</v>
      </c>
      <c r="G24" s="68">
        <f>'📅 الإهلاك الشهري'!I505</f>
        <v>0</v>
      </c>
    </row>
    <row r="25" spans="1:12" ht="19.5" customHeight="1" x14ac:dyDescent="0.25">
      <c r="F25" s="59" t="s">
        <v>112</v>
      </c>
      <c r="G25" s="69">
        <f>'📅 الإهلاك الشهري'!J505</f>
        <v>0</v>
      </c>
    </row>
    <row r="26" spans="1:12" ht="19.5" customHeight="1" x14ac:dyDescent="0.25">
      <c r="F26" s="57" t="s">
        <v>113</v>
      </c>
      <c r="G26" s="68">
        <f>'📅 الإهلاك الشهري'!K505</f>
        <v>0</v>
      </c>
    </row>
    <row r="27" spans="1:12" ht="19.5" customHeight="1" x14ac:dyDescent="0.25">
      <c r="F27" s="59" t="s">
        <v>114</v>
      </c>
      <c r="G27" s="69">
        <f>'📅 الإهلاك الشهري'!L505</f>
        <v>0</v>
      </c>
    </row>
    <row r="28" spans="1:12" ht="19.5" customHeight="1" x14ac:dyDescent="0.25">
      <c r="F28" s="57" t="s">
        <v>115</v>
      </c>
      <c r="G28" s="68">
        <f>'📅 الإهلاك الشهري'!M505</f>
        <v>0</v>
      </c>
    </row>
    <row r="29" spans="1:12" ht="19.5" customHeight="1" x14ac:dyDescent="0.25">
      <c r="F29" s="59" t="s">
        <v>116</v>
      </c>
      <c r="G29" s="69">
        <f>'📅 الإهلاك الشهري'!N505</f>
        <v>0</v>
      </c>
    </row>
    <row r="30" spans="1:12" ht="19.5" customHeight="1" x14ac:dyDescent="0.25">
      <c r="F30" s="57" t="s">
        <v>117</v>
      </c>
      <c r="G30" s="68">
        <f>'📅 الإهلاك الشهري'!O505</f>
        <v>0</v>
      </c>
    </row>
    <row r="31" spans="1:12" ht="19.5" customHeight="1" x14ac:dyDescent="0.25">
      <c r="F31" s="59" t="s">
        <v>118</v>
      </c>
      <c r="G31" s="69">
        <f>'📅 الإهلاك الشهري'!P505</f>
        <v>0</v>
      </c>
    </row>
    <row r="32" spans="1:12" ht="19.5" customHeight="1" x14ac:dyDescent="0.25">
      <c r="F32" s="57" t="s">
        <v>119</v>
      </c>
      <c r="G32" s="68">
        <f>'📅 الإهلاك الشهري'!Q505</f>
        <v>0</v>
      </c>
    </row>
    <row r="33" spans="1:7" ht="19.5" customHeight="1" x14ac:dyDescent="0.25">
      <c r="F33" s="59" t="s">
        <v>120</v>
      </c>
      <c r="G33" s="69">
        <f>'📅 الإهلاك الشهري'!R505</f>
        <v>0</v>
      </c>
    </row>
    <row r="35" spans="1:7" ht="24" customHeight="1" x14ac:dyDescent="0.25">
      <c r="A35" s="113" t="s">
        <v>183</v>
      </c>
      <c r="B35" s="113"/>
      <c r="C35" s="113"/>
      <c r="D35" s="113"/>
      <c r="E35" s="113"/>
      <c r="F35" s="113"/>
    </row>
    <row r="36" spans="1:7" ht="27.75" customHeight="1" x14ac:dyDescent="0.25">
      <c r="A36" s="15" t="s">
        <v>94</v>
      </c>
      <c r="B36" s="15" t="s">
        <v>125</v>
      </c>
      <c r="C36" s="15" t="s">
        <v>21</v>
      </c>
      <c r="D36" s="15" t="s">
        <v>130</v>
      </c>
    </row>
    <row r="37" spans="1:7" ht="21.75" customHeight="1" x14ac:dyDescent="0.25">
      <c r="A37" s="70" t="s">
        <v>184</v>
      </c>
      <c r="B37" s="71">
        <f>COUNTIF('📋 سجل الأصول'!$N$5:$N$504,"نشط")</f>
        <v>0</v>
      </c>
      <c r="C37" s="72">
        <f>SUMIF('📋 سجل الأصول'!$N$5:$N$504,"نشط",'📋 سجل الأصول'!$R$5:$R$504)</f>
        <v>0</v>
      </c>
      <c r="D37" s="73">
        <f>IFERROR(B37/SUM($B$37:$B$39),0)</f>
        <v>0</v>
      </c>
    </row>
    <row r="38" spans="1:7" ht="21.75" customHeight="1" x14ac:dyDescent="0.25">
      <c r="A38" s="74" t="s">
        <v>101</v>
      </c>
      <c r="B38" s="75">
        <f>COUNTIF('📋 سجل الأصول'!$N$5:$N$504,"مستهلك بالكامل")</f>
        <v>0</v>
      </c>
      <c r="C38" s="76">
        <f>SUMIF('📋 سجل الأصول'!$N$5:$N$504,"مستهلك بالكامل",'📋 سجل الأصول'!$R$5:$R$504)</f>
        <v>0</v>
      </c>
      <c r="D38" s="77">
        <f>IFERROR(B38/SUM($B$37:$B$39),0)</f>
        <v>0</v>
      </c>
    </row>
    <row r="39" spans="1:7" ht="21.75" customHeight="1" x14ac:dyDescent="0.25">
      <c r="A39" s="78" t="s">
        <v>185</v>
      </c>
      <c r="B39" s="79">
        <f>COUNTIF('📋 سجل الأصول'!$N$5:$N$504,"مستبعد")</f>
        <v>0</v>
      </c>
      <c r="C39" s="80">
        <f>SUMIF('📋 سجل الأصول'!$N$5:$N$504,"مستبعد",'📋 سجل الأصول'!$R$5:$R$504)</f>
        <v>0</v>
      </c>
      <c r="D39" s="81">
        <f>IFERROR(B39/SUM($B$37:$B$39),0)</f>
        <v>0</v>
      </c>
    </row>
    <row r="40" spans="1:7" ht="24" customHeight="1" x14ac:dyDescent="0.25">
      <c r="A40" s="61" t="s">
        <v>104</v>
      </c>
      <c r="B40" s="82">
        <f>SUM(B37:B39)</f>
        <v>0</v>
      </c>
      <c r="C40" s="83">
        <f>SUM(C37:C39)</f>
        <v>0</v>
      </c>
      <c r="D40" s="84">
        <f>SUM(D37:D39)</f>
        <v>0</v>
      </c>
    </row>
  </sheetData>
  <mergeCells count="18">
    <mergeCell ref="A11:F11"/>
    <mergeCell ref="F20:L20"/>
    <mergeCell ref="A35:F35"/>
    <mergeCell ref="A6:C7"/>
    <mergeCell ref="D6:F7"/>
    <mergeCell ref="G6:I7"/>
    <mergeCell ref="J6:L7"/>
    <mergeCell ref="A8:C8"/>
    <mergeCell ref="D8:F8"/>
    <mergeCell ref="G8:I8"/>
    <mergeCell ref="J8:L8"/>
    <mergeCell ref="A1:L1"/>
    <mergeCell ref="A2:L2"/>
    <mergeCell ref="A3:L3"/>
    <mergeCell ref="A5:C5"/>
    <mergeCell ref="D5:F5"/>
    <mergeCell ref="G5:I5"/>
    <mergeCell ref="J5:L5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D33"/>
  <sheetViews>
    <sheetView showGridLines="0" rightToLeft="1" topLeftCell="A12" zoomScaleNormal="100" workbookViewId="0">
      <selection activeCell="D21" sqref="D21"/>
    </sheetView>
  </sheetViews>
  <sheetFormatPr defaultColWidth="8.7109375" defaultRowHeight="15" x14ac:dyDescent="0.25"/>
  <cols>
    <col min="1" max="1" width="22" customWidth="1"/>
    <col min="2" max="2" width="28" customWidth="1"/>
    <col min="3" max="3" width="22" customWidth="1"/>
    <col min="4" max="4" width="25" customWidth="1"/>
  </cols>
  <sheetData>
    <row r="1" spans="1:4" ht="24" customHeight="1" x14ac:dyDescent="0.25">
      <c r="A1" s="91" t="s">
        <v>0</v>
      </c>
      <c r="B1" s="91"/>
      <c r="C1" s="91"/>
      <c r="D1" s="91"/>
    </row>
    <row r="2" spans="1:4" ht="30" customHeight="1" x14ac:dyDescent="0.25">
      <c r="A2" s="92" t="s">
        <v>186</v>
      </c>
      <c r="B2" s="92"/>
      <c r="C2" s="92"/>
      <c r="D2" s="92"/>
    </row>
    <row r="3" spans="1:4" ht="19.5" customHeight="1" x14ac:dyDescent="0.25">
      <c r="A3" s="93" t="s">
        <v>187</v>
      </c>
      <c r="B3" s="93"/>
      <c r="C3" s="93"/>
      <c r="D3" s="93"/>
    </row>
    <row r="5" spans="1:4" ht="24" customHeight="1" x14ac:dyDescent="0.25">
      <c r="A5" s="119" t="s">
        <v>188</v>
      </c>
      <c r="B5" s="119"/>
      <c r="C5" s="119"/>
      <c r="D5" s="119"/>
    </row>
    <row r="6" spans="1:4" ht="24" customHeight="1" x14ac:dyDescent="0.25">
      <c r="A6" s="120" t="s">
        <v>189</v>
      </c>
      <c r="B6" s="120"/>
      <c r="C6" s="120"/>
      <c r="D6" s="120"/>
    </row>
    <row r="7" spans="1:4" ht="24" customHeight="1" x14ac:dyDescent="0.25">
      <c r="A7" s="120" t="s">
        <v>190</v>
      </c>
      <c r="B7" s="120"/>
      <c r="C7" s="120"/>
      <c r="D7" s="120"/>
    </row>
    <row r="8" spans="1:4" ht="24" customHeight="1" x14ac:dyDescent="0.25">
      <c r="A8" s="120" t="s">
        <v>191</v>
      </c>
      <c r="B8" s="120"/>
      <c r="C8" s="120"/>
      <c r="D8" s="120"/>
    </row>
    <row r="9" spans="1:4" ht="24" customHeight="1" x14ac:dyDescent="0.25">
      <c r="A9" s="120" t="s">
        <v>192</v>
      </c>
      <c r="B9" s="120"/>
      <c r="C9" s="120"/>
      <c r="D9" s="120"/>
    </row>
    <row r="10" spans="1:4" ht="24" customHeight="1" x14ac:dyDescent="0.25">
      <c r="A10" s="120" t="s">
        <v>193</v>
      </c>
      <c r="B10" s="120"/>
      <c r="C10" s="120"/>
      <c r="D10" s="120"/>
    </row>
    <row r="11" spans="1:4" ht="24" customHeight="1" x14ac:dyDescent="0.25">
      <c r="A11" s="120" t="s">
        <v>194</v>
      </c>
      <c r="B11" s="120"/>
      <c r="C11" s="120"/>
      <c r="D11" s="120"/>
    </row>
    <row r="12" spans="1:4" ht="24" customHeight="1" x14ac:dyDescent="0.25">
      <c r="A12" s="120" t="s">
        <v>195</v>
      </c>
      <c r="B12" s="120"/>
      <c r="C12" s="120"/>
      <c r="D12" s="120"/>
    </row>
    <row r="14" spans="1:4" ht="24" customHeight="1" x14ac:dyDescent="0.25">
      <c r="A14" s="100" t="s">
        <v>196</v>
      </c>
      <c r="B14" s="100"/>
      <c r="C14" s="100"/>
      <c r="D14" s="100"/>
    </row>
    <row r="15" spans="1:4" ht="21.75" customHeight="1" x14ac:dyDescent="0.25">
      <c r="A15" s="15" t="s">
        <v>197</v>
      </c>
      <c r="B15" s="15" t="s">
        <v>198</v>
      </c>
      <c r="C15" s="15" t="s">
        <v>199</v>
      </c>
      <c r="D15" s="15" t="s">
        <v>200</v>
      </c>
    </row>
    <row r="16" spans="1:4" ht="21.75" customHeight="1" x14ac:dyDescent="0.25">
      <c r="A16" s="85" t="s">
        <v>201</v>
      </c>
      <c r="B16" s="86" t="s">
        <v>202</v>
      </c>
      <c r="C16" s="86" t="s">
        <v>203</v>
      </c>
      <c r="D16" s="86" t="s">
        <v>204</v>
      </c>
    </row>
    <row r="17" spans="1:4" ht="21.75" customHeight="1" x14ac:dyDescent="0.25">
      <c r="A17" s="87" t="s">
        <v>205</v>
      </c>
      <c r="B17" s="88" t="s">
        <v>202</v>
      </c>
      <c r="C17" s="88" t="s">
        <v>206</v>
      </c>
      <c r="D17" s="88" t="s">
        <v>63</v>
      </c>
    </row>
    <row r="18" spans="1:4" ht="21.75" customHeight="1" x14ac:dyDescent="0.25">
      <c r="A18" s="85" t="s">
        <v>207</v>
      </c>
      <c r="B18" s="86" t="s">
        <v>208</v>
      </c>
      <c r="C18" s="86" t="s">
        <v>203</v>
      </c>
      <c r="D18" s="86" t="s">
        <v>99</v>
      </c>
    </row>
    <row r="19" spans="1:4" ht="21.75" customHeight="1" x14ac:dyDescent="0.25">
      <c r="A19" s="87" t="s">
        <v>209</v>
      </c>
      <c r="B19" s="88" t="s">
        <v>202</v>
      </c>
      <c r="C19" s="88" t="s">
        <v>210</v>
      </c>
      <c r="D19" s="88" t="s">
        <v>211</v>
      </c>
    </row>
    <row r="20" spans="1:4" ht="21.75" customHeight="1" x14ac:dyDescent="0.25">
      <c r="A20" s="85" t="s">
        <v>212</v>
      </c>
      <c r="B20" s="86" t="s">
        <v>202</v>
      </c>
      <c r="C20" s="86" t="s">
        <v>213</v>
      </c>
      <c r="D20" s="86" t="s">
        <v>214</v>
      </c>
    </row>
    <row r="21" spans="1:4" ht="21.75" customHeight="1" x14ac:dyDescent="0.25">
      <c r="A21" s="87" t="s">
        <v>215</v>
      </c>
      <c r="B21" s="88" t="s">
        <v>208</v>
      </c>
      <c r="C21" s="88" t="s">
        <v>216</v>
      </c>
      <c r="D21" s="88" t="s">
        <v>217</v>
      </c>
    </row>
    <row r="22" spans="1:4" ht="21.75" customHeight="1" x14ac:dyDescent="0.25">
      <c r="A22" s="85" t="s">
        <v>218</v>
      </c>
      <c r="B22" s="86" t="s">
        <v>219</v>
      </c>
      <c r="C22" s="86" t="s">
        <v>220</v>
      </c>
      <c r="D22" s="86" t="s">
        <v>100</v>
      </c>
    </row>
    <row r="23" spans="1:4" ht="21.75" customHeight="1" x14ac:dyDescent="0.25">
      <c r="A23" s="87" t="s">
        <v>221</v>
      </c>
      <c r="B23" s="88" t="s">
        <v>222</v>
      </c>
      <c r="C23" s="88" t="s">
        <v>210</v>
      </c>
      <c r="D23" s="88"/>
    </row>
    <row r="24" spans="1:4" ht="21.75" customHeight="1" x14ac:dyDescent="0.25">
      <c r="A24" s="85" t="s">
        <v>223</v>
      </c>
      <c r="B24" s="86" t="s">
        <v>208</v>
      </c>
      <c r="C24" s="86" t="s">
        <v>203</v>
      </c>
      <c r="D24" s="86" t="s">
        <v>224</v>
      </c>
    </row>
    <row r="26" spans="1:4" ht="24" customHeight="1" x14ac:dyDescent="0.25">
      <c r="A26" s="100" t="s">
        <v>225</v>
      </c>
      <c r="B26" s="100"/>
      <c r="C26" s="100"/>
      <c r="D26" s="100"/>
    </row>
    <row r="27" spans="1:4" ht="27.75" customHeight="1" x14ac:dyDescent="0.25">
      <c r="A27" s="56" t="s">
        <v>226</v>
      </c>
      <c r="B27" s="56" t="s">
        <v>107</v>
      </c>
      <c r="C27" s="56" t="s">
        <v>49</v>
      </c>
      <c r="D27" s="56" t="s">
        <v>227</v>
      </c>
    </row>
    <row r="28" spans="1:4" ht="21.75" customHeight="1" x14ac:dyDescent="0.25">
      <c r="A28" s="57"/>
      <c r="B28" s="57"/>
      <c r="C28" s="57"/>
      <c r="D28" s="57"/>
    </row>
    <row r="29" spans="1:4" ht="21.75" customHeight="1" x14ac:dyDescent="0.25">
      <c r="A29" s="59"/>
      <c r="B29" s="59"/>
      <c r="C29" s="59"/>
      <c r="D29" s="59"/>
    </row>
    <row r="30" spans="1:4" ht="21.75" customHeight="1" x14ac:dyDescent="0.25">
      <c r="A30" s="57"/>
      <c r="B30" s="57"/>
      <c r="C30" s="57"/>
      <c r="D30" s="57"/>
    </row>
    <row r="31" spans="1:4" ht="21.75" customHeight="1" x14ac:dyDescent="0.25">
      <c r="A31" s="59"/>
      <c r="B31" s="59"/>
      <c r="C31" s="59"/>
      <c r="D31" s="59"/>
    </row>
    <row r="32" spans="1:4" ht="21.75" customHeight="1" x14ac:dyDescent="0.25">
      <c r="A32" s="57"/>
      <c r="B32" s="57"/>
      <c r="C32" s="57"/>
      <c r="D32" s="57"/>
    </row>
    <row r="33" spans="1:4" ht="21.75" customHeight="1" x14ac:dyDescent="0.25">
      <c r="A33" s="59"/>
      <c r="B33" s="59"/>
      <c r="C33" s="59"/>
      <c r="D33" s="59"/>
    </row>
  </sheetData>
  <mergeCells count="13">
    <mergeCell ref="A12:D12"/>
    <mergeCell ref="A14:D14"/>
    <mergeCell ref="A26:D26"/>
    <mergeCell ref="A7:D7"/>
    <mergeCell ref="A8:D8"/>
    <mergeCell ref="A9:D9"/>
    <mergeCell ref="A10:D10"/>
    <mergeCell ref="A11:D11"/>
    <mergeCell ref="A1:D1"/>
    <mergeCell ref="A2:D2"/>
    <mergeCell ref="A3:D3"/>
    <mergeCell ref="A5:D5"/>
    <mergeCell ref="A6:D6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🏠 الفهرس</vt:lpstr>
      <vt:lpstr>⚙ الإعدادات</vt:lpstr>
      <vt:lpstr>📋 سجل الأصول</vt:lpstr>
      <vt:lpstr>📅 الإهلاك الشهري</vt:lpstr>
      <vt:lpstr>📊 ملخص الفئات</vt:lpstr>
      <vt:lpstr>📝 القيود المحاسبية</vt:lpstr>
      <vt:lpstr>📈 Dashboard</vt:lpstr>
      <vt:lpstr>➕ إضافة أصل</vt:lpstr>
      <vt:lpstr>تاريخ_التقرير</vt:lpstr>
      <vt:lpstr>جدول_الفئات</vt:lpstr>
      <vt:lpstr>قائمة_الفئات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nour acc</cp:lastModifiedBy>
  <cp:revision>1</cp:revision>
  <dcterms:created xsi:type="dcterms:W3CDTF">2026-05-03T14:17:27Z</dcterms:created>
  <dcterms:modified xsi:type="dcterms:W3CDTF">2026-07-29T15:27:09Z</dcterms:modified>
  <dc:language>en-US</dc:language>
</cp:coreProperties>
</file>